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FZEA\Disciplina Pos graduação\"/>
    </mc:Choice>
  </mc:AlternateContent>
  <bookViews>
    <workbookView xWindow="120" yWindow="90" windowWidth="9360" windowHeight="4950" firstSheet="6" activeTab="12"/>
  </bookViews>
  <sheets>
    <sheet name="Banco de alimentos" sheetId="1" r:id="rId1"/>
    <sheet name="Fazendo 1" sheetId="2" r:id="rId2"/>
    <sheet name="Fazendo 2" sheetId="3" r:id="rId3"/>
    <sheet name="Fazendo 3" sheetId="4" r:id="rId4"/>
    <sheet name="Fazendo 4" sheetId="5" r:id="rId5"/>
    <sheet name="Inicio Gestação" sheetId="6" r:id="rId6"/>
    <sheet name="Exemplo 2" sheetId="26" r:id="rId7"/>
    <sheet name="Fim gestação" sheetId="27" r:id="rId8"/>
    <sheet name="Inicio lactação" sheetId="32" r:id="rId9"/>
    <sheet name="Fim lactação" sheetId="31" r:id="rId10"/>
    <sheet name="Cordeiro 20kg" sheetId="30" r:id="rId11"/>
    <sheet name="Borrega" sheetId="29" r:id="rId12"/>
    <sheet name="Reprodutor" sheetId="28" r:id="rId13"/>
    <sheet name="Formulador" sheetId="10" r:id="rId14"/>
    <sheet name="Praticar" sheetId="12" r:id="rId15"/>
    <sheet name="Sheet4" sheetId="14" r:id="rId16"/>
    <sheet name="Sheet5" sheetId="15" r:id="rId17"/>
    <sheet name="Sheet6" sheetId="16" r:id="rId18"/>
    <sheet name="Sheet7" sheetId="17" r:id="rId19"/>
    <sheet name="Sheet8" sheetId="18" r:id="rId20"/>
    <sheet name="Sheet10" sheetId="19" r:id="rId21"/>
    <sheet name="Sheet11" sheetId="20" r:id="rId22"/>
    <sheet name="Sheet12" sheetId="21" r:id="rId23"/>
    <sheet name="Sheet13" sheetId="22" r:id="rId24"/>
    <sheet name="Sheet14" sheetId="23" r:id="rId25"/>
    <sheet name="Sheet15" sheetId="24" r:id="rId26"/>
    <sheet name="Sheet16" sheetId="25" r:id="rId27"/>
  </sheets>
  <definedNames>
    <definedName name="solver_adj" localSheetId="3" hidden="1">'Fazendo 3'!$B$13:$B$19</definedName>
    <definedName name="solver_adj" localSheetId="4" hidden="1">'Fazendo 4'!$B$13:$B$19</definedName>
    <definedName name="solver_adj" localSheetId="13" hidden="1">Formulador!$C$24:$C$41</definedName>
    <definedName name="solver_adj" localSheetId="5" hidden="1">'Inicio Gestação'!$C$19:$C$29</definedName>
    <definedName name="solver_drv" localSheetId="13" hidden="1">1</definedName>
    <definedName name="solver_drv" localSheetId="5" hidden="1">1</definedName>
    <definedName name="solver_est" localSheetId="13" hidden="1">1</definedName>
    <definedName name="solver_est" localSheetId="5" hidden="1">1</definedName>
    <definedName name="solver_itr" localSheetId="13" hidden="1">100</definedName>
    <definedName name="solver_itr" localSheetId="5" hidden="1">100</definedName>
    <definedName name="solver_lhs1" localSheetId="3" hidden="1">'Fazendo 3'!$D$23</definedName>
    <definedName name="solver_lhs1" localSheetId="4" hidden="1">'Fazendo 4'!$E$23</definedName>
    <definedName name="solver_lhs1" localSheetId="13" hidden="1">Formulador!$C$24:$C$41</definedName>
    <definedName name="solver_lhs1" localSheetId="5" hidden="1">'Inicio Gestação'!$C$19:$C$29</definedName>
    <definedName name="solver_lhs10" localSheetId="4" hidden="1">'Fazendo 4'!$C$26</definedName>
    <definedName name="solver_lhs10" localSheetId="13" hidden="1">Formulador!$E$48</definedName>
    <definedName name="solver_lhs10" localSheetId="5" hidden="1">'Inicio Gestação'!$D$27</definedName>
    <definedName name="solver_lhs11" localSheetId="4" hidden="1">'Fazendo 4'!#REF!</definedName>
    <definedName name="solver_lhs11" localSheetId="13" hidden="1">Formulador!$D$33</definedName>
    <definedName name="solver_lhs11" localSheetId="5" hidden="1">'Inicio Gestação'!$D$23</definedName>
    <definedName name="solver_lhs12" localSheetId="13" hidden="1">Formulador!$D$35</definedName>
    <definedName name="solver_lhs12" localSheetId="5" hidden="1">'Inicio Gestação'!$E$31</definedName>
    <definedName name="solver_lhs13" localSheetId="13" hidden="1">Formulador!$D$36</definedName>
    <definedName name="solver_lhs13" localSheetId="5" hidden="1">'Inicio Gestação'!$S$36</definedName>
    <definedName name="solver_lhs14" localSheetId="13" hidden="1">Formulador!$D$37</definedName>
    <definedName name="solver_lhs14" localSheetId="5" hidden="1">'Inicio Gestação'!$S$37</definedName>
    <definedName name="solver_lhs15" localSheetId="13" hidden="1">Formulador!$D$32</definedName>
    <definedName name="solver_lhs15" localSheetId="5" hidden="1">'Inicio Gestação'!$U$39</definedName>
    <definedName name="solver_lhs16" localSheetId="13" hidden="1">Formulador!$E$43</definedName>
    <definedName name="solver_lhs16" localSheetId="5" hidden="1">'Inicio Gestação'!$H$33</definedName>
    <definedName name="solver_lhs17" localSheetId="13" hidden="1">Formulador!$S$47</definedName>
    <definedName name="solver_lhs17" localSheetId="5" hidden="1">'Inicio Gestação'!$Q$33</definedName>
    <definedName name="solver_lhs18" localSheetId="13" hidden="1">Formulador!$S$48</definedName>
    <definedName name="solver_lhs18" localSheetId="5" hidden="1">'Inicio Gestação'!$K$33</definedName>
    <definedName name="solver_lhs19" localSheetId="13" hidden="1">Formulador!$C$29</definedName>
    <definedName name="solver_lhs19" localSheetId="5" hidden="1">'Inicio Gestação'!$J$33</definedName>
    <definedName name="solver_lhs2" localSheetId="3" hidden="1">'Fazendo 3'!$E$23</definedName>
    <definedName name="solver_lhs2" localSheetId="4" hidden="1">'Fazendo 4'!$F$23</definedName>
    <definedName name="solver_lhs2" localSheetId="13" hidden="1">Formulador!$N$45</definedName>
    <definedName name="solver_lhs2" localSheetId="5" hidden="1">'Inicio Gestação'!$N$33</definedName>
    <definedName name="solver_lhs20" localSheetId="13" hidden="1">Formulador!$U$50</definedName>
    <definedName name="solver_lhs20" localSheetId="5" hidden="1">'Inicio Gestação'!$H$44</definedName>
    <definedName name="solver_lhs21" localSheetId="13" hidden="1">Formulador!$H$45</definedName>
    <definedName name="solver_lhs21" localSheetId="5" hidden="1">'Inicio Gestação'!#REF!</definedName>
    <definedName name="solver_lhs22" localSheetId="13" hidden="1">Formulador!$Q$45</definedName>
    <definedName name="solver_lhs23" localSheetId="13" hidden="1">Formulador!$I$45</definedName>
    <definedName name="solver_lhs24" localSheetId="13" hidden="1">Formulador!$D$40</definedName>
    <definedName name="solver_lhs25" localSheetId="13" hidden="1">Formulador!$D$40</definedName>
    <definedName name="solver_lhs3" localSheetId="3" hidden="1">'Fazendo 3'!$F$23</definedName>
    <definedName name="solver_lhs3" localSheetId="4" hidden="1">'Fazendo 4'!$G$23</definedName>
    <definedName name="solver_lhs3" localSheetId="13" hidden="1">Formulador!$D$24</definedName>
    <definedName name="solver_lhs3" localSheetId="5" hidden="1">'Inicio Gestação'!$F$33</definedName>
    <definedName name="solver_lhs4" localSheetId="3" hidden="1">'Fazendo 3'!$G$23</definedName>
    <definedName name="solver_lhs4" localSheetId="4" hidden="1">'Fazendo 4'!$H$23</definedName>
    <definedName name="solver_lhs4" localSheetId="13" hidden="1">Formulador!$F$45</definedName>
    <definedName name="solver_lhs4" localSheetId="5" hidden="1">'Inicio Gestação'!$F$33</definedName>
    <definedName name="solver_lhs5" localSheetId="3" hidden="1">'Fazendo 3'!$B$13</definedName>
    <definedName name="solver_lhs5" localSheetId="4" hidden="1">'Fazendo 4'!$B$13</definedName>
    <definedName name="solver_lhs5" localSheetId="13" hidden="1">Formulador!$F$45</definedName>
    <definedName name="solver_lhs5" localSheetId="5" hidden="1">'Inicio Gestação'!$T$33</definedName>
    <definedName name="solver_lhs6" localSheetId="3" hidden="1">'Fazendo 3'!$B$13:$B$19</definedName>
    <definedName name="solver_lhs6" localSheetId="4" hidden="1">'Fazendo 4'!$B$13:$B$19</definedName>
    <definedName name="solver_lhs6" localSheetId="13" hidden="1">Formulador!$T$45</definedName>
    <definedName name="solver_lhs6" localSheetId="5" hidden="1">'Inicio Gestação'!$T$33</definedName>
    <definedName name="solver_lhs7" localSheetId="3" hidden="1">'Fazendo 3'!$C$21</definedName>
    <definedName name="solver_lhs7" localSheetId="4" hidden="1">'Fazendo 4'!$D$21</definedName>
    <definedName name="solver_lhs7" localSheetId="13" hidden="1">Formulador!$T$45</definedName>
    <definedName name="solver_lhs7" localSheetId="5" hidden="1">'Inicio Gestação'!$U$33</definedName>
    <definedName name="solver_lhs8" localSheetId="3" hidden="1">'Fazendo 3'!$C$18</definedName>
    <definedName name="solver_lhs8" localSheetId="4" hidden="1">'Fazendo 4'!$C$18</definedName>
    <definedName name="solver_lhs8" localSheetId="13" hidden="1">Formulador!$U$45</definedName>
    <definedName name="solver_lhs8" localSheetId="5" hidden="1">'Inicio Gestação'!$D$25</definedName>
    <definedName name="solver_lhs9" localSheetId="4" hidden="1">'Fazendo 4'!$G$23</definedName>
    <definedName name="solver_lhs9" localSheetId="13" hidden="1">Formulador!$E$48</definedName>
    <definedName name="solver_lhs9" localSheetId="5" hidden="1">'Inicio Gestação'!$D$26</definedName>
    <definedName name="solver_lin" localSheetId="3" hidden="1">0</definedName>
    <definedName name="solver_lin" localSheetId="4" hidden="1">0</definedName>
    <definedName name="solver_lin" localSheetId="13" hidden="1">0</definedName>
    <definedName name="solver_lin" localSheetId="5" hidden="1">0</definedName>
    <definedName name="solver_num" localSheetId="3" hidden="1">8</definedName>
    <definedName name="solver_num" localSheetId="4" hidden="1">11</definedName>
    <definedName name="solver_num" localSheetId="13" hidden="1">25</definedName>
    <definedName name="solver_num" localSheetId="5" hidden="1">21</definedName>
    <definedName name="solver_nwt" localSheetId="13" hidden="1">1</definedName>
    <definedName name="solver_nwt" localSheetId="5" hidden="1">1</definedName>
    <definedName name="solver_opt" localSheetId="3" hidden="1">'Fazendo 3'!$H$23</definedName>
    <definedName name="solver_opt" localSheetId="4" hidden="1">'Fazendo 4'!$I$23</definedName>
    <definedName name="solver_opt" localSheetId="13" hidden="1">Formulador!$B$55</definedName>
    <definedName name="solver_opt" localSheetId="5" hidden="1">'Inicio Gestação'!$B$33</definedName>
    <definedName name="solver_pre" localSheetId="13" hidden="1">0.00000000001</definedName>
    <definedName name="solver_pre" localSheetId="5" hidden="1">0.00000000001</definedName>
    <definedName name="solver_rel1" localSheetId="3" hidden="1">3</definedName>
    <definedName name="solver_rel1" localSheetId="4" hidden="1">3</definedName>
    <definedName name="solver_rel1" localSheetId="13" hidden="1">3</definedName>
    <definedName name="solver_rel1" localSheetId="5" hidden="1">3</definedName>
    <definedName name="solver_rel10" localSheetId="4" hidden="1">3</definedName>
    <definedName name="solver_rel10" localSheetId="13" hidden="1">1</definedName>
    <definedName name="solver_rel10" localSheetId="5" hidden="1">2</definedName>
    <definedName name="solver_rel11" localSheetId="4" hidden="1">1</definedName>
    <definedName name="solver_rel11" localSheetId="13" hidden="1">1</definedName>
    <definedName name="solver_rel11" localSheetId="5" hidden="1">2</definedName>
    <definedName name="solver_rel12" localSheetId="13" hidden="1">2</definedName>
    <definedName name="solver_rel12" localSheetId="5" hidden="1">2</definedName>
    <definedName name="solver_rel13" localSheetId="13" hidden="1">2</definedName>
    <definedName name="solver_rel13" localSheetId="5" hidden="1">3</definedName>
    <definedName name="solver_rel14" localSheetId="13" hidden="1">2</definedName>
    <definedName name="solver_rel14" localSheetId="5" hidden="1">3</definedName>
    <definedName name="solver_rel15" localSheetId="13" hidden="1">2</definedName>
    <definedName name="solver_rel15" localSheetId="5" hidden="1">3</definedName>
    <definedName name="solver_rel16" localSheetId="13" hidden="1">2</definedName>
    <definedName name="solver_rel16" localSheetId="5" hidden="1">3</definedName>
    <definedName name="solver_rel17" localSheetId="13" hidden="1">3</definedName>
    <definedName name="solver_rel17" localSheetId="5" hidden="1">3</definedName>
    <definedName name="solver_rel18" localSheetId="13" hidden="1">3</definedName>
    <definedName name="solver_rel18" localSheetId="5" hidden="1">3</definedName>
    <definedName name="solver_rel19" localSheetId="13" hidden="1">2</definedName>
    <definedName name="solver_rel19" localSheetId="5" hidden="1">3</definedName>
    <definedName name="solver_rel2" localSheetId="3" hidden="1">3</definedName>
    <definedName name="solver_rel2" localSheetId="4" hidden="1">3</definedName>
    <definedName name="solver_rel2" localSheetId="13" hidden="1">3</definedName>
    <definedName name="solver_rel2" localSheetId="5" hidden="1">3</definedName>
    <definedName name="solver_rel20" localSheetId="13" hidden="1">3</definedName>
    <definedName name="solver_rel20" localSheetId="5" hidden="1">1</definedName>
    <definedName name="solver_rel21" localSheetId="13" hidden="1">3</definedName>
    <definedName name="solver_rel21" localSheetId="5" hidden="1">1</definedName>
    <definedName name="solver_rel22" localSheetId="13" hidden="1">3</definedName>
    <definedName name="solver_rel23" localSheetId="13" hidden="1">1</definedName>
    <definedName name="solver_rel24" localSheetId="13" hidden="1">3</definedName>
    <definedName name="solver_rel25" localSheetId="13" hidden="1">1</definedName>
    <definedName name="solver_rel3" localSheetId="3" hidden="1">3</definedName>
    <definedName name="solver_rel3" localSheetId="4" hidden="1">3</definedName>
    <definedName name="solver_rel3" localSheetId="13" hidden="1">3</definedName>
    <definedName name="solver_rel3" localSheetId="5" hidden="1">3</definedName>
    <definedName name="solver_rel4" localSheetId="3" hidden="1">3</definedName>
    <definedName name="solver_rel4" localSheetId="4" hidden="1">3</definedName>
    <definedName name="solver_rel4" localSheetId="13" hidden="1">3</definedName>
    <definedName name="solver_rel4" localSheetId="5" hidden="1">1</definedName>
    <definedName name="solver_rel5" localSheetId="3" hidden="1">2</definedName>
    <definedName name="solver_rel5" localSheetId="4" hidden="1">2</definedName>
    <definedName name="solver_rel5" localSheetId="13" hidden="1">1</definedName>
    <definedName name="solver_rel5" localSheetId="5" hidden="1">3</definedName>
    <definedName name="solver_rel6" localSheetId="3" hidden="1">3</definedName>
    <definedName name="solver_rel6" localSheetId="4" hidden="1">3</definedName>
    <definedName name="solver_rel6" localSheetId="13" hidden="1">3</definedName>
    <definedName name="solver_rel6" localSheetId="5" hidden="1">1</definedName>
    <definedName name="solver_rel7" localSheetId="3" hidden="1">2</definedName>
    <definedName name="solver_rel7" localSheetId="4" hidden="1">2</definedName>
    <definedName name="solver_rel7" localSheetId="13" hidden="1">1</definedName>
    <definedName name="solver_rel7" localSheetId="5" hidden="1">3</definedName>
    <definedName name="solver_rel8" localSheetId="3" hidden="1">2</definedName>
    <definedName name="solver_rel8" localSheetId="4" hidden="1">2</definedName>
    <definedName name="solver_rel8" localSheetId="13" hidden="1">3</definedName>
    <definedName name="solver_rel8" localSheetId="5" hidden="1">2</definedName>
    <definedName name="solver_rel9" localSheetId="4" hidden="1">1</definedName>
    <definedName name="solver_rel9" localSheetId="13" hidden="1">3</definedName>
    <definedName name="solver_rel9" localSheetId="5" hidden="1">2</definedName>
    <definedName name="solver_rhs1" localSheetId="3" hidden="1">0.18</definedName>
    <definedName name="solver_rhs1" localSheetId="4" hidden="1">0.18</definedName>
    <definedName name="solver_rhs1" localSheetId="13" hidden="1">0</definedName>
    <definedName name="solver_rhs1" localSheetId="5" hidden="1">0</definedName>
    <definedName name="solver_rhs10" localSheetId="4" hidden="1">0.4</definedName>
    <definedName name="solver_rhs10" localSheetId="13" hidden="1">0.015</definedName>
    <definedName name="solver_rhs10" localSheetId="5" hidden="1">0.01</definedName>
    <definedName name="solver_rhs11" localSheetId="4" hidden="1">0.04</definedName>
    <definedName name="solver_rhs11" localSheetId="13" hidden="1">0.01</definedName>
    <definedName name="solver_rhs11" localSheetId="5" hidden="1">0.0035</definedName>
    <definedName name="solver_rhs12" localSheetId="13" hidden="1">0.006</definedName>
    <definedName name="solver_rhs12" localSheetId="5" hidden="1">19.5</definedName>
    <definedName name="solver_rhs13" localSheetId="13" hidden="1">0.002</definedName>
    <definedName name="solver_rhs13" localSheetId="5" hidden="1">2.5</definedName>
    <definedName name="solver_rhs14" localSheetId="13" hidden="1">0.01</definedName>
    <definedName name="solver_rhs14" localSheetId="5" hidden="1">0.009</definedName>
    <definedName name="solver_rhs15" localSheetId="13" hidden="1">0.0035</definedName>
    <definedName name="solver_rhs15" localSheetId="5" hidden="1">1</definedName>
    <definedName name="solver_rhs16" localSheetId="13" hidden="1">19.5</definedName>
    <definedName name="solver_rhs16" localSheetId="5" hidden="1">0.07</definedName>
    <definedName name="solver_rhs17" localSheetId="13" hidden="1">2.5</definedName>
    <definedName name="solver_rhs17" localSheetId="5" hidden="1">0.35</definedName>
    <definedName name="solver_rhs18" localSheetId="13" hidden="1">0.009</definedName>
    <definedName name="solver_rhs18" localSheetId="5" hidden="1">0.16</definedName>
    <definedName name="solver_rhs19" localSheetId="13" hidden="1">1</definedName>
    <definedName name="solver_rhs19" localSheetId="5" hidden="1">0.22</definedName>
    <definedName name="solver_rhs2" localSheetId="3" hidden="1">0.65</definedName>
    <definedName name="solver_rhs2" localSheetId="4" hidden="1">0.7</definedName>
    <definedName name="solver_rhs2" localSheetId="13" hidden="1">0.73</definedName>
    <definedName name="solver_rhs2" localSheetId="5" hidden="1">0.72</definedName>
    <definedName name="solver_rhs20" localSheetId="13" hidden="1">1</definedName>
    <definedName name="solver_rhs20" localSheetId="5" hidden="1">0.02</definedName>
    <definedName name="solver_rhs21" localSheetId="13" hidden="1">0.07</definedName>
    <definedName name="solver_rhs21" localSheetId="5" hidden="1">0.04</definedName>
    <definedName name="solver_rhs22" localSheetId="13" hidden="1">0.35</definedName>
    <definedName name="solver_rhs23" localSheetId="13" hidden="1">0.31</definedName>
    <definedName name="solver_rhs24" localSheetId="13" hidden="1">0.01</definedName>
    <definedName name="solver_rhs25" localSheetId="13" hidden="1">0.03</definedName>
    <definedName name="solver_rhs3" localSheetId="3" hidden="1">0.007</definedName>
    <definedName name="solver_rhs3" localSheetId="4" hidden="1">0.007</definedName>
    <definedName name="solver_rhs3" localSheetId="13" hidden="1">0.4</definedName>
    <definedName name="solver_rhs3" localSheetId="5" hidden="1">0.18</definedName>
    <definedName name="solver_rhs4" localSheetId="3" hidden="1">0.003</definedName>
    <definedName name="solver_rhs4" localSheetId="4" hidden="1">0.004</definedName>
    <definedName name="solver_rhs4" localSheetId="13" hidden="1">0.18</definedName>
    <definedName name="solver_rhs4" localSheetId="5" hidden="1">0.185</definedName>
    <definedName name="solver_rhs5" localSheetId="3" hidden="1">20</definedName>
    <definedName name="solver_rhs5" localSheetId="4" hidden="1">20</definedName>
    <definedName name="solver_rhs5" localSheetId="13" hidden="1">0.185</definedName>
    <definedName name="solver_rhs5" localSheetId="5" hidden="1">0.0072</definedName>
    <definedName name="solver_rhs6" localSheetId="3" hidden="1">0</definedName>
    <definedName name="solver_rhs6" localSheetId="4" hidden="1">0</definedName>
    <definedName name="solver_rhs6" localSheetId="13" hidden="1">0.008</definedName>
    <definedName name="solver_rhs6" localSheetId="5" hidden="1">0.01</definedName>
    <definedName name="solver_rhs7" localSheetId="3" hidden="1">15</definedName>
    <definedName name="solver_rhs7" localSheetId="4" hidden="1">20</definedName>
    <definedName name="solver_rhs7" localSheetId="13" hidden="1">0.01</definedName>
    <definedName name="solver_rhs7" localSheetId="5" hidden="1">0.0045</definedName>
    <definedName name="solver_rhs8" localSheetId="3" hidden="1">0.01</definedName>
    <definedName name="solver_rhs8" localSheetId="4" hidden="1">0.01</definedName>
    <definedName name="solver_rhs8" localSheetId="13" hidden="1">0.0045</definedName>
    <definedName name="solver_rhs8" localSheetId="5" hidden="1">0.004</definedName>
    <definedName name="solver_rhs9" localSheetId="4" hidden="1">0.01</definedName>
    <definedName name="solver_rhs9" localSheetId="13" hidden="1">0.01</definedName>
    <definedName name="solver_rhs9" localSheetId="5" hidden="1">0.001</definedName>
    <definedName name="solver_scl" localSheetId="13" hidden="1">1</definedName>
    <definedName name="solver_scl" localSheetId="5" hidden="1">1</definedName>
    <definedName name="solver_sho" localSheetId="13" hidden="1">0</definedName>
    <definedName name="solver_sho" localSheetId="5" hidden="1">0</definedName>
    <definedName name="solver_tim" localSheetId="13" hidden="1">1000</definedName>
    <definedName name="solver_tim" localSheetId="5" hidden="1">1000</definedName>
    <definedName name="solver_tmp" localSheetId="3" hidden="1">0.01</definedName>
    <definedName name="solver_tmp" localSheetId="4" hidden="1">0.04</definedName>
    <definedName name="solver_tmp" localSheetId="13" hidden="1">0.4</definedName>
    <definedName name="solver_tmp" localSheetId="5" hidden="1">0.0072</definedName>
    <definedName name="solver_tol" localSheetId="13" hidden="1">0</definedName>
    <definedName name="solver_tol" localSheetId="5" hidden="1">0</definedName>
    <definedName name="solver_typ" localSheetId="3" hidden="1">2</definedName>
    <definedName name="solver_typ" localSheetId="4" hidden="1">2</definedName>
    <definedName name="solver_typ" localSheetId="13" hidden="1">2</definedName>
    <definedName name="solver_typ" localSheetId="5" hidden="1">2</definedName>
    <definedName name="solver_val" localSheetId="3" hidden="1">0</definedName>
    <definedName name="solver_val" localSheetId="4" hidden="1">0</definedName>
    <definedName name="solver_val" localSheetId="13" hidden="1">0</definedName>
    <definedName name="solver_val" localSheetId="5" hidden="1">0</definedName>
  </definedNames>
  <calcPr calcId="152511"/>
</workbook>
</file>

<file path=xl/calcChain.xml><?xml version="1.0" encoding="utf-8"?>
<calcChain xmlns="http://schemas.openxmlformats.org/spreadsheetml/2006/main">
  <c r="E35" i="28" l="1"/>
  <c r="H48" i="28" s="1"/>
  <c r="C31" i="28"/>
  <c r="E29" i="28"/>
  <c r="Y29" i="28" s="1"/>
  <c r="B29" i="28"/>
  <c r="E28" i="28"/>
  <c r="O28" i="28" s="1"/>
  <c r="B28" i="28"/>
  <c r="S27" i="28"/>
  <c r="P27" i="28"/>
  <c r="N27" i="28"/>
  <c r="H27" i="28"/>
  <c r="F27" i="28"/>
  <c r="E27" i="28"/>
  <c r="W27" i="28" s="1"/>
  <c r="B27" i="28"/>
  <c r="Z26" i="28"/>
  <c r="R26" i="28"/>
  <c r="E26" i="28"/>
  <c r="Y26" i="28" s="1"/>
  <c r="B26" i="28"/>
  <c r="E25" i="28"/>
  <c r="Y25" i="28" s="1"/>
  <c r="B25" i="28"/>
  <c r="V24" i="28"/>
  <c r="N24" i="28"/>
  <c r="F24" i="28"/>
  <c r="E24" i="28"/>
  <c r="Y24" i="28" s="1"/>
  <c r="B24" i="28"/>
  <c r="Z23" i="28"/>
  <c r="X23" i="28"/>
  <c r="V23" i="28"/>
  <c r="R23" i="28"/>
  <c r="P23" i="28"/>
  <c r="N23" i="28"/>
  <c r="H23" i="28"/>
  <c r="F23" i="28"/>
  <c r="E23" i="28"/>
  <c r="Y23" i="28" s="1"/>
  <c r="B23" i="28"/>
  <c r="L22" i="28"/>
  <c r="E22" i="28"/>
  <c r="Y22" i="28" s="1"/>
  <c r="B22" i="28"/>
  <c r="V21" i="28"/>
  <c r="N21" i="28"/>
  <c r="F21" i="28"/>
  <c r="E21" i="28"/>
  <c r="Y21" i="28" s="1"/>
  <c r="B21" i="28"/>
  <c r="X20" i="28"/>
  <c r="V20" i="28"/>
  <c r="P20" i="28"/>
  <c r="N20" i="28"/>
  <c r="H20" i="28"/>
  <c r="F20" i="28"/>
  <c r="E20" i="28"/>
  <c r="Y20" i="28" s="1"/>
  <c r="B20" i="28"/>
  <c r="E19" i="28"/>
  <c r="Y19" i="28" s="1"/>
  <c r="B19" i="28"/>
  <c r="B41" i="28" s="1"/>
  <c r="E18" i="28"/>
  <c r="X18" i="28" s="1"/>
  <c r="B18" i="28"/>
  <c r="J14" i="28"/>
  <c r="J13" i="28"/>
  <c r="J12" i="28"/>
  <c r="J27" i="28" s="1"/>
  <c r="J11" i="28"/>
  <c r="J26" i="28" s="1"/>
  <c r="J10" i="28"/>
  <c r="J9" i="28"/>
  <c r="Q8" i="28"/>
  <c r="J8" i="28"/>
  <c r="J23" i="28" s="1"/>
  <c r="Q7" i="28"/>
  <c r="J7" i="28"/>
  <c r="Q6" i="28"/>
  <c r="J6" i="28"/>
  <c r="Q5" i="28"/>
  <c r="J5" i="28"/>
  <c r="Q4" i="28"/>
  <c r="J14" i="29"/>
  <c r="J13" i="29"/>
  <c r="J12" i="29"/>
  <c r="J11" i="29"/>
  <c r="J10" i="29"/>
  <c r="J9" i="29"/>
  <c r="Q8" i="29"/>
  <c r="J8" i="29"/>
  <c r="Q7" i="29"/>
  <c r="J7" i="29"/>
  <c r="Q6" i="29"/>
  <c r="J6" i="29"/>
  <c r="Q5" i="29"/>
  <c r="J5" i="29"/>
  <c r="Q4" i="29"/>
  <c r="H40" i="29"/>
  <c r="H51" i="29" s="1"/>
  <c r="E35" i="29"/>
  <c r="H48" i="29" s="1"/>
  <c r="C31" i="29"/>
  <c r="E29" i="29"/>
  <c r="Y29" i="29" s="1"/>
  <c r="B29" i="29"/>
  <c r="E28" i="29"/>
  <c r="S28" i="29" s="1"/>
  <c r="B28" i="29"/>
  <c r="N27" i="29"/>
  <c r="J27" i="29"/>
  <c r="F27" i="29"/>
  <c r="E27" i="29"/>
  <c r="W27" i="29" s="1"/>
  <c r="B27" i="29"/>
  <c r="E26" i="29"/>
  <c r="Y26" i="29" s="1"/>
  <c r="B26" i="29"/>
  <c r="E25" i="29"/>
  <c r="Y25" i="29" s="1"/>
  <c r="B25" i="29"/>
  <c r="E24" i="29"/>
  <c r="Y24" i="29" s="1"/>
  <c r="B24" i="29"/>
  <c r="Z23" i="29"/>
  <c r="V23" i="29"/>
  <c r="N23" i="29"/>
  <c r="J23" i="29"/>
  <c r="F23" i="29"/>
  <c r="E23" i="29"/>
  <c r="Y23" i="29" s="1"/>
  <c r="B23" i="29"/>
  <c r="E22" i="29"/>
  <c r="Y22" i="29" s="1"/>
  <c r="B22" i="29"/>
  <c r="E21" i="29"/>
  <c r="Y21" i="29" s="1"/>
  <c r="B21" i="29"/>
  <c r="E20" i="29"/>
  <c r="Y20" i="29" s="1"/>
  <c r="B20" i="29"/>
  <c r="Z19" i="29"/>
  <c r="V19" i="29"/>
  <c r="N19" i="29"/>
  <c r="J19" i="29"/>
  <c r="F19" i="29"/>
  <c r="E19" i="29"/>
  <c r="Y19" i="29" s="1"/>
  <c r="B19" i="29"/>
  <c r="B41" i="29" s="1"/>
  <c r="E18" i="29"/>
  <c r="X18" i="29" s="1"/>
  <c r="B18" i="29"/>
  <c r="E35" i="30"/>
  <c r="H48" i="30" s="1"/>
  <c r="C31" i="30"/>
  <c r="E29" i="30"/>
  <c r="Y29" i="30" s="1"/>
  <c r="B29" i="30"/>
  <c r="E28" i="30"/>
  <c r="Y28" i="30" s="1"/>
  <c r="B28" i="30"/>
  <c r="E27" i="30"/>
  <c r="W27" i="30" s="1"/>
  <c r="B27" i="30"/>
  <c r="E26" i="30"/>
  <c r="Y26" i="30" s="1"/>
  <c r="B26" i="30"/>
  <c r="E25" i="30"/>
  <c r="Y25" i="30" s="1"/>
  <c r="B25" i="30"/>
  <c r="E24" i="30"/>
  <c r="Y24" i="30" s="1"/>
  <c r="B24" i="30"/>
  <c r="E23" i="30"/>
  <c r="Y23" i="30" s="1"/>
  <c r="B23" i="30"/>
  <c r="E22" i="30"/>
  <c r="Y22" i="30" s="1"/>
  <c r="B22" i="30"/>
  <c r="E21" i="30"/>
  <c r="Y21" i="30" s="1"/>
  <c r="B21" i="30"/>
  <c r="E20" i="30"/>
  <c r="Y20" i="30" s="1"/>
  <c r="B20" i="30"/>
  <c r="B40" i="30" s="1"/>
  <c r="E19" i="30"/>
  <c r="K19" i="30" s="1"/>
  <c r="B19" i="30"/>
  <c r="B41" i="30" s="1"/>
  <c r="E18" i="30"/>
  <c r="W18" i="30" s="1"/>
  <c r="B18" i="30"/>
  <c r="J14" i="30"/>
  <c r="J13" i="30"/>
  <c r="J12" i="30"/>
  <c r="J11" i="30"/>
  <c r="J10" i="30"/>
  <c r="J9" i="30"/>
  <c r="Q8" i="30"/>
  <c r="J8" i="30"/>
  <c r="Q7" i="30"/>
  <c r="J7" i="30"/>
  <c r="Q6" i="30"/>
  <c r="J6" i="30"/>
  <c r="Q5" i="30"/>
  <c r="J5" i="30"/>
  <c r="Q4" i="30"/>
  <c r="J14" i="31"/>
  <c r="J13" i="31"/>
  <c r="J12" i="31"/>
  <c r="J11" i="31"/>
  <c r="J10" i="31"/>
  <c r="J9" i="31"/>
  <c r="Q8" i="31"/>
  <c r="J8" i="31"/>
  <c r="Q7" i="31"/>
  <c r="J7" i="31"/>
  <c r="Q6" i="31"/>
  <c r="J6" i="31"/>
  <c r="Q5" i="31"/>
  <c r="J5" i="31"/>
  <c r="Q4" i="31"/>
  <c r="E35" i="31"/>
  <c r="H49" i="31" s="1"/>
  <c r="C31" i="31"/>
  <c r="E29" i="31"/>
  <c r="S29" i="31" s="1"/>
  <c r="B29" i="31"/>
  <c r="O28" i="31"/>
  <c r="E28" i="31"/>
  <c r="W28" i="31" s="1"/>
  <c r="B28" i="31"/>
  <c r="N27" i="31"/>
  <c r="E27" i="31"/>
  <c r="S27" i="31" s="1"/>
  <c r="B27" i="31"/>
  <c r="E26" i="31"/>
  <c r="Y26" i="31" s="1"/>
  <c r="B26" i="31"/>
  <c r="N25" i="31"/>
  <c r="E25" i="31"/>
  <c r="Y25" i="31" s="1"/>
  <c r="B25" i="31"/>
  <c r="E24" i="31"/>
  <c r="Y24" i="31" s="1"/>
  <c r="B24" i="31"/>
  <c r="E23" i="31"/>
  <c r="Y23" i="31" s="1"/>
  <c r="B23" i="31"/>
  <c r="E22" i="31"/>
  <c r="Y22" i="31" s="1"/>
  <c r="B22" i="31"/>
  <c r="Z21" i="31"/>
  <c r="N21" i="31"/>
  <c r="J21" i="31"/>
  <c r="E21" i="31"/>
  <c r="Y21" i="31" s="1"/>
  <c r="B21" i="31"/>
  <c r="E20" i="31"/>
  <c r="Y20" i="31" s="1"/>
  <c r="B20" i="31"/>
  <c r="E19" i="31"/>
  <c r="Y19" i="31" s="1"/>
  <c r="B19" i="31"/>
  <c r="B41" i="31" s="1"/>
  <c r="E18" i="31"/>
  <c r="X18" i="31" s="1"/>
  <c r="B18" i="31"/>
  <c r="E35" i="32"/>
  <c r="H48" i="32" s="1"/>
  <c r="C31" i="32"/>
  <c r="E29" i="32"/>
  <c r="Y29" i="32" s="1"/>
  <c r="B29" i="32"/>
  <c r="E28" i="32"/>
  <c r="Y28" i="32" s="1"/>
  <c r="B28" i="32"/>
  <c r="E27" i="32"/>
  <c r="W27" i="32" s="1"/>
  <c r="B27" i="32"/>
  <c r="E26" i="32"/>
  <c r="Y26" i="32" s="1"/>
  <c r="B26" i="32"/>
  <c r="E25" i="32"/>
  <c r="Y25" i="32" s="1"/>
  <c r="B25" i="32"/>
  <c r="E24" i="32"/>
  <c r="Y24" i="32" s="1"/>
  <c r="B24" i="32"/>
  <c r="E23" i="32"/>
  <c r="Y23" i="32" s="1"/>
  <c r="B23" i="32"/>
  <c r="E22" i="32"/>
  <c r="Y22" i="32" s="1"/>
  <c r="B22" i="32"/>
  <c r="E21" i="32"/>
  <c r="Y21" i="32" s="1"/>
  <c r="B21" i="32"/>
  <c r="E20" i="32"/>
  <c r="Y20" i="32" s="1"/>
  <c r="B20" i="32"/>
  <c r="B40" i="32" s="1"/>
  <c r="E19" i="32"/>
  <c r="Y19" i="32" s="1"/>
  <c r="B19" i="32"/>
  <c r="B41" i="32" s="1"/>
  <c r="E18" i="32"/>
  <c r="B18" i="32"/>
  <c r="J14" i="32"/>
  <c r="J13" i="32"/>
  <c r="J12" i="32"/>
  <c r="J11" i="32"/>
  <c r="J10" i="32"/>
  <c r="J9" i="32"/>
  <c r="Q8" i="32"/>
  <c r="J8" i="32"/>
  <c r="Q7" i="32"/>
  <c r="J7" i="32"/>
  <c r="Q6" i="32"/>
  <c r="J6" i="32"/>
  <c r="Q5" i="32"/>
  <c r="J5" i="32"/>
  <c r="Q4" i="32"/>
  <c r="E35" i="27"/>
  <c r="H48" i="27" s="1"/>
  <c r="C31" i="27"/>
  <c r="E29" i="27"/>
  <c r="Y29" i="27" s="1"/>
  <c r="B29" i="27"/>
  <c r="E28" i="27"/>
  <c r="O28" i="27" s="1"/>
  <c r="B28" i="27"/>
  <c r="E27" i="27"/>
  <c r="W27" i="27" s="1"/>
  <c r="B27" i="27"/>
  <c r="E26" i="27"/>
  <c r="Y26" i="27" s="1"/>
  <c r="B26" i="27"/>
  <c r="E25" i="27"/>
  <c r="Y25" i="27" s="1"/>
  <c r="B25" i="27"/>
  <c r="E24" i="27"/>
  <c r="Y24" i="27" s="1"/>
  <c r="B24" i="27"/>
  <c r="E23" i="27"/>
  <c r="Y23" i="27" s="1"/>
  <c r="B23" i="27"/>
  <c r="E22" i="27"/>
  <c r="Y22" i="27" s="1"/>
  <c r="B22" i="27"/>
  <c r="E21" i="27"/>
  <c r="Y21" i="27" s="1"/>
  <c r="B21" i="27"/>
  <c r="E20" i="27"/>
  <c r="Y20" i="27" s="1"/>
  <c r="B20" i="27"/>
  <c r="E19" i="27"/>
  <c r="G19" i="27" s="1"/>
  <c r="B19" i="27"/>
  <c r="B41" i="27" s="1"/>
  <c r="E18" i="27"/>
  <c r="S18" i="27" s="1"/>
  <c r="B18" i="27"/>
  <c r="J14" i="27"/>
  <c r="J13" i="27"/>
  <c r="J12" i="27"/>
  <c r="J11" i="27"/>
  <c r="J10" i="27"/>
  <c r="J9" i="27"/>
  <c r="Q8" i="27"/>
  <c r="J8" i="27"/>
  <c r="Q7" i="27"/>
  <c r="J7" i="27"/>
  <c r="Q6" i="27"/>
  <c r="J6" i="27"/>
  <c r="Q5" i="27"/>
  <c r="J5" i="27"/>
  <c r="Q4" i="27"/>
  <c r="C31" i="6"/>
  <c r="E18" i="6"/>
  <c r="Z18" i="6" s="1"/>
  <c r="B18" i="6"/>
  <c r="R23" i="31" l="1"/>
  <c r="R21" i="29"/>
  <c r="R25" i="29"/>
  <c r="L18" i="28"/>
  <c r="T18" i="28"/>
  <c r="J19" i="28"/>
  <c r="R25" i="31"/>
  <c r="F21" i="29"/>
  <c r="V21" i="29"/>
  <c r="F25" i="29"/>
  <c r="V25" i="29"/>
  <c r="G28" i="29"/>
  <c r="N18" i="28"/>
  <c r="O18" i="27"/>
  <c r="B40" i="27"/>
  <c r="B34" i="31"/>
  <c r="B40" i="31"/>
  <c r="F21" i="31"/>
  <c r="V21" i="31"/>
  <c r="N23" i="31"/>
  <c r="J25" i="31"/>
  <c r="J27" i="31"/>
  <c r="G28" i="31"/>
  <c r="H44" i="31"/>
  <c r="N21" i="29"/>
  <c r="N25" i="29"/>
  <c r="W28" i="29"/>
  <c r="J18" i="28"/>
  <c r="R18" i="28"/>
  <c r="Z18" i="28"/>
  <c r="H19" i="28"/>
  <c r="P19" i="28"/>
  <c r="X19" i="28"/>
  <c r="L21" i="28"/>
  <c r="T21" i="28"/>
  <c r="J22" i="28"/>
  <c r="R22" i="28"/>
  <c r="Z22" i="28"/>
  <c r="L25" i="28"/>
  <c r="T25" i="28"/>
  <c r="S28" i="28"/>
  <c r="H24" i="28"/>
  <c r="P24" i="28"/>
  <c r="X24" i="28"/>
  <c r="F25" i="28"/>
  <c r="N25" i="28"/>
  <c r="V25" i="28"/>
  <c r="L26" i="28"/>
  <c r="T26" i="28"/>
  <c r="G28" i="28"/>
  <c r="W28" i="28"/>
  <c r="L19" i="28"/>
  <c r="T19" i="28"/>
  <c r="B40" i="28"/>
  <c r="B43" i="28" s="1"/>
  <c r="C43" i="28" s="1"/>
  <c r="J20" i="28"/>
  <c r="R20" i="28"/>
  <c r="Z20" i="28"/>
  <c r="H21" i="28"/>
  <c r="P21" i="28"/>
  <c r="X21" i="28"/>
  <c r="X31" i="28" s="1"/>
  <c r="F22" i="28"/>
  <c r="N22" i="28"/>
  <c r="V22" i="28"/>
  <c r="L23" i="28"/>
  <c r="T23" i="28"/>
  <c r="J24" i="28"/>
  <c r="R24" i="28"/>
  <c r="Z24" i="28"/>
  <c r="H25" i="28"/>
  <c r="P25" i="28"/>
  <c r="P31" i="28" s="1"/>
  <c r="X25" i="28"/>
  <c r="F26" i="28"/>
  <c r="N26" i="28"/>
  <c r="V26" i="28"/>
  <c r="L27" i="28"/>
  <c r="K28" i="28"/>
  <c r="H40" i="28"/>
  <c r="H51" i="28" s="1"/>
  <c r="H46" i="31"/>
  <c r="R19" i="28"/>
  <c r="Z19" i="28"/>
  <c r="T22" i="28"/>
  <c r="H40" i="27"/>
  <c r="H51" i="27" s="1"/>
  <c r="F23" i="31"/>
  <c r="V23" i="31"/>
  <c r="H40" i="31"/>
  <c r="H51" i="31" s="1"/>
  <c r="H48" i="31"/>
  <c r="F18" i="28"/>
  <c r="V18" i="28"/>
  <c r="G18" i="27"/>
  <c r="R21" i="31"/>
  <c r="J23" i="31"/>
  <c r="F25" i="31"/>
  <c r="F27" i="31"/>
  <c r="H42" i="31"/>
  <c r="R19" i="29"/>
  <c r="J21" i="29"/>
  <c r="Z21" i="29"/>
  <c r="R23" i="29"/>
  <c r="J25" i="29"/>
  <c r="Z25" i="29"/>
  <c r="S27" i="29"/>
  <c r="O28" i="29"/>
  <c r="H18" i="28"/>
  <c r="H31" i="28" s="1"/>
  <c r="P18" i="28"/>
  <c r="F19" i="28"/>
  <c r="N19" i="28"/>
  <c r="V19" i="28"/>
  <c r="L20" i="28"/>
  <c r="T20" i="28"/>
  <c r="J21" i="28"/>
  <c r="R21" i="28"/>
  <c r="Z21" i="28"/>
  <c r="H22" i="28"/>
  <c r="P22" i="28"/>
  <c r="X22" i="28"/>
  <c r="L24" i="28"/>
  <c r="T24" i="28"/>
  <c r="J25" i="28"/>
  <c r="R25" i="28"/>
  <c r="Z25" i="28"/>
  <c r="H26" i="28"/>
  <c r="P26" i="28"/>
  <c r="X26" i="28"/>
  <c r="H42" i="28"/>
  <c r="W18" i="27"/>
  <c r="K18" i="27"/>
  <c r="B34" i="28"/>
  <c r="B31" i="28"/>
  <c r="E34" i="28"/>
  <c r="E31" i="28"/>
  <c r="G18" i="28"/>
  <c r="I18" i="28"/>
  <c r="K18" i="28"/>
  <c r="M18" i="28"/>
  <c r="O18" i="28"/>
  <c r="Q18" i="28"/>
  <c r="S18" i="28"/>
  <c r="U18" i="28"/>
  <c r="W18" i="28"/>
  <c r="Y18" i="28"/>
  <c r="C41" i="28"/>
  <c r="G19" i="28"/>
  <c r="I19" i="28"/>
  <c r="K19" i="28"/>
  <c r="M19" i="28"/>
  <c r="O19" i="28"/>
  <c r="Q19" i="28"/>
  <c r="S19" i="28"/>
  <c r="U19" i="28"/>
  <c r="W19" i="28"/>
  <c r="G20" i="28"/>
  <c r="I20" i="28"/>
  <c r="K20" i="28"/>
  <c r="M20" i="28"/>
  <c r="O20" i="28"/>
  <c r="Q20" i="28"/>
  <c r="S20" i="28"/>
  <c r="U20" i="28"/>
  <c r="W20" i="28"/>
  <c r="G21" i="28"/>
  <c r="I21" i="28"/>
  <c r="K21" i="28"/>
  <c r="M21" i="28"/>
  <c r="O21" i="28"/>
  <c r="Q21" i="28"/>
  <c r="S21" i="28"/>
  <c r="U21" i="28"/>
  <c r="W21" i="28"/>
  <c r="G22" i="28"/>
  <c r="I22" i="28"/>
  <c r="K22" i="28"/>
  <c r="M22" i="28"/>
  <c r="O22" i="28"/>
  <c r="Q22" i="28"/>
  <c r="S22" i="28"/>
  <c r="U22" i="28"/>
  <c r="W22" i="28"/>
  <c r="G23" i="28"/>
  <c r="I23" i="28"/>
  <c r="K23" i="28"/>
  <c r="M23" i="28"/>
  <c r="O23" i="28"/>
  <c r="Q23" i="28"/>
  <c r="S23" i="28"/>
  <c r="U23" i="28"/>
  <c r="W23" i="28"/>
  <c r="G24" i="28"/>
  <c r="I24" i="28"/>
  <c r="K24" i="28"/>
  <c r="M24" i="28"/>
  <c r="O24" i="28"/>
  <c r="Q24" i="28"/>
  <c r="S24" i="28"/>
  <c r="U24" i="28"/>
  <c r="W24" i="28"/>
  <c r="G25" i="28"/>
  <c r="I25" i="28"/>
  <c r="K25" i="28"/>
  <c r="M25" i="28"/>
  <c r="O25" i="28"/>
  <c r="Q25" i="28"/>
  <c r="S25" i="28"/>
  <c r="U25" i="28"/>
  <c r="W25" i="28"/>
  <c r="G26" i="28"/>
  <c r="I26" i="28"/>
  <c r="K26" i="28"/>
  <c r="M26" i="28"/>
  <c r="O26" i="28"/>
  <c r="Q26" i="28"/>
  <c r="S26" i="28"/>
  <c r="U26" i="28"/>
  <c r="W26" i="28"/>
  <c r="Z27" i="28"/>
  <c r="X27" i="28"/>
  <c r="V27" i="28"/>
  <c r="T27" i="28"/>
  <c r="R27" i="28"/>
  <c r="G27" i="28"/>
  <c r="I27" i="28"/>
  <c r="K27" i="28"/>
  <c r="M27" i="28"/>
  <c r="O27" i="28"/>
  <c r="Q27" i="28"/>
  <c r="U27" i="28"/>
  <c r="Y27" i="28"/>
  <c r="Y28" i="28"/>
  <c r="Z28" i="28"/>
  <c r="X28" i="28"/>
  <c r="V28" i="28"/>
  <c r="T28" i="28"/>
  <c r="R28" i="28"/>
  <c r="P28" i="28"/>
  <c r="N28" i="28"/>
  <c r="L28" i="28"/>
  <c r="L34" i="28" s="1"/>
  <c r="J28" i="28"/>
  <c r="H28" i="28"/>
  <c r="F28" i="28"/>
  <c r="D28" i="28"/>
  <c r="I28" i="28"/>
  <c r="M28" i="28"/>
  <c r="Q28" i="28"/>
  <c r="U28" i="28"/>
  <c r="T31" i="28"/>
  <c r="D29" i="28"/>
  <c r="F29" i="28"/>
  <c r="H29" i="28"/>
  <c r="J29" i="28"/>
  <c r="L29" i="28"/>
  <c r="N29" i="28"/>
  <c r="P29" i="28"/>
  <c r="R29" i="28"/>
  <c r="T29" i="28"/>
  <c r="V29" i="28"/>
  <c r="X29" i="28"/>
  <c r="Z29" i="28"/>
  <c r="H41" i="28"/>
  <c r="H43" i="28"/>
  <c r="H45" i="28"/>
  <c r="H47" i="28"/>
  <c r="H49" i="28"/>
  <c r="G29" i="28"/>
  <c r="I29" i="28"/>
  <c r="K29" i="28"/>
  <c r="M29" i="28"/>
  <c r="O29" i="28"/>
  <c r="Q29" i="28"/>
  <c r="S29" i="28"/>
  <c r="U29" i="28"/>
  <c r="W29" i="28"/>
  <c r="H44" i="28"/>
  <c r="H46" i="28"/>
  <c r="F18" i="29"/>
  <c r="J18" i="29"/>
  <c r="N18" i="29"/>
  <c r="R18" i="29"/>
  <c r="V18" i="29"/>
  <c r="Z18" i="29"/>
  <c r="H19" i="29"/>
  <c r="L19" i="29"/>
  <c r="P19" i="29"/>
  <c r="T19" i="29"/>
  <c r="X19" i="29"/>
  <c r="B40" i="29"/>
  <c r="F20" i="29"/>
  <c r="J20" i="29"/>
  <c r="N20" i="29"/>
  <c r="R20" i="29"/>
  <c r="V20" i="29"/>
  <c r="Z20" i="29"/>
  <c r="H21" i="29"/>
  <c r="L21" i="29"/>
  <c r="P21" i="29"/>
  <c r="T21" i="29"/>
  <c r="X21" i="29"/>
  <c r="F22" i="29"/>
  <c r="J22" i="29"/>
  <c r="N22" i="29"/>
  <c r="R22" i="29"/>
  <c r="V22" i="29"/>
  <c r="Z22" i="29"/>
  <c r="H23" i="29"/>
  <c r="L23" i="29"/>
  <c r="P23" i="29"/>
  <c r="T23" i="29"/>
  <c r="X23" i="29"/>
  <c r="F24" i="29"/>
  <c r="J24" i="29"/>
  <c r="N24" i="29"/>
  <c r="R24" i="29"/>
  <c r="V24" i="29"/>
  <c r="Z24" i="29"/>
  <c r="H25" i="29"/>
  <c r="L25" i="29"/>
  <c r="P25" i="29"/>
  <c r="T25" i="29"/>
  <c r="X25" i="29"/>
  <c r="F26" i="29"/>
  <c r="J26" i="29"/>
  <c r="N26" i="29"/>
  <c r="R26" i="29"/>
  <c r="V26" i="29"/>
  <c r="Z26" i="29"/>
  <c r="H27" i="29"/>
  <c r="L27" i="29"/>
  <c r="P27" i="29"/>
  <c r="K28" i="29"/>
  <c r="H18" i="29"/>
  <c r="L18" i="29"/>
  <c r="P18" i="29"/>
  <c r="T18" i="29"/>
  <c r="H20" i="29"/>
  <c r="L20" i="29"/>
  <c r="P20" i="29"/>
  <c r="T20" i="29"/>
  <c r="X20" i="29"/>
  <c r="H22" i="29"/>
  <c r="L22" i="29"/>
  <c r="P22" i="29"/>
  <c r="T22" i="29"/>
  <c r="X22" i="29"/>
  <c r="H24" i="29"/>
  <c r="L24" i="29"/>
  <c r="P24" i="29"/>
  <c r="T24" i="29"/>
  <c r="X24" i="29"/>
  <c r="H26" i="29"/>
  <c r="L26" i="29"/>
  <c r="P26" i="29"/>
  <c r="T26" i="29"/>
  <c r="X26" i="29"/>
  <c r="B34" i="29"/>
  <c r="B31" i="29"/>
  <c r="C41" i="29" s="1"/>
  <c r="E34" i="29"/>
  <c r="E31" i="29"/>
  <c r="D29" i="29" s="1"/>
  <c r="G18" i="29"/>
  <c r="I18" i="29"/>
  <c r="K18" i="29"/>
  <c r="M18" i="29"/>
  <c r="O18" i="29"/>
  <c r="Q18" i="29"/>
  <c r="S18" i="29"/>
  <c r="U18" i="29"/>
  <c r="W18" i="29"/>
  <c r="Y18" i="29"/>
  <c r="G19" i="29"/>
  <c r="I19" i="29"/>
  <c r="K19" i="29"/>
  <c r="M19" i="29"/>
  <c r="O19" i="29"/>
  <c r="Q19" i="29"/>
  <c r="S19" i="29"/>
  <c r="U19" i="29"/>
  <c r="W19" i="29"/>
  <c r="B43" i="29"/>
  <c r="C43" i="29" s="1"/>
  <c r="G20" i="29"/>
  <c r="I20" i="29"/>
  <c r="K20" i="29"/>
  <c r="M20" i="29"/>
  <c r="O20" i="29"/>
  <c r="Q20" i="29"/>
  <c r="S20" i="29"/>
  <c r="U20" i="29"/>
  <c r="W20" i="29"/>
  <c r="G21" i="29"/>
  <c r="I21" i="29"/>
  <c r="K21" i="29"/>
  <c r="M21" i="29"/>
  <c r="O21" i="29"/>
  <c r="Q21" i="29"/>
  <c r="S21" i="29"/>
  <c r="U21" i="29"/>
  <c r="W21" i="29"/>
  <c r="G22" i="29"/>
  <c r="I22" i="29"/>
  <c r="K22" i="29"/>
  <c r="M22" i="29"/>
  <c r="O22" i="29"/>
  <c r="Q22" i="29"/>
  <c r="S22" i="29"/>
  <c r="U22" i="29"/>
  <c r="W22" i="29"/>
  <c r="G23" i="29"/>
  <c r="I23" i="29"/>
  <c r="K23" i="29"/>
  <c r="M23" i="29"/>
  <c r="O23" i="29"/>
  <c r="Q23" i="29"/>
  <c r="S23" i="29"/>
  <c r="U23" i="29"/>
  <c r="W23" i="29"/>
  <c r="G24" i="29"/>
  <c r="I24" i="29"/>
  <c r="K24" i="29"/>
  <c r="M24" i="29"/>
  <c r="O24" i="29"/>
  <c r="Q24" i="29"/>
  <c r="S24" i="29"/>
  <c r="U24" i="29"/>
  <c r="W24" i="29"/>
  <c r="G25" i="29"/>
  <c r="I25" i="29"/>
  <c r="K25" i="29"/>
  <c r="M25" i="29"/>
  <c r="O25" i="29"/>
  <c r="Q25" i="29"/>
  <c r="S25" i="29"/>
  <c r="U25" i="29"/>
  <c r="W25" i="29"/>
  <c r="G26" i="29"/>
  <c r="I26" i="29"/>
  <c r="K26" i="29"/>
  <c r="M26" i="29"/>
  <c r="O26" i="29"/>
  <c r="Q26" i="29"/>
  <c r="S26" i="29"/>
  <c r="U26" i="29"/>
  <c r="W26" i="29"/>
  <c r="Z27" i="29"/>
  <c r="X27" i="29"/>
  <c r="V27" i="29"/>
  <c r="T27" i="29"/>
  <c r="R27" i="29"/>
  <c r="G27" i="29"/>
  <c r="I27" i="29"/>
  <c r="K27" i="29"/>
  <c r="M27" i="29"/>
  <c r="O27" i="29"/>
  <c r="Q27" i="29"/>
  <c r="U27" i="29"/>
  <c r="Y27" i="29"/>
  <c r="Z28" i="29"/>
  <c r="X28" i="29"/>
  <c r="V28" i="29"/>
  <c r="T28" i="29"/>
  <c r="R28" i="29"/>
  <c r="P28" i="29"/>
  <c r="N28" i="29"/>
  <c r="L28" i="29"/>
  <c r="J28" i="29"/>
  <c r="H28" i="29"/>
  <c r="F28" i="29"/>
  <c r="I28" i="29"/>
  <c r="M28" i="29"/>
  <c r="Q28" i="29"/>
  <c r="U28" i="29"/>
  <c r="Y28" i="29"/>
  <c r="F29" i="29"/>
  <c r="F31" i="29" s="1"/>
  <c r="H29" i="29"/>
  <c r="J29" i="29"/>
  <c r="L29" i="29"/>
  <c r="N29" i="29"/>
  <c r="N31" i="29" s="1"/>
  <c r="P29" i="29"/>
  <c r="R29" i="29"/>
  <c r="T29" i="29"/>
  <c r="V29" i="29"/>
  <c r="V31" i="29" s="1"/>
  <c r="X29" i="29"/>
  <c r="Z29" i="29"/>
  <c r="H41" i="29"/>
  <c r="H43" i="29"/>
  <c r="H45" i="29"/>
  <c r="H47" i="29"/>
  <c r="H49" i="29"/>
  <c r="G29" i="29"/>
  <c r="I29" i="29"/>
  <c r="K29" i="29"/>
  <c r="M29" i="29"/>
  <c r="O29" i="29"/>
  <c r="Q29" i="29"/>
  <c r="S29" i="29"/>
  <c r="U29" i="29"/>
  <c r="W29" i="29"/>
  <c r="H42" i="29"/>
  <c r="H44" i="29"/>
  <c r="H46" i="29"/>
  <c r="B34" i="30"/>
  <c r="B31" i="30"/>
  <c r="G18" i="30"/>
  <c r="K18" i="30"/>
  <c r="O18" i="30"/>
  <c r="S18" i="30"/>
  <c r="C41" i="30"/>
  <c r="G19" i="30"/>
  <c r="E34" i="30"/>
  <c r="E31" i="30"/>
  <c r="Z18" i="30"/>
  <c r="X18" i="30"/>
  <c r="V18" i="30"/>
  <c r="T18" i="30"/>
  <c r="R18" i="30"/>
  <c r="P18" i="30"/>
  <c r="N18" i="30"/>
  <c r="L18" i="30"/>
  <c r="J18" i="30"/>
  <c r="H18" i="30"/>
  <c r="F18" i="30"/>
  <c r="D18" i="30"/>
  <c r="I18" i="30"/>
  <c r="M18" i="30"/>
  <c r="Q18" i="30"/>
  <c r="U18" i="30"/>
  <c r="Y18" i="30"/>
  <c r="Y19" i="30"/>
  <c r="W19" i="30"/>
  <c r="U19" i="30"/>
  <c r="S19" i="30"/>
  <c r="Q19" i="30"/>
  <c r="O19" i="30"/>
  <c r="Z19" i="30"/>
  <c r="X19" i="30"/>
  <c r="V19" i="30"/>
  <c r="T19" i="30"/>
  <c r="R19" i="30"/>
  <c r="P19" i="30"/>
  <c r="N19" i="30"/>
  <c r="L19" i="30"/>
  <c r="J19" i="30"/>
  <c r="H19" i="30"/>
  <c r="F19" i="30"/>
  <c r="D19" i="30"/>
  <c r="I19" i="30"/>
  <c r="M19" i="30"/>
  <c r="D20" i="30"/>
  <c r="F20" i="30"/>
  <c r="H20" i="30"/>
  <c r="J20" i="30"/>
  <c r="L20" i="30"/>
  <c r="N20" i="30"/>
  <c r="P20" i="30"/>
  <c r="R20" i="30"/>
  <c r="T20" i="30"/>
  <c r="V20" i="30"/>
  <c r="X20" i="30"/>
  <c r="Z20" i="30"/>
  <c r="D21" i="30"/>
  <c r="F21" i="30"/>
  <c r="H21" i="30"/>
  <c r="J21" i="30"/>
  <c r="L21" i="30"/>
  <c r="N21" i="30"/>
  <c r="P21" i="30"/>
  <c r="R21" i="30"/>
  <c r="T21" i="30"/>
  <c r="V21" i="30"/>
  <c r="X21" i="30"/>
  <c r="Z21" i="30"/>
  <c r="D22" i="30"/>
  <c r="F22" i="30"/>
  <c r="H22" i="30"/>
  <c r="J22" i="30"/>
  <c r="L22" i="30"/>
  <c r="N22" i="30"/>
  <c r="P22" i="30"/>
  <c r="R22" i="30"/>
  <c r="T22" i="30"/>
  <c r="V22" i="30"/>
  <c r="X22" i="30"/>
  <c r="Z22" i="30"/>
  <c r="D23" i="30"/>
  <c r="F23" i="30"/>
  <c r="H23" i="30"/>
  <c r="J23" i="30"/>
  <c r="L23" i="30"/>
  <c r="N23" i="30"/>
  <c r="P23" i="30"/>
  <c r="R23" i="30"/>
  <c r="T23" i="30"/>
  <c r="V23" i="30"/>
  <c r="X23" i="30"/>
  <c r="Z23" i="30"/>
  <c r="D24" i="30"/>
  <c r="F24" i="30"/>
  <c r="H24" i="30"/>
  <c r="J24" i="30"/>
  <c r="L24" i="30"/>
  <c r="N24" i="30"/>
  <c r="P24" i="30"/>
  <c r="R24" i="30"/>
  <c r="T24" i="30"/>
  <c r="V24" i="30"/>
  <c r="X24" i="30"/>
  <c r="Z24" i="30"/>
  <c r="D25" i="30"/>
  <c r="F25" i="30"/>
  <c r="H25" i="30"/>
  <c r="J25" i="30"/>
  <c r="L25" i="30"/>
  <c r="N25" i="30"/>
  <c r="P25" i="30"/>
  <c r="R25" i="30"/>
  <c r="T25" i="30"/>
  <c r="V25" i="30"/>
  <c r="X25" i="30"/>
  <c r="Z25" i="30"/>
  <c r="D26" i="30"/>
  <c r="F26" i="30"/>
  <c r="H26" i="30"/>
  <c r="J26" i="30"/>
  <c r="L26" i="30"/>
  <c r="N26" i="30"/>
  <c r="P26" i="30"/>
  <c r="R26" i="30"/>
  <c r="T26" i="30"/>
  <c r="V26" i="30"/>
  <c r="X26" i="30"/>
  <c r="Z26" i="30"/>
  <c r="D27" i="30"/>
  <c r="F27" i="30"/>
  <c r="H27" i="30"/>
  <c r="J27" i="30"/>
  <c r="L27" i="30"/>
  <c r="N27" i="30"/>
  <c r="P27" i="30"/>
  <c r="S27" i="30"/>
  <c r="B43" i="30"/>
  <c r="C43" i="30" s="1"/>
  <c r="C40" i="30"/>
  <c r="G20" i="30"/>
  <c r="I20" i="30"/>
  <c r="K20" i="30"/>
  <c r="M20" i="30"/>
  <c r="O20" i="30"/>
  <c r="Q20" i="30"/>
  <c r="S20" i="30"/>
  <c r="U20" i="30"/>
  <c r="W20" i="30"/>
  <c r="G21" i="30"/>
  <c r="I21" i="30"/>
  <c r="K21" i="30"/>
  <c r="M21" i="30"/>
  <c r="O21" i="30"/>
  <c r="Q21" i="30"/>
  <c r="S21" i="30"/>
  <c r="U21" i="30"/>
  <c r="W21" i="30"/>
  <c r="G22" i="30"/>
  <c r="I22" i="30"/>
  <c r="K22" i="30"/>
  <c r="M22" i="30"/>
  <c r="O22" i="30"/>
  <c r="Q22" i="30"/>
  <c r="S22" i="30"/>
  <c r="U22" i="30"/>
  <c r="W22" i="30"/>
  <c r="G23" i="30"/>
  <c r="I23" i="30"/>
  <c r="K23" i="30"/>
  <c r="M23" i="30"/>
  <c r="O23" i="30"/>
  <c r="Q23" i="30"/>
  <c r="S23" i="30"/>
  <c r="U23" i="30"/>
  <c r="W23" i="30"/>
  <c r="G24" i="30"/>
  <c r="I24" i="30"/>
  <c r="K24" i="30"/>
  <c r="M24" i="30"/>
  <c r="O24" i="30"/>
  <c r="Q24" i="30"/>
  <c r="S24" i="30"/>
  <c r="U24" i="30"/>
  <c r="W24" i="30"/>
  <c r="G25" i="30"/>
  <c r="I25" i="30"/>
  <c r="K25" i="30"/>
  <c r="M25" i="30"/>
  <c r="O25" i="30"/>
  <c r="Q25" i="30"/>
  <c r="S25" i="30"/>
  <c r="U25" i="30"/>
  <c r="W25" i="30"/>
  <c r="G26" i="30"/>
  <c r="I26" i="30"/>
  <c r="K26" i="30"/>
  <c r="M26" i="30"/>
  <c r="O26" i="30"/>
  <c r="Q26" i="30"/>
  <c r="S26" i="30"/>
  <c r="U26" i="30"/>
  <c r="W26" i="30"/>
  <c r="Z27" i="30"/>
  <c r="X27" i="30"/>
  <c r="V27" i="30"/>
  <c r="T27" i="30"/>
  <c r="R27" i="30"/>
  <c r="G27" i="30"/>
  <c r="I27" i="30"/>
  <c r="K27" i="30"/>
  <c r="M27" i="30"/>
  <c r="O27" i="30"/>
  <c r="Q27" i="30"/>
  <c r="U27" i="30"/>
  <c r="Y27" i="30"/>
  <c r="D28" i="30"/>
  <c r="F28" i="30"/>
  <c r="H28" i="30"/>
  <c r="J28" i="30"/>
  <c r="L28" i="30"/>
  <c r="N28" i="30"/>
  <c r="P28" i="30"/>
  <c r="R28" i="30"/>
  <c r="T28" i="30"/>
  <c r="V28" i="30"/>
  <c r="X28" i="30"/>
  <c r="Z28" i="30"/>
  <c r="D29" i="30"/>
  <c r="F29" i="30"/>
  <c r="H29" i="30"/>
  <c r="J29" i="30"/>
  <c r="L29" i="30"/>
  <c r="N29" i="30"/>
  <c r="P29" i="30"/>
  <c r="R29" i="30"/>
  <c r="T29" i="30"/>
  <c r="V29" i="30"/>
  <c r="X29" i="30"/>
  <c r="Z29" i="30"/>
  <c r="H41" i="30"/>
  <c r="H43" i="30"/>
  <c r="H45" i="30"/>
  <c r="H47" i="30"/>
  <c r="H49" i="30"/>
  <c r="G28" i="30"/>
  <c r="I28" i="30"/>
  <c r="K28" i="30"/>
  <c r="M28" i="30"/>
  <c r="O28" i="30"/>
  <c r="Q28" i="30"/>
  <c r="S28" i="30"/>
  <c r="U28" i="30"/>
  <c r="W28" i="30"/>
  <c r="G29" i="30"/>
  <c r="I29" i="30"/>
  <c r="K29" i="30"/>
  <c r="M29" i="30"/>
  <c r="O29" i="30"/>
  <c r="Q29" i="30"/>
  <c r="S29" i="30"/>
  <c r="U29" i="30"/>
  <c r="W29" i="30"/>
  <c r="H40" i="30"/>
  <c r="H51" i="30" s="1"/>
  <c r="H42" i="30"/>
  <c r="H44" i="30"/>
  <c r="H46" i="30"/>
  <c r="F18" i="31"/>
  <c r="J18" i="31"/>
  <c r="N18" i="31"/>
  <c r="R18" i="31"/>
  <c r="V18" i="31"/>
  <c r="Z18" i="31"/>
  <c r="H19" i="31"/>
  <c r="L19" i="31"/>
  <c r="P19" i="31"/>
  <c r="T19" i="31"/>
  <c r="X19" i="31"/>
  <c r="F20" i="31"/>
  <c r="J20" i="31"/>
  <c r="N20" i="31"/>
  <c r="R20" i="31"/>
  <c r="V20" i="31"/>
  <c r="Z20" i="31"/>
  <c r="H21" i="31"/>
  <c r="L21" i="31"/>
  <c r="P21" i="31"/>
  <c r="T21" i="31"/>
  <c r="X21" i="31"/>
  <c r="F22" i="31"/>
  <c r="J22" i="31"/>
  <c r="N22" i="31"/>
  <c r="R22" i="31"/>
  <c r="V22" i="31"/>
  <c r="Z22" i="31"/>
  <c r="H23" i="31"/>
  <c r="L23" i="31"/>
  <c r="P23" i="31"/>
  <c r="T23" i="31"/>
  <c r="X23" i="31"/>
  <c r="X31" i="31" s="1"/>
  <c r="F24" i="31"/>
  <c r="J24" i="31"/>
  <c r="N24" i="31"/>
  <c r="R24" i="31"/>
  <c r="V24" i="31"/>
  <c r="Z24" i="31"/>
  <c r="H25" i="31"/>
  <c r="L25" i="31"/>
  <c r="P25" i="31"/>
  <c r="T25" i="31"/>
  <c r="X25" i="31"/>
  <c r="F26" i="31"/>
  <c r="J26" i="31"/>
  <c r="N26" i="31"/>
  <c r="R26" i="31"/>
  <c r="V26" i="31"/>
  <c r="Z26" i="31"/>
  <c r="H27" i="31"/>
  <c r="L27" i="31"/>
  <c r="P27" i="31"/>
  <c r="W27" i="31"/>
  <c r="K28" i="31"/>
  <c r="S28" i="31"/>
  <c r="G29" i="31"/>
  <c r="O29" i="31"/>
  <c r="W29" i="31"/>
  <c r="H18" i="31"/>
  <c r="L18" i="31"/>
  <c r="P18" i="31"/>
  <c r="T18" i="31"/>
  <c r="F19" i="31"/>
  <c r="J19" i="31"/>
  <c r="N19" i="31"/>
  <c r="R19" i="31"/>
  <c r="V19" i="31"/>
  <c r="Z19" i="31"/>
  <c r="Z31" i="31" s="1"/>
  <c r="H20" i="31"/>
  <c r="L20" i="31"/>
  <c r="P20" i="31"/>
  <c r="T20" i="31"/>
  <c r="X20" i="31"/>
  <c r="H22" i="31"/>
  <c r="L22" i="31"/>
  <c r="P22" i="31"/>
  <c r="T22" i="31"/>
  <c r="X22" i="31"/>
  <c r="Z23" i="31"/>
  <c r="H24" i="31"/>
  <c r="L24" i="31"/>
  <c r="P24" i="31"/>
  <c r="T24" i="31"/>
  <c r="X24" i="31"/>
  <c r="V25" i="31"/>
  <c r="Z25" i="31"/>
  <c r="H26" i="31"/>
  <c r="L26" i="31"/>
  <c r="P26" i="31"/>
  <c r="T26" i="31"/>
  <c r="X26" i="31"/>
  <c r="K29" i="31"/>
  <c r="B43" i="31"/>
  <c r="C43" i="31" s="1"/>
  <c r="E34" i="31"/>
  <c r="E31" i="31"/>
  <c r="D28" i="31" s="1"/>
  <c r="G18" i="31"/>
  <c r="I18" i="31"/>
  <c r="K18" i="31"/>
  <c r="M18" i="31"/>
  <c r="O18" i="31"/>
  <c r="Q18" i="31"/>
  <c r="S18" i="31"/>
  <c r="U18" i="31"/>
  <c r="W18" i="31"/>
  <c r="Y18" i="31"/>
  <c r="G19" i="31"/>
  <c r="I19" i="31"/>
  <c r="K19" i="31"/>
  <c r="M19" i="31"/>
  <c r="O19" i="31"/>
  <c r="Q19" i="31"/>
  <c r="S19" i="31"/>
  <c r="U19" i="31"/>
  <c r="W19" i="31"/>
  <c r="G20" i="31"/>
  <c r="I20" i="31"/>
  <c r="K20" i="31"/>
  <c r="M20" i="31"/>
  <c r="O20" i="31"/>
  <c r="Q20" i="31"/>
  <c r="S20" i="31"/>
  <c r="U20" i="31"/>
  <c r="W20" i="31"/>
  <c r="G21" i="31"/>
  <c r="I21" i="31"/>
  <c r="K21" i="31"/>
  <c r="M21" i="31"/>
  <c r="O21" i="31"/>
  <c r="Q21" i="31"/>
  <c r="S21" i="31"/>
  <c r="U21" i="31"/>
  <c r="W21" i="31"/>
  <c r="G22" i="31"/>
  <c r="I22" i="31"/>
  <c r="K22" i="31"/>
  <c r="M22" i="31"/>
  <c r="O22" i="31"/>
  <c r="Q22" i="31"/>
  <c r="S22" i="31"/>
  <c r="U22" i="31"/>
  <c r="W22" i="31"/>
  <c r="G23" i="31"/>
  <c r="I23" i="31"/>
  <c r="K23" i="31"/>
  <c r="M23" i="31"/>
  <c r="O23" i="31"/>
  <c r="Q23" i="31"/>
  <c r="S23" i="31"/>
  <c r="U23" i="31"/>
  <c r="W23" i="31"/>
  <c r="G24" i="31"/>
  <c r="I24" i="31"/>
  <c r="K24" i="31"/>
  <c r="M24" i="31"/>
  <c r="O24" i="31"/>
  <c r="Q24" i="31"/>
  <c r="S24" i="31"/>
  <c r="U24" i="31"/>
  <c r="W24" i="31"/>
  <c r="G25" i="31"/>
  <c r="I25" i="31"/>
  <c r="K25" i="31"/>
  <c r="M25" i="31"/>
  <c r="O25" i="31"/>
  <c r="Q25" i="31"/>
  <c r="S25" i="31"/>
  <c r="U25" i="31"/>
  <c r="W25" i="31"/>
  <c r="G26" i="31"/>
  <c r="I26" i="31"/>
  <c r="K26" i="31"/>
  <c r="M26" i="31"/>
  <c r="O26" i="31"/>
  <c r="Q26" i="31"/>
  <c r="S26" i="31"/>
  <c r="U26" i="31"/>
  <c r="W26" i="31"/>
  <c r="Z27" i="31"/>
  <c r="X27" i="31"/>
  <c r="V27" i="31"/>
  <c r="T27" i="31"/>
  <c r="R27" i="31"/>
  <c r="G27" i="31"/>
  <c r="I27" i="31"/>
  <c r="K27" i="31"/>
  <c r="M27" i="31"/>
  <c r="O27" i="31"/>
  <c r="Q27" i="31"/>
  <c r="U27" i="31"/>
  <c r="Y27" i="31"/>
  <c r="Z28" i="31"/>
  <c r="X28" i="31"/>
  <c r="V28" i="31"/>
  <c r="T28" i="31"/>
  <c r="R28" i="31"/>
  <c r="P28" i="31"/>
  <c r="N28" i="31"/>
  <c r="L28" i="31"/>
  <c r="J28" i="31"/>
  <c r="H28" i="31"/>
  <c r="F28" i="31"/>
  <c r="I28" i="31"/>
  <c r="M28" i="31"/>
  <c r="Q28" i="31"/>
  <c r="U28" i="31"/>
  <c r="Y28" i="31"/>
  <c r="Z29" i="31"/>
  <c r="X29" i="31"/>
  <c r="V29" i="31"/>
  <c r="T29" i="31"/>
  <c r="R29" i="31"/>
  <c r="P29" i="31"/>
  <c r="N29" i="31"/>
  <c r="L29" i="31"/>
  <c r="J29" i="31"/>
  <c r="J31" i="31" s="1"/>
  <c r="H29" i="31"/>
  <c r="H31" i="31" s="1"/>
  <c r="F29" i="31"/>
  <c r="D29" i="31"/>
  <c r="I29" i="31"/>
  <c r="M29" i="31"/>
  <c r="Q29" i="31"/>
  <c r="U29" i="31"/>
  <c r="Y29" i="31"/>
  <c r="R31" i="31"/>
  <c r="B31" i="31"/>
  <c r="P31" i="31"/>
  <c r="H41" i="31"/>
  <c r="H43" i="31"/>
  <c r="H45" i="31"/>
  <c r="H47" i="31"/>
  <c r="E34" i="32"/>
  <c r="E31" i="32"/>
  <c r="D18" i="32" s="1"/>
  <c r="Y18" i="32"/>
  <c r="W18" i="32"/>
  <c r="U18" i="32"/>
  <c r="Z18" i="32"/>
  <c r="X18" i="32"/>
  <c r="V18" i="32"/>
  <c r="T18" i="32"/>
  <c r="R18" i="32"/>
  <c r="P18" i="32"/>
  <c r="N18" i="32"/>
  <c r="L18" i="32"/>
  <c r="J18" i="32"/>
  <c r="H18" i="32"/>
  <c r="F18" i="32"/>
  <c r="S18" i="32"/>
  <c r="I18" i="32"/>
  <c r="Q18" i="32"/>
  <c r="B34" i="32"/>
  <c r="B31" i="32"/>
  <c r="G18" i="32"/>
  <c r="K18" i="32"/>
  <c r="O18" i="32"/>
  <c r="M18" i="32"/>
  <c r="C41" i="32"/>
  <c r="G19" i="32"/>
  <c r="K19" i="32"/>
  <c r="M19" i="32"/>
  <c r="Q19" i="32"/>
  <c r="S19" i="32"/>
  <c r="W19" i="32"/>
  <c r="K20" i="32"/>
  <c r="D19" i="32"/>
  <c r="F19" i="32"/>
  <c r="H19" i="32"/>
  <c r="J19" i="32"/>
  <c r="L19" i="32"/>
  <c r="N19" i="32"/>
  <c r="P19" i="32"/>
  <c r="R19" i="32"/>
  <c r="T19" i="32"/>
  <c r="V19" i="32"/>
  <c r="X19" i="32"/>
  <c r="Z19" i="32"/>
  <c r="D20" i="32"/>
  <c r="F20" i="32"/>
  <c r="H20" i="32"/>
  <c r="J20" i="32"/>
  <c r="L20" i="32"/>
  <c r="N20" i="32"/>
  <c r="P20" i="32"/>
  <c r="R20" i="32"/>
  <c r="T20" i="32"/>
  <c r="V20" i="32"/>
  <c r="X20" i="32"/>
  <c r="Z20" i="32"/>
  <c r="D21" i="32"/>
  <c r="F21" i="32"/>
  <c r="H21" i="32"/>
  <c r="J21" i="32"/>
  <c r="L21" i="32"/>
  <c r="N21" i="32"/>
  <c r="P21" i="32"/>
  <c r="R21" i="32"/>
  <c r="T21" i="32"/>
  <c r="V21" i="32"/>
  <c r="X21" i="32"/>
  <c r="Z21" i="32"/>
  <c r="D22" i="32"/>
  <c r="F22" i="32"/>
  <c r="H22" i="32"/>
  <c r="J22" i="32"/>
  <c r="L22" i="32"/>
  <c r="N22" i="32"/>
  <c r="P22" i="32"/>
  <c r="R22" i="32"/>
  <c r="T22" i="32"/>
  <c r="V22" i="32"/>
  <c r="X22" i="32"/>
  <c r="Z22" i="32"/>
  <c r="D23" i="32"/>
  <c r="F23" i="32"/>
  <c r="H23" i="32"/>
  <c r="J23" i="32"/>
  <c r="L23" i="32"/>
  <c r="N23" i="32"/>
  <c r="P23" i="32"/>
  <c r="R23" i="32"/>
  <c r="T23" i="32"/>
  <c r="V23" i="32"/>
  <c r="X23" i="32"/>
  <c r="Z23" i="32"/>
  <c r="D24" i="32"/>
  <c r="F24" i="32"/>
  <c r="H24" i="32"/>
  <c r="J24" i="32"/>
  <c r="L24" i="32"/>
  <c r="N24" i="32"/>
  <c r="P24" i="32"/>
  <c r="R24" i="32"/>
  <c r="T24" i="32"/>
  <c r="V24" i="32"/>
  <c r="X24" i="32"/>
  <c r="Z24" i="32"/>
  <c r="D25" i="32"/>
  <c r="F25" i="32"/>
  <c r="H25" i="32"/>
  <c r="J25" i="32"/>
  <c r="L25" i="32"/>
  <c r="N25" i="32"/>
  <c r="P25" i="32"/>
  <c r="R25" i="32"/>
  <c r="T25" i="32"/>
  <c r="V25" i="32"/>
  <c r="X25" i="32"/>
  <c r="Z25" i="32"/>
  <c r="D26" i="32"/>
  <c r="F26" i="32"/>
  <c r="H26" i="32"/>
  <c r="J26" i="32"/>
  <c r="L26" i="32"/>
  <c r="N26" i="32"/>
  <c r="P26" i="32"/>
  <c r="R26" i="32"/>
  <c r="T26" i="32"/>
  <c r="V26" i="32"/>
  <c r="X26" i="32"/>
  <c r="Z26" i="32"/>
  <c r="D27" i="32"/>
  <c r="F27" i="32"/>
  <c r="H27" i="32"/>
  <c r="J27" i="32"/>
  <c r="L27" i="32"/>
  <c r="N27" i="32"/>
  <c r="P27" i="32"/>
  <c r="S27" i="32"/>
  <c r="I19" i="32"/>
  <c r="O19" i="32"/>
  <c r="U19" i="32"/>
  <c r="B43" i="32"/>
  <c r="C43" i="32" s="1"/>
  <c r="C40" i="32"/>
  <c r="G20" i="32"/>
  <c r="I20" i="32"/>
  <c r="M20" i="32"/>
  <c r="O20" i="32"/>
  <c r="Q20" i="32"/>
  <c r="S20" i="32"/>
  <c r="U20" i="32"/>
  <c r="W20" i="32"/>
  <c r="G21" i="32"/>
  <c r="I21" i="32"/>
  <c r="K21" i="32"/>
  <c r="M21" i="32"/>
  <c r="O21" i="32"/>
  <c r="Q21" i="32"/>
  <c r="S21" i="32"/>
  <c r="U21" i="32"/>
  <c r="W21" i="32"/>
  <c r="G22" i="32"/>
  <c r="I22" i="32"/>
  <c r="K22" i="32"/>
  <c r="M22" i="32"/>
  <c r="O22" i="32"/>
  <c r="Q22" i="32"/>
  <c r="S22" i="32"/>
  <c r="U22" i="32"/>
  <c r="W22" i="32"/>
  <c r="G23" i="32"/>
  <c r="I23" i="32"/>
  <c r="K23" i="32"/>
  <c r="M23" i="32"/>
  <c r="O23" i="32"/>
  <c r="Q23" i="32"/>
  <c r="S23" i="32"/>
  <c r="U23" i="32"/>
  <c r="W23" i="32"/>
  <c r="G24" i="32"/>
  <c r="I24" i="32"/>
  <c r="K24" i="32"/>
  <c r="M24" i="32"/>
  <c r="O24" i="32"/>
  <c r="Q24" i="32"/>
  <c r="S24" i="32"/>
  <c r="U24" i="32"/>
  <c r="W24" i="32"/>
  <c r="G25" i="32"/>
  <c r="I25" i="32"/>
  <c r="K25" i="32"/>
  <c r="M25" i="32"/>
  <c r="O25" i="32"/>
  <c r="Q25" i="32"/>
  <c r="S25" i="32"/>
  <c r="U25" i="32"/>
  <c r="W25" i="32"/>
  <c r="G26" i="32"/>
  <c r="I26" i="32"/>
  <c r="K26" i="32"/>
  <c r="M26" i="32"/>
  <c r="O26" i="32"/>
  <c r="Q26" i="32"/>
  <c r="S26" i="32"/>
  <c r="U26" i="32"/>
  <c r="W26" i="32"/>
  <c r="Z27" i="32"/>
  <c r="X27" i="32"/>
  <c r="V27" i="32"/>
  <c r="T27" i="32"/>
  <c r="R27" i="32"/>
  <c r="G27" i="32"/>
  <c r="I27" i="32"/>
  <c r="K27" i="32"/>
  <c r="M27" i="32"/>
  <c r="O27" i="32"/>
  <c r="Q27" i="32"/>
  <c r="U27" i="32"/>
  <c r="Y27" i="32"/>
  <c r="D28" i="32"/>
  <c r="F28" i="32"/>
  <c r="H28" i="32"/>
  <c r="J28" i="32"/>
  <c r="L28" i="32"/>
  <c r="N28" i="32"/>
  <c r="P28" i="32"/>
  <c r="R28" i="32"/>
  <c r="T28" i="32"/>
  <c r="V28" i="32"/>
  <c r="X28" i="32"/>
  <c r="Z28" i="32"/>
  <c r="F29" i="32"/>
  <c r="H29" i="32"/>
  <c r="J29" i="32"/>
  <c r="L29" i="32"/>
  <c r="N29" i="32"/>
  <c r="P29" i="32"/>
  <c r="R29" i="32"/>
  <c r="T29" i="32"/>
  <c r="V29" i="32"/>
  <c r="X29" i="32"/>
  <c r="Z29" i="32"/>
  <c r="H41" i="32"/>
  <c r="H43" i="32"/>
  <c r="H45" i="32"/>
  <c r="H47" i="32"/>
  <c r="H49" i="32"/>
  <c r="G28" i="32"/>
  <c r="I28" i="32"/>
  <c r="K28" i="32"/>
  <c r="M28" i="32"/>
  <c r="O28" i="32"/>
  <c r="Q28" i="32"/>
  <c r="S28" i="32"/>
  <c r="U28" i="32"/>
  <c r="W28" i="32"/>
  <c r="G29" i="32"/>
  <c r="I29" i="32"/>
  <c r="K29" i="32"/>
  <c r="M29" i="32"/>
  <c r="O29" i="32"/>
  <c r="Q29" i="32"/>
  <c r="S29" i="32"/>
  <c r="U29" i="32"/>
  <c r="W29" i="32"/>
  <c r="H40" i="32"/>
  <c r="H51" i="32" s="1"/>
  <c r="H42" i="32"/>
  <c r="H44" i="32"/>
  <c r="H46" i="32"/>
  <c r="E34" i="27"/>
  <c r="E31" i="27"/>
  <c r="D19" i="27" s="1"/>
  <c r="Z18" i="27"/>
  <c r="X18" i="27"/>
  <c r="V18" i="27"/>
  <c r="T18" i="27"/>
  <c r="R18" i="27"/>
  <c r="P18" i="27"/>
  <c r="N18" i="27"/>
  <c r="L18" i="27"/>
  <c r="J18" i="27"/>
  <c r="H18" i="27"/>
  <c r="F18" i="27"/>
  <c r="D18" i="27"/>
  <c r="I18" i="27"/>
  <c r="M18" i="27"/>
  <c r="Q18" i="27"/>
  <c r="U18" i="27"/>
  <c r="Y18" i="27"/>
  <c r="Y19" i="27"/>
  <c r="W19" i="27"/>
  <c r="U19" i="27"/>
  <c r="S19" i="27"/>
  <c r="Q19" i="27"/>
  <c r="Z19" i="27"/>
  <c r="X19" i="27"/>
  <c r="V19" i="27"/>
  <c r="T19" i="27"/>
  <c r="R19" i="27"/>
  <c r="P19" i="27"/>
  <c r="N19" i="27"/>
  <c r="L19" i="27"/>
  <c r="J19" i="27"/>
  <c r="H19" i="27"/>
  <c r="F19" i="27"/>
  <c r="O19" i="27"/>
  <c r="I19" i="27"/>
  <c r="M19" i="27"/>
  <c r="B34" i="27"/>
  <c r="B31" i="27"/>
  <c r="C41" i="27" s="1"/>
  <c r="K19" i="27"/>
  <c r="B43" i="27"/>
  <c r="C43" i="27" s="1"/>
  <c r="I20" i="27"/>
  <c r="F20" i="27"/>
  <c r="H20" i="27"/>
  <c r="J20" i="27"/>
  <c r="L20" i="27"/>
  <c r="N20" i="27"/>
  <c r="P20" i="27"/>
  <c r="R20" i="27"/>
  <c r="T20" i="27"/>
  <c r="V20" i="27"/>
  <c r="X20" i="27"/>
  <c r="Z20" i="27"/>
  <c r="F21" i="27"/>
  <c r="H21" i="27"/>
  <c r="J21" i="27"/>
  <c r="L21" i="27"/>
  <c r="N21" i="27"/>
  <c r="P21" i="27"/>
  <c r="R21" i="27"/>
  <c r="T21" i="27"/>
  <c r="V21" i="27"/>
  <c r="X21" i="27"/>
  <c r="Z21" i="27"/>
  <c r="F22" i="27"/>
  <c r="H22" i="27"/>
  <c r="J22" i="27"/>
  <c r="L22" i="27"/>
  <c r="N22" i="27"/>
  <c r="P22" i="27"/>
  <c r="R22" i="27"/>
  <c r="T22" i="27"/>
  <c r="V22" i="27"/>
  <c r="X22" i="27"/>
  <c r="Z22" i="27"/>
  <c r="F23" i="27"/>
  <c r="H23" i="27"/>
  <c r="J23" i="27"/>
  <c r="L23" i="27"/>
  <c r="N23" i="27"/>
  <c r="P23" i="27"/>
  <c r="R23" i="27"/>
  <c r="T23" i="27"/>
  <c r="V23" i="27"/>
  <c r="X23" i="27"/>
  <c r="Z23" i="27"/>
  <c r="F24" i="27"/>
  <c r="H24" i="27"/>
  <c r="J24" i="27"/>
  <c r="L24" i="27"/>
  <c r="N24" i="27"/>
  <c r="P24" i="27"/>
  <c r="R24" i="27"/>
  <c r="T24" i="27"/>
  <c r="V24" i="27"/>
  <c r="X24" i="27"/>
  <c r="Z24" i="27"/>
  <c r="F25" i="27"/>
  <c r="H25" i="27"/>
  <c r="J25" i="27"/>
  <c r="L25" i="27"/>
  <c r="N25" i="27"/>
  <c r="P25" i="27"/>
  <c r="R25" i="27"/>
  <c r="T25" i="27"/>
  <c r="V25" i="27"/>
  <c r="X25" i="27"/>
  <c r="Z25" i="27"/>
  <c r="F26" i="27"/>
  <c r="H26" i="27"/>
  <c r="J26" i="27"/>
  <c r="L26" i="27"/>
  <c r="N26" i="27"/>
  <c r="P26" i="27"/>
  <c r="R26" i="27"/>
  <c r="T26" i="27"/>
  <c r="V26" i="27"/>
  <c r="X26" i="27"/>
  <c r="Z26" i="27"/>
  <c r="F27" i="27"/>
  <c r="H27" i="27"/>
  <c r="J27" i="27"/>
  <c r="L27" i="27"/>
  <c r="N27" i="27"/>
  <c r="P27" i="27"/>
  <c r="S27" i="27"/>
  <c r="G28" i="27"/>
  <c r="K28" i="27"/>
  <c r="G20" i="27"/>
  <c r="K20" i="27"/>
  <c r="M20" i="27"/>
  <c r="O20" i="27"/>
  <c r="Q20" i="27"/>
  <c r="S20" i="27"/>
  <c r="U20" i="27"/>
  <c r="W20" i="27"/>
  <c r="G21" i="27"/>
  <c r="I21" i="27"/>
  <c r="K21" i="27"/>
  <c r="M21" i="27"/>
  <c r="O21" i="27"/>
  <c r="Q21" i="27"/>
  <c r="S21" i="27"/>
  <c r="U21" i="27"/>
  <c r="W21" i="27"/>
  <c r="G22" i="27"/>
  <c r="I22" i="27"/>
  <c r="K22" i="27"/>
  <c r="M22" i="27"/>
  <c r="O22" i="27"/>
  <c r="Q22" i="27"/>
  <c r="S22" i="27"/>
  <c r="U22" i="27"/>
  <c r="W22" i="27"/>
  <c r="G23" i="27"/>
  <c r="I23" i="27"/>
  <c r="K23" i="27"/>
  <c r="M23" i="27"/>
  <c r="O23" i="27"/>
  <c r="Q23" i="27"/>
  <c r="S23" i="27"/>
  <c r="U23" i="27"/>
  <c r="W23" i="27"/>
  <c r="G24" i="27"/>
  <c r="I24" i="27"/>
  <c r="K24" i="27"/>
  <c r="M24" i="27"/>
  <c r="O24" i="27"/>
  <c r="Q24" i="27"/>
  <c r="S24" i="27"/>
  <c r="U24" i="27"/>
  <c r="W24" i="27"/>
  <c r="G25" i="27"/>
  <c r="I25" i="27"/>
  <c r="K25" i="27"/>
  <c r="M25" i="27"/>
  <c r="O25" i="27"/>
  <c r="Q25" i="27"/>
  <c r="S25" i="27"/>
  <c r="U25" i="27"/>
  <c r="W25" i="27"/>
  <c r="G26" i="27"/>
  <c r="I26" i="27"/>
  <c r="K26" i="27"/>
  <c r="M26" i="27"/>
  <c r="O26" i="27"/>
  <c r="Q26" i="27"/>
  <c r="S26" i="27"/>
  <c r="U26" i="27"/>
  <c r="W26" i="27"/>
  <c r="Z27" i="27"/>
  <c r="X27" i="27"/>
  <c r="V27" i="27"/>
  <c r="T27" i="27"/>
  <c r="R27" i="27"/>
  <c r="G27" i="27"/>
  <c r="I27" i="27"/>
  <c r="K27" i="27"/>
  <c r="M27" i="27"/>
  <c r="O27" i="27"/>
  <c r="Q27" i="27"/>
  <c r="U27" i="27"/>
  <c r="Y27" i="27"/>
  <c r="Y28" i="27"/>
  <c r="W28" i="27"/>
  <c r="U28" i="27"/>
  <c r="S28" i="27"/>
  <c r="Q28" i="27"/>
  <c r="Z28" i="27"/>
  <c r="X28" i="27"/>
  <c r="V28" i="27"/>
  <c r="T28" i="27"/>
  <c r="R28" i="27"/>
  <c r="P28" i="27"/>
  <c r="N28" i="27"/>
  <c r="L28" i="27"/>
  <c r="J28" i="27"/>
  <c r="H28" i="27"/>
  <c r="F28" i="27"/>
  <c r="D28" i="27"/>
  <c r="I28" i="27"/>
  <c r="M28" i="27"/>
  <c r="F29" i="27"/>
  <c r="H29" i="27"/>
  <c r="J29" i="27"/>
  <c r="L29" i="27"/>
  <c r="N29" i="27"/>
  <c r="P29" i="27"/>
  <c r="R29" i="27"/>
  <c r="T29" i="27"/>
  <c r="V29" i="27"/>
  <c r="X29" i="27"/>
  <c r="Z29" i="27"/>
  <c r="H41" i="27"/>
  <c r="H43" i="27"/>
  <c r="H45" i="27"/>
  <c r="H47" i="27"/>
  <c r="H49" i="27"/>
  <c r="G29" i="27"/>
  <c r="I29" i="27"/>
  <c r="K29" i="27"/>
  <c r="M29" i="27"/>
  <c r="O29" i="27"/>
  <c r="Q29" i="27"/>
  <c r="S29" i="27"/>
  <c r="U29" i="27"/>
  <c r="W29" i="27"/>
  <c r="H42" i="27"/>
  <c r="H44" i="27"/>
  <c r="H46" i="27"/>
  <c r="G18" i="6"/>
  <c r="I18" i="6"/>
  <c r="K18" i="6"/>
  <c r="M18" i="6"/>
  <c r="O18" i="6"/>
  <c r="Q18" i="6"/>
  <c r="S18" i="6"/>
  <c r="U18" i="6"/>
  <c r="W18" i="6"/>
  <c r="Y18" i="6"/>
  <c r="F18" i="6"/>
  <c r="H18" i="6"/>
  <c r="J18" i="6"/>
  <c r="L18" i="6"/>
  <c r="N18" i="6"/>
  <c r="P18" i="6"/>
  <c r="R18" i="6"/>
  <c r="T18" i="6"/>
  <c r="V18" i="6"/>
  <c r="X18" i="6"/>
  <c r="X34" i="29" l="1"/>
  <c r="P34" i="29"/>
  <c r="H34" i="29"/>
  <c r="D28" i="29"/>
  <c r="C40" i="29"/>
  <c r="Z31" i="28"/>
  <c r="Z33" i="28" s="1"/>
  <c r="R31" i="28"/>
  <c r="R33" i="28" s="1"/>
  <c r="J31" i="28"/>
  <c r="X34" i="28"/>
  <c r="T31" i="29"/>
  <c r="V31" i="28"/>
  <c r="V33" i="28" s="1"/>
  <c r="N31" i="28"/>
  <c r="F31" i="28"/>
  <c r="F33" i="28" s="1"/>
  <c r="C40" i="28"/>
  <c r="G34" i="27"/>
  <c r="K31" i="27"/>
  <c r="W34" i="30"/>
  <c r="D29" i="27"/>
  <c r="D27" i="27"/>
  <c r="D26" i="27"/>
  <c r="D25" i="27"/>
  <c r="D24" i="27"/>
  <c r="D23" i="27"/>
  <c r="D22" i="27"/>
  <c r="D21" i="27"/>
  <c r="D20" i="27"/>
  <c r="O34" i="27"/>
  <c r="W34" i="27"/>
  <c r="S31" i="27"/>
  <c r="F31" i="31"/>
  <c r="N31" i="31"/>
  <c r="Z31" i="29"/>
  <c r="R31" i="29"/>
  <c r="R33" i="29" s="1"/>
  <c r="J31" i="29"/>
  <c r="L31" i="28"/>
  <c r="L32" i="28" s="1"/>
  <c r="H34" i="28"/>
  <c r="P34" i="28"/>
  <c r="T34" i="28"/>
  <c r="C40" i="27"/>
  <c r="Z32" i="28"/>
  <c r="V32" i="28"/>
  <c r="R32" i="28"/>
  <c r="N38" i="28"/>
  <c r="N33" i="28"/>
  <c r="N32" i="28"/>
  <c r="J33" i="28"/>
  <c r="J32" i="28"/>
  <c r="F38" i="28"/>
  <c r="F32" i="28"/>
  <c r="Z34" i="28"/>
  <c r="V34" i="28"/>
  <c r="R34" i="28"/>
  <c r="N34" i="28"/>
  <c r="J34" i="28"/>
  <c r="F34" i="28"/>
  <c r="Y34" i="28"/>
  <c r="Y31" i="28"/>
  <c r="U34" i="28"/>
  <c r="U31" i="28"/>
  <c r="Q34" i="28"/>
  <c r="Q31" i="28"/>
  <c r="Q32" i="28" s="1"/>
  <c r="M34" i="28"/>
  <c r="M31" i="28"/>
  <c r="I34" i="28"/>
  <c r="I31" i="28"/>
  <c r="E38" i="28"/>
  <c r="E32" i="28"/>
  <c r="D27" i="28"/>
  <c r="D26" i="28"/>
  <c r="D25" i="28"/>
  <c r="D24" i="28"/>
  <c r="D23" i="28"/>
  <c r="D22" i="28"/>
  <c r="D21" i="28"/>
  <c r="D20" i="28"/>
  <c r="D19" i="28"/>
  <c r="D18" i="28"/>
  <c r="B33" i="28"/>
  <c r="B32" i="28"/>
  <c r="X33" i="28"/>
  <c r="X32" i="28"/>
  <c r="T38" i="28"/>
  <c r="T33" i="28"/>
  <c r="T32" i="28"/>
  <c r="P33" i="28"/>
  <c r="P32" i="28"/>
  <c r="L33" i="28"/>
  <c r="H33" i="28"/>
  <c r="H32" i="28"/>
  <c r="W34" i="28"/>
  <c r="W31" i="28"/>
  <c r="S34" i="28"/>
  <c r="S31" i="28"/>
  <c r="O34" i="28"/>
  <c r="O31" i="28"/>
  <c r="K34" i="28"/>
  <c r="K31" i="28"/>
  <c r="G34" i="28"/>
  <c r="G31" i="28"/>
  <c r="X31" i="29"/>
  <c r="X32" i="29" s="1"/>
  <c r="P31" i="29"/>
  <c r="F34" i="29"/>
  <c r="J34" i="29"/>
  <c r="N34" i="29"/>
  <c r="R34" i="29"/>
  <c r="V34" i="29"/>
  <c r="Z34" i="29"/>
  <c r="T34" i="29"/>
  <c r="H31" i="29"/>
  <c r="L34" i="29"/>
  <c r="Z33" i="29"/>
  <c r="Z32" i="29"/>
  <c r="V33" i="29"/>
  <c r="V32" i="29"/>
  <c r="R32" i="29"/>
  <c r="N38" i="29"/>
  <c r="N33" i="29"/>
  <c r="N32" i="29"/>
  <c r="J33" i="29"/>
  <c r="J32" i="29"/>
  <c r="F38" i="29"/>
  <c r="F33" i="29"/>
  <c r="F32" i="29"/>
  <c r="Y34" i="29"/>
  <c r="Y31" i="29"/>
  <c r="U34" i="29"/>
  <c r="U31" i="29"/>
  <c r="Q34" i="29"/>
  <c r="Q31" i="29"/>
  <c r="Q32" i="29" s="1"/>
  <c r="M34" i="29"/>
  <c r="M31" i="29"/>
  <c r="I34" i="29"/>
  <c r="I31" i="29"/>
  <c r="E38" i="29"/>
  <c r="E32" i="29"/>
  <c r="D27" i="29"/>
  <c r="D26" i="29"/>
  <c r="D25" i="29"/>
  <c r="D24" i="29"/>
  <c r="D23" i="29"/>
  <c r="D22" i="29"/>
  <c r="D21" i="29"/>
  <c r="D20" i="29"/>
  <c r="D19" i="29"/>
  <c r="D18" i="29"/>
  <c r="D31" i="29" s="1"/>
  <c r="B33" i="29"/>
  <c r="B32" i="29"/>
  <c r="L31" i="29"/>
  <c r="X33" i="29"/>
  <c r="T38" i="29"/>
  <c r="T33" i="29"/>
  <c r="T32" i="29"/>
  <c r="P33" i="29"/>
  <c r="P32" i="29"/>
  <c r="H33" i="29"/>
  <c r="H32" i="29"/>
  <c r="W34" i="29"/>
  <c r="W31" i="29"/>
  <c r="S34" i="29"/>
  <c r="S31" i="29"/>
  <c r="O34" i="29"/>
  <c r="O31" i="29"/>
  <c r="K34" i="29"/>
  <c r="K31" i="29"/>
  <c r="G34" i="29"/>
  <c r="G31" i="29"/>
  <c r="U34" i="30"/>
  <c r="U31" i="30"/>
  <c r="M34" i="30"/>
  <c r="M31" i="30"/>
  <c r="D31" i="30"/>
  <c r="H34" i="30"/>
  <c r="H31" i="30"/>
  <c r="L34" i="30"/>
  <c r="L31" i="30"/>
  <c r="P34" i="30"/>
  <c r="P31" i="30"/>
  <c r="T34" i="30"/>
  <c r="T31" i="30"/>
  <c r="X34" i="30"/>
  <c r="X31" i="30"/>
  <c r="E38" i="30"/>
  <c r="E32" i="30"/>
  <c r="S34" i="30"/>
  <c r="S31" i="30"/>
  <c r="K34" i="30"/>
  <c r="K31" i="30"/>
  <c r="B33" i="30"/>
  <c r="B32" i="30"/>
  <c r="W31" i="30"/>
  <c r="Y34" i="30"/>
  <c r="Y31" i="30"/>
  <c r="Q34" i="30"/>
  <c r="Q31" i="30"/>
  <c r="Q32" i="30" s="1"/>
  <c r="I34" i="30"/>
  <c r="I31" i="30"/>
  <c r="F34" i="30"/>
  <c r="F31" i="30"/>
  <c r="J34" i="30"/>
  <c r="J31" i="30"/>
  <c r="N34" i="30"/>
  <c r="N31" i="30"/>
  <c r="R34" i="30"/>
  <c r="R31" i="30"/>
  <c r="V34" i="30"/>
  <c r="V31" i="30"/>
  <c r="Z34" i="30"/>
  <c r="Z31" i="30"/>
  <c r="O34" i="30"/>
  <c r="O31" i="30"/>
  <c r="G34" i="30"/>
  <c r="G31" i="30"/>
  <c r="F34" i="31"/>
  <c r="J34" i="31"/>
  <c r="N34" i="31"/>
  <c r="T34" i="31"/>
  <c r="X34" i="31"/>
  <c r="H34" i="31"/>
  <c r="L34" i="31"/>
  <c r="P34" i="31"/>
  <c r="T31" i="31"/>
  <c r="T33" i="31" s="1"/>
  <c r="R34" i="31"/>
  <c r="V34" i="31"/>
  <c r="Z34" i="31"/>
  <c r="F38" i="31"/>
  <c r="F33" i="31"/>
  <c r="F32" i="31"/>
  <c r="N33" i="31"/>
  <c r="N32" i="31"/>
  <c r="N38" i="31"/>
  <c r="T38" i="31"/>
  <c r="T32" i="31"/>
  <c r="L31" i="31"/>
  <c r="B32" i="31"/>
  <c r="B33" i="31"/>
  <c r="V31" i="31"/>
  <c r="Y34" i="31"/>
  <c r="Y31" i="31"/>
  <c r="U34" i="31"/>
  <c r="U31" i="31"/>
  <c r="Q34" i="31"/>
  <c r="Q31" i="31"/>
  <c r="Q32" i="31" s="1"/>
  <c r="M34" i="31"/>
  <c r="M31" i="31"/>
  <c r="I34" i="31"/>
  <c r="I31" i="31"/>
  <c r="E32" i="31"/>
  <c r="D27" i="31"/>
  <c r="D26" i="31"/>
  <c r="D25" i="31"/>
  <c r="D24" i="31"/>
  <c r="D23" i="31"/>
  <c r="D22" i="31"/>
  <c r="D21" i="31"/>
  <c r="D20" i="31"/>
  <c r="D18" i="31"/>
  <c r="E38" i="31"/>
  <c r="D19" i="31"/>
  <c r="C40" i="31"/>
  <c r="C41" i="31"/>
  <c r="X33" i="31"/>
  <c r="X32" i="31"/>
  <c r="P33" i="31"/>
  <c r="P32" i="31"/>
  <c r="H33" i="31"/>
  <c r="H32" i="31"/>
  <c r="Z33" i="31"/>
  <c r="Z32" i="31"/>
  <c r="R33" i="31"/>
  <c r="R32" i="31"/>
  <c r="J33" i="31"/>
  <c r="J32" i="31"/>
  <c r="W34" i="31"/>
  <c r="W31" i="31"/>
  <c r="S34" i="31"/>
  <c r="S31" i="31"/>
  <c r="O34" i="31"/>
  <c r="O31" i="31"/>
  <c r="K34" i="31"/>
  <c r="K31" i="31"/>
  <c r="G34" i="31"/>
  <c r="G31" i="31"/>
  <c r="M34" i="32"/>
  <c r="M31" i="32"/>
  <c r="K34" i="32"/>
  <c r="K31" i="32"/>
  <c r="B33" i="32"/>
  <c r="B32" i="32"/>
  <c r="Q34" i="32"/>
  <c r="Q31" i="32"/>
  <c r="Q32" i="32" s="1"/>
  <c r="S34" i="32"/>
  <c r="S31" i="32"/>
  <c r="F34" i="32"/>
  <c r="F31" i="32"/>
  <c r="J34" i="32"/>
  <c r="J31" i="32"/>
  <c r="N34" i="32"/>
  <c r="N31" i="32"/>
  <c r="R34" i="32"/>
  <c r="R31" i="32"/>
  <c r="V34" i="32"/>
  <c r="V31" i="32"/>
  <c r="Z34" i="32"/>
  <c r="Z31" i="32"/>
  <c r="W34" i="32"/>
  <c r="W31" i="32"/>
  <c r="E38" i="32"/>
  <c r="E32" i="32"/>
  <c r="D29" i="32"/>
  <c r="D31" i="32" s="1"/>
  <c r="O34" i="32"/>
  <c r="O31" i="32"/>
  <c r="G34" i="32"/>
  <c r="G31" i="32"/>
  <c r="I34" i="32"/>
  <c r="I31" i="32"/>
  <c r="H34" i="32"/>
  <c r="H31" i="32"/>
  <c r="L34" i="32"/>
  <c r="L31" i="32"/>
  <c r="P34" i="32"/>
  <c r="P31" i="32"/>
  <c r="T34" i="32"/>
  <c r="T31" i="32"/>
  <c r="X34" i="32"/>
  <c r="X31" i="32"/>
  <c r="U34" i="32"/>
  <c r="U31" i="32"/>
  <c r="Y34" i="32"/>
  <c r="Y31" i="32"/>
  <c r="K33" i="27"/>
  <c r="K32" i="27"/>
  <c r="S33" i="27"/>
  <c r="S32" i="27"/>
  <c r="S34" i="27"/>
  <c r="K34" i="27"/>
  <c r="U34" i="27"/>
  <c r="U31" i="27"/>
  <c r="M34" i="27"/>
  <c r="M31" i="27"/>
  <c r="D31" i="27"/>
  <c r="H34" i="27"/>
  <c r="H31" i="27"/>
  <c r="L34" i="27"/>
  <c r="L31" i="27"/>
  <c r="P34" i="27"/>
  <c r="P31" i="27"/>
  <c r="T34" i="27"/>
  <c r="T31" i="27"/>
  <c r="X34" i="27"/>
  <c r="X31" i="27"/>
  <c r="E38" i="27"/>
  <c r="E32" i="27"/>
  <c r="W31" i="27"/>
  <c r="O31" i="27"/>
  <c r="G31" i="27"/>
  <c r="B33" i="27"/>
  <c r="B32" i="27"/>
  <c r="Y34" i="27"/>
  <c r="Y31" i="27"/>
  <c r="Q34" i="27"/>
  <c r="Q31" i="27"/>
  <c r="Q32" i="27" s="1"/>
  <c r="I34" i="27"/>
  <c r="I31" i="27"/>
  <c r="F34" i="27"/>
  <c r="F31" i="27"/>
  <c r="J34" i="27"/>
  <c r="J31" i="27"/>
  <c r="N34" i="27"/>
  <c r="N31" i="27"/>
  <c r="R34" i="27"/>
  <c r="R31" i="27"/>
  <c r="V34" i="27"/>
  <c r="V31" i="27"/>
  <c r="Z34" i="27"/>
  <c r="Z31" i="27"/>
  <c r="E33" i="26"/>
  <c r="H47" i="26" s="1"/>
  <c r="C29" i="26"/>
  <c r="E27" i="26"/>
  <c r="Y27" i="26" s="1"/>
  <c r="B27" i="26"/>
  <c r="E26" i="26"/>
  <c r="Y26" i="26" s="1"/>
  <c r="B26" i="26"/>
  <c r="Z25" i="26"/>
  <c r="R25" i="26"/>
  <c r="L25" i="26"/>
  <c r="F25" i="26"/>
  <c r="E25" i="26"/>
  <c r="V25" i="26" s="1"/>
  <c r="B25" i="26"/>
  <c r="X24" i="26"/>
  <c r="T24" i="26"/>
  <c r="P24" i="26"/>
  <c r="L24" i="26"/>
  <c r="F24" i="26"/>
  <c r="E24" i="26"/>
  <c r="Y24" i="26" s="1"/>
  <c r="B24" i="26"/>
  <c r="X23" i="26"/>
  <c r="T23" i="26"/>
  <c r="P23" i="26"/>
  <c r="L23" i="26"/>
  <c r="F23" i="26"/>
  <c r="E23" i="26"/>
  <c r="Y23" i="26" s="1"/>
  <c r="B23" i="26"/>
  <c r="X22" i="26"/>
  <c r="T22" i="26"/>
  <c r="P22" i="26"/>
  <c r="L22" i="26"/>
  <c r="F22" i="26"/>
  <c r="E22" i="26"/>
  <c r="Y22" i="26" s="1"/>
  <c r="B22" i="26"/>
  <c r="X21" i="26"/>
  <c r="T21" i="26"/>
  <c r="P21" i="26"/>
  <c r="L21" i="26"/>
  <c r="F21" i="26"/>
  <c r="E21" i="26"/>
  <c r="Y21" i="26" s="1"/>
  <c r="B21" i="26"/>
  <c r="E20" i="26"/>
  <c r="N20" i="26" s="1"/>
  <c r="B20" i="26"/>
  <c r="E19" i="26"/>
  <c r="Y19" i="26" s="1"/>
  <c r="B19" i="26"/>
  <c r="Z18" i="26"/>
  <c r="V18" i="26"/>
  <c r="R18" i="26"/>
  <c r="N18" i="26"/>
  <c r="J18" i="26"/>
  <c r="F18" i="26"/>
  <c r="E18" i="26"/>
  <c r="B18" i="26"/>
  <c r="Z17" i="26"/>
  <c r="V17" i="26"/>
  <c r="R17" i="26"/>
  <c r="P17" i="26"/>
  <c r="N17" i="26"/>
  <c r="J17" i="26"/>
  <c r="H17" i="26"/>
  <c r="F17" i="26"/>
  <c r="E17" i="26"/>
  <c r="X17" i="26" s="1"/>
  <c r="B17" i="26"/>
  <c r="J13" i="26"/>
  <c r="J12" i="26"/>
  <c r="J11" i="26"/>
  <c r="J25" i="26" s="1"/>
  <c r="J10" i="26"/>
  <c r="J24" i="26" s="1"/>
  <c r="J9" i="26"/>
  <c r="J23" i="26" s="1"/>
  <c r="J8" i="26"/>
  <c r="J22" i="26" s="1"/>
  <c r="Q7" i="26"/>
  <c r="J7" i="26"/>
  <c r="J21" i="26" s="1"/>
  <c r="Q6" i="26"/>
  <c r="J6" i="26"/>
  <c r="Q5" i="26"/>
  <c r="J5" i="26"/>
  <c r="Q4" i="26"/>
  <c r="J4" i="26"/>
  <c r="Q3" i="26"/>
  <c r="Q26" i="1"/>
  <c r="J26" i="1"/>
  <c r="L76" i="1"/>
  <c r="J76" i="1"/>
  <c r="Q76" i="1"/>
  <c r="Q8" i="6"/>
  <c r="Q7" i="6"/>
  <c r="Q6" i="6"/>
  <c r="Q21" i="6" s="1"/>
  <c r="Q5" i="6"/>
  <c r="Q4" i="6"/>
  <c r="E19" i="6"/>
  <c r="E20" i="6"/>
  <c r="F20" i="6" s="1"/>
  <c r="E21" i="6"/>
  <c r="O21" i="6" s="1"/>
  <c r="E22" i="6"/>
  <c r="P22" i="6" s="1"/>
  <c r="E23" i="6"/>
  <c r="F23" i="6" s="1"/>
  <c r="E24" i="6"/>
  <c r="O24" i="6" s="1"/>
  <c r="E25" i="6"/>
  <c r="F25" i="6" s="1"/>
  <c r="E26" i="6"/>
  <c r="K26" i="6" s="1"/>
  <c r="E27" i="6"/>
  <c r="F27" i="6" s="1"/>
  <c r="E28" i="6"/>
  <c r="O28" i="6" s="1"/>
  <c r="E29" i="6"/>
  <c r="F29" i="6" s="1"/>
  <c r="O22" i="6"/>
  <c r="P19" i="6"/>
  <c r="E35" i="6"/>
  <c r="H41" i="6" s="1"/>
  <c r="J6" i="6"/>
  <c r="J7" i="6"/>
  <c r="J22" i="6" s="1"/>
  <c r="J8" i="6"/>
  <c r="J9" i="6"/>
  <c r="J10" i="6"/>
  <c r="J11" i="6"/>
  <c r="J26" i="6" s="1"/>
  <c r="J12" i="6"/>
  <c r="J13" i="6"/>
  <c r="J14" i="6"/>
  <c r="H20" i="6"/>
  <c r="H21" i="6"/>
  <c r="H22" i="6"/>
  <c r="J5" i="6"/>
  <c r="J20" i="6" s="1"/>
  <c r="J21" i="6"/>
  <c r="J23" i="6"/>
  <c r="J27" i="6"/>
  <c r="K20" i="6"/>
  <c r="K21" i="6"/>
  <c r="K22" i="6"/>
  <c r="K23" i="6"/>
  <c r="K24" i="6"/>
  <c r="K27" i="6"/>
  <c r="K29" i="6"/>
  <c r="L21" i="6"/>
  <c r="L23" i="6"/>
  <c r="L25" i="6"/>
  <c r="L27" i="6"/>
  <c r="L29" i="6"/>
  <c r="M21" i="6"/>
  <c r="M23" i="6"/>
  <c r="M25" i="6"/>
  <c r="M27" i="6"/>
  <c r="M29" i="6"/>
  <c r="N21" i="6"/>
  <c r="N23" i="6"/>
  <c r="N25" i="6"/>
  <c r="N27" i="6"/>
  <c r="N29" i="6"/>
  <c r="Q23" i="6"/>
  <c r="Q25" i="6"/>
  <c r="Q27" i="6"/>
  <c r="Q29" i="6"/>
  <c r="R21" i="6"/>
  <c r="R23" i="6"/>
  <c r="R25" i="6"/>
  <c r="R27" i="6"/>
  <c r="R29" i="6"/>
  <c r="S21" i="6"/>
  <c r="S23" i="6"/>
  <c r="S25" i="6"/>
  <c r="S27" i="6"/>
  <c r="S29" i="6"/>
  <c r="T21" i="6"/>
  <c r="T23" i="6"/>
  <c r="T25" i="6"/>
  <c r="T27" i="6"/>
  <c r="T29" i="6"/>
  <c r="U21" i="6"/>
  <c r="U23" i="6"/>
  <c r="U25" i="6"/>
  <c r="U27" i="6"/>
  <c r="U29" i="6"/>
  <c r="V21" i="6"/>
  <c r="V23" i="6"/>
  <c r="V25" i="6"/>
  <c r="V27" i="6"/>
  <c r="V29" i="6"/>
  <c r="W21" i="6"/>
  <c r="W23" i="6"/>
  <c r="W25" i="6"/>
  <c r="W27" i="6"/>
  <c r="W29" i="6"/>
  <c r="X21" i="6"/>
  <c r="X23" i="6"/>
  <c r="X25" i="6"/>
  <c r="X27" i="6"/>
  <c r="X29" i="6"/>
  <c r="Y21" i="6"/>
  <c r="Y23" i="6"/>
  <c r="Y25" i="6"/>
  <c r="Y27" i="6"/>
  <c r="Y29" i="6"/>
  <c r="Z21" i="6"/>
  <c r="Z23" i="6"/>
  <c r="Z25" i="6"/>
  <c r="Z27" i="6"/>
  <c r="Z29" i="6"/>
  <c r="G21" i="6"/>
  <c r="G23" i="6"/>
  <c r="G25" i="6"/>
  <c r="G27" i="6"/>
  <c r="G29" i="6"/>
  <c r="B20" i="6"/>
  <c r="B21" i="6"/>
  <c r="B22" i="6"/>
  <c r="B23" i="6"/>
  <c r="B24" i="6"/>
  <c r="B25" i="6"/>
  <c r="B26" i="6"/>
  <c r="B27" i="6"/>
  <c r="B28" i="6"/>
  <c r="B29" i="6"/>
  <c r="B19" i="6"/>
  <c r="T19" i="6"/>
  <c r="U19" i="6"/>
  <c r="R19" i="6"/>
  <c r="S19" i="6"/>
  <c r="G19" i="6"/>
  <c r="H19" i="6"/>
  <c r="J19" i="6"/>
  <c r="K19" i="6"/>
  <c r="L19" i="6"/>
  <c r="M19" i="6"/>
  <c r="N19" i="6"/>
  <c r="Q19" i="6"/>
  <c r="V19" i="6"/>
  <c r="W19" i="6"/>
  <c r="X19" i="6"/>
  <c r="Y19" i="6"/>
  <c r="Z19" i="6"/>
  <c r="C13" i="3"/>
  <c r="E13" i="3" s="1"/>
  <c r="C14" i="3"/>
  <c r="G14" i="3" s="1"/>
  <c r="C15" i="3"/>
  <c r="G15" i="3" s="1"/>
  <c r="C16" i="3"/>
  <c r="G16" i="3" s="1"/>
  <c r="C17" i="3"/>
  <c r="E17" i="3" s="1"/>
  <c r="C18" i="3"/>
  <c r="G18" i="3" s="1"/>
  <c r="C19" i="3"/>
  <c r="F19" i="3" s="1"/>
  <c r="G13" i="3"/>
  <c r="F14" i="3"/>
  <c r="E15" i="3"/>
  <c r="F17" i="3"/>
  <c r="E18" i="3"/>
  <c r="G19" i="3"/>
  <c r="D17" i="3"/>
  <c r="H15" i="4"/>
  <c r="H16" i="4"/>
  <c r="H17" i="4"/>
  <c r="H18" i="4"/>
  <c r="H24" i="4" s="1"/>
  <c r="H19" i="4"/>
  <c r="C15" i="4"/>
  <c r="E15" i="4"/>
  <c r="C16" i="4"/>
  <c r="E16" i="4"/>
  <c r="C17" i="4"/>
  <c r="E17" i="4"/>
  <c r="C18" i="4"/>
  <c r="E18" i="4"/>
  <c r="C19" i="4"/>
  <c r="F19" i="4" s="1"/>
  <c r="E19" i="4"/>
  <c r="F15" i="4"/>
  <c r="F16" i="4"/>
  <c r="F17" i="4"/>
  <c r="F18" i="4"/>
  <c r="G15" i="4"/>
  <c r="G16" i="4"/>
  <c r="G17" i="4"/>
  <c r="G18" i="4"/>
  <c r="G19" i="4"/>
  <c r="D15" i="4"/>
  <c r="D16" i="4"/>
  <c r="D17" i="4"/>
  <c r="D18" i="4"/>
  <c r="D19" i="4"/>
  <c r="C24" i="4"/>
  <c r="H13" i="4"/>
  <c r="H14" i="4"/>
  <c r="C13" i="4"/>
  <c r="E13" i="4" s="1"/>
  <c r="C14" i="4"/>
  <c r="E14" i="4" s="1"/>
  <c r="F13" i="4"/>
  <c r="F14" i="4"/>
  <c r="D13" i="4"/>
  <c r="D14" i="4"/>
  <c r="B21" i="4"/>
  <c r="I13" i="5"/>
  <c r="I21" i="5" s="1"/>
  <c r="C28" i="5" s="1"/>
  <c r="I14" i="5"/>
  <c r="I15" i="5"/>
  <c r="I24" i="5" s="1"/>
  <c r="I16" i="5"/>
  <c r="I17" i="5"/>
  <c r="I18" i="5"/>
  <c r="I19" i="5"/>
  <c r="C27" i="5"/>
  <c r="F30" i="5" s="1"/>
  <c r="D13" i="5"/>
  <c r="F13" i="5" s="1"/>
  <c r="D14" i="5"/>
  <c r="D15" i="5"/>
  <c r="G15" i="5" s="1"/>
  <c r="D16" i="5"/>
  <c r="D17" i="5"/>
  <c r="F17" i="5" s="1"/>
  <c r="D18" i="5"/>
  <c r="D19" i="5"/>
  <c r="F19" i="5" s="1"/>
  <c r="F15" i="5"/>
  <c r="F16" i="5"/>
  <c r="F18" i="5"/>
  <c r="G16" i="5"/>
  <c r="G18" i="5"/>
  <c r="H15" i="5"/>
  <c r="H16" i="5"/>
  <c r="H17" i="5"/>
  <c r="H18" i="5"/>
  <c r="H19" i="5"/>
  <c r="E15" i="5"/>
  <c r="E16" i="5"/>
  <c r="E18" i="5"/>
  <c r="F14" i="5"/>
  <c r="G13" i="5"/>
  <c r="G14" i="5"/>
  <c r="H14" i="5"/>
  <c r="E13" i="5"/>
  <c r="E14" i="5"/>
  <c r="B21" i="5"/>
  <c r="Q7" i="10"/>
  <c r="L7" i="10"/>
  <c r="L28" i="10" s="1"/>
  <c r="J7" i="10"/>
  <c r="J6" i="10"/>
  <c r="E25" i="10"/>
  <c r="E26" i="10"/>
  <c r="I26" i="10" s="1"/>
  <c r="E27" i="10"/>
  <c r="E28" i="10"/>
  <c r="E30" i="10"/>
  <c r="E31" i="10"/>
  <c r="I31" i="10" s="1"/>
  <c r="E32" i="10"/>
  <c r="E33" i="10"/>
  <c r="E34" i="10"/>
  <c r="E35" i="10"/>
  <c r="I35" i="10" s="1"/>
  <c r="E36" i="10"/>
  <c r="E37" i="10"/>
  <c r="E38" i="10"/>
  <c r="E39" i="10"/>
  <c r="E40" i="10"/>
  <c r="E41" i="10"/>
  <c r="G25" i="10"/>
  <c r="G26" i="10"/>
  <c r="G27" i="10"/>
  <c r="G28" i="10"/>
  <c r="G30" i="10"/>
  <c r="G31" i="10"/>
  <c r="G32" i="10"/>
  <c r="G33" i="10"/>
  <c r="G34" i="10"/>
  <c r="G35" i="10"/>
  <c r="G36" i="10"/>
  <c r="G37" i="10"/>
  <c r="G38" i="10"/>
  <c r="G41" i="10"/>
  <c r="H28" i="10"/>
  <c r="H33" i="10"/>
  <c r="H37" i="10"/>
  <c r="H40" i="10"/>
  <c r="H41" i="10"/>
  <c r="I25" i="10"/>
  <c r="I27" i="10"/>
  <c r="I28" i="10"/>
  <c r="I30" i="10"/>
  <c r="I32" i="10"/>
  <c r="I33" i="10"/>
  <c r="I34" i="10"/>
  <c r="I36" i="10"/>
  <c r="I37" i="10"/>
  <c r="I38" i="10"/>
  <c r="I41" i="10"/>
  <c r="J28" i="10"/>
  <c r="J33" i="10"/>
  <c r="J37" i="10"/>
  <c r="J40" i="10"/>
  <c r="J41" i="10"/>
  <c r="K25" i="10"/>
  <c r="K26" i="10"/>
  <c r="K27" i="10"/>
  <c r="K28" i="10"/>
  <c r="K30" i="10"/>
  <c r="K31" i="10"/>
  <c r="K32" i="10"/>
  <c r="K33" i="10"/>
  <c r="K34" i="10"/>
  <c r="K35" i="10"/>
  <c r="K36" i="10"/>
  <c r="K37" i="10"/>
  <c r="K38" i="10"/>
  <c r="K41" i="10"/>
  <c r="L33" i="10"/>
  <c r="L37" i="10"/>
  <c r="L40" i="10"/>
  <c r="L41" i="10"/>
  <c r="M25" i="10"/>
  <c r="M27" i="10"/>
  <c r="M28" i="10"/>
  <c r="M30" i="10"/>
  <c r="M32" i="10"/>
  <c r="M33" i="10"/>
  <c r="M34" i="10"/>
  <c r="M36" i="10"/>
  <c r="M37" i="10"/>
  <c r="M38" i="10"/>
  <c r="M41" i="10"/>
  <c r="N28" i="10"/>
  <c r="N33" i="10"/>
  <c r="N37" i="10"/>
  <c r="N40" i="10"/>
  <c r="N41" i="10"/>
  <c r="O25" i="10"/>
  <c r="O26" i="10"/>
  <c r="O27" i="10"/>
  <c r="O28" i="10"/>
  <c r="O30" i="10"/>
  <c r="O31" i="10"/>
  <c r="O32" i="10"/>
  <c r="O33" i="10"/>
  <c r="O34" i="10"/>
  <c r="O35" i="10"/>
  <c r="O36" i="10"/>
  <c r="O37" i="10"/>
  <c r="O38" i="10"/>
  <c r="O41" i="10"/>
  <c r="P25" i="10"/>
  <c r="P27" i="10"/>
  <c r="P28" i="10"/>
  <c r="P30" i="10"/>
  <c r="P32" i="10"/>
  <c r="P33" i="10"/>
  <c r="P34" i="10"/>
  <c r="P36" i="10"/>
  <c r="P37" i="10"/>
  <c r="P38" i="10"/>
  <c r="P40" i="10"/>
  <c r="P41" i="10"/>
  <c r="Q25" i="10"/>
  <c r="Q27" i="10"/>
  <c r="Q28" i="10"/>
  <c r="Q30" i="10"/>
  <c r="Q32" i="10"/>
  <c r="Q33" i="10"/>
  <c r="Q34" i="10"/>
  <c r="Q36" i="10"/>
  <c r="Q37" i="10"/>
  <c r="Q38" i="10"/>
  <c r="Q40" i="10"/>
  <c r="Q41" i="10"/>
  <c r="R25" i="10"/>
  <c r="R26" i="10"/>
  <c r="R27" i="10"/>
  <c r="R28" i="10"/>
  <c r="R30" i="10"/>
  <c r="R31" i="10"/>
  <c r="R32" i="10"/>
  <c r="R33" i="10"/>
  <c r="R34" i="10"/>
  <c r="R35" i="10"/>
  <c r="R36" i="10"/>
  <c r="R37" i="10"/>
  <c r="R38" i="10"/>
  <c r="R40" i="10"/>
  <c r="R41" i="10"/>
  <c r="S25" i="10"/>
  <c r="S27" i="10"/>
  <c r="S28" i="10"/>
  <c r="S30" i="10"/>
  <c r="S32" i="10"/>
  <c r="S33" i="10"/>
  <c r="S34" i="10"/>
  <c r="S36" i="10"/>
  <c r="S37" i="10"/>
  <c r="S38" i="10"/>
  <c r="S40" i="10"/>
  <c r="S41" i="10"/>
  <c r="T25" i="10"/>
  <c r="T27" i="10"/>
  <c r="T28" i="10"/>
  <c r="T30" i="10"/>
  <c r="T32" i="10"/>
  <c r="T33" i="10"/>
  <c r="T34" i="10"/>
  <c r="T36" i="10"/>
  <c r="T37" i="10"/>
  <c r="T38" i="10"/>
  <c r="T40" i="10"/>
  <c r="T41" i="10"/>
  <c r="U25" i="10"/>
  <c r="U27" i="10"/>
  <c r="U28" i="10"/>
  <c r="U30" i="10"/>
  <c r="U32" i="10"/>
  <c r="U33" i="10"/>
  <c r="U34" i="10"/>
  <c r="U36" i="10"/>
  <c r="U37" i="10"/>
  <c r="U38" i="10"/>
  <c r="U40" i="10"/>
  <c r="U41" i="10"/>
  <c r="V25" i="10"/>
  <c r="V26" i="10"/>
  <c r="V27" i="10"/>
  <c r="V28" i="10"/>
  <c r="V30" i="10"/>
  <c r="V31" i="10"/>
  <c r="V32" i="10"/>
  <c r="V33" i="10"/>
  <c r="V34" i="10"/>
  <c r="V35" i="10"/>
  <c r="V36" i="10"/>
  <c r="V37" i="10"/>
  <c r="V38" i="10"/>
  <c r="V40" i="10"/>
  <c r="V41" i="10"/>
  <c r="W25" i="10"/>
  <c r="W27" i="10"/>
  <c r="W28" i="10"/>
  <c r="W30" i="10"/>
  <c r="W32" i="10"/>
  <c r="W33" i="10"/>
  <c r="W34" i="10"/>
  <c r="W36" i="10"/>
  <c r="W37" i="10"/>
  <c r="W38" i="10"/>
  <c r="W40" i="10"/>
  <c r="W41" i="10"/>
  <c r="X25" i="10"/>
  <c r="X27" i="10"/>
  <c r="X28" i="10"/>
  <c r="X30" i="10"/>
  <c r="X32" i="10"/>
  <c r="X33" i="10"/>
  <c r="X34" i="10"/>
  <c r="X36" i="10"/>
  <c r="X37" i="10"/>
  <c r="X38" i="10"/>
  <c r="X40" i="10"/>
  <c r="X41" i="10"/>
  <c r="Y25" i="10"/>
  <c r="Y27" i="10"/>
  <c r="Y28" i="10"/>
  <c r="Y30" i="10"/>
  <c r="Y32" i="10"/>
  <c r="Y33" i="10"/>
  <c r="Y34" i="10"/>
  <c r="Y36" i="10"/>
  <c r="Y37" i="10"/>
  <c r="Y38" i="10"/>
  <c r="Y40" i="10"/>
  <c r="Y41" i="10"/>
  <c r="Z25" i="10"/>
  <c r="Z26" i="10"/>
  <c r="Z27" i="10"/>
  <c r="Z28" i="10"/>
  <c r="Z30" i="10"/>
  <c r="Z31" i="10"/>
  <c r="Z32" i="10"/>
  <c r="Z33" i="10"/>
  <c r="Z34" i="10"/>
  <c r="Z35" i="10"/>
  <c r="Z36" i="10"/>
  <c r="Z37" i="10"/>
  <c r="Z38" i="10"/>
  <c r="Z40" i="10"/>
  <c r="Z41" i="10"/>
  <c r="B25" i="10"/>
  <c r="B26" i="10"/>
  <c r="B27" i="10"/>
  <c r="B43" i="10" s="1"/>
  <c r="B28" i="10"/>
  <c r="B30" i="10"/>
  <c r="B31" i="10"/>
  <c r="B32" i="10"/>
  <c r="B33" i="10"/>
  <c r="B34" i="10"/>
  <c r="B35" i="10"/>
  <c r="B36" i="10"/>
  <c r="B37" i="10"/>
  <c r="B38" i="10"/>
  <c r="B40" i="10"/>
  <c r="B41" i="10"/>
  <c r="E24" i="10"/>
  <c r="E29" i="10"/>
  <c r="F25" i="10"/>
  <c r="F26" i="10"/>
  <c r="F27" i="10"/>
  <c r="F28" i="10"/>
  <c r="F30" i="10"/>
  <c r="F31" i="10"/>
  <c r="F32" i="10"/>
  <c r="F33" i="10"/>
  <c r="F34" i="10"/>
  <c r="F35" i="10"/>
  <c r="F36" i="10"/>
  <c r="F37" i="10"/>
  <c r="F38" i="10"/>
  <c r="F40" i="10"/>
  <c r="F41" i="10"/>
  <c r="B29" i="10"/>
  <c r="B24" i="10"/>
  <c r="T24" i="10"/>
  <c r="T29" i="10"/>
  <c r="U24" i="10"/>
  <c r="U29" i="10"/>
  <c r="R24" i="10"/>
  <c r="R29" i="10"/>
  <c r="S24" i="10"/>
  <c r="S29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V24" i="10"/>
  <c r="W24" i="10"/>
  <c r="X24" i="10"/>
  <c r="Y24" i="10"/>
  <c r="Z24" i="10"/>
  <c r="Y29" i="10"/>
  <c r="W29" i="10"/>
  <c r="Z29" i="10"/>
  <c r="X29" i="10"/>
  <c r="G29" i="10"/>
  <c r="H29" i="10"/>
  <c r="I29" i="10"/>
  <c r="J29" i="10"/>
  <c r="K29" i="10"/>
  <c r="L29" i="10"/>
  <c r="M29" i="10"/>
  <c r="N29" i="10"/>
  <c r="O29" i="10"/>
  <c r="P29" i="10"/>
  <c r="Q29" i="10"/>
  <c r="V29" i="10"/>
  <c r="F29" i="10"/>
  <c r="B39" i="10"/>
  <c r="C43" i="10"/>
  <c r="X39" i="10"/>
  <c r="U39" i="10"/>
  <c r="P39" i="10"/>
  <c r="M39" i="10"/>
  <c r="I39" i="10"/>
  <c r="B44" i="10" l="1"/>
  <c r="H39" i="10"/>
  <c r="L39" i="10"/>
  <c r="R39" i="10"/>
  <c r="R43" i="10" s="1"/>
  <c r="W39" i="10"/>
  <c r="Z39" i="10"/>
  <c r="Z43" i="10" s="1"/>
  <c r="Y35" i="10"/>
  <c r="Y31" i="10"/>
  <c r="Y26" i="10"/>
  <c r="Y43" i="10" s="1"/>
  <c r="U35" i="10"/>
  <c r="U31" i="10"/>
  <c r="U26" i="10"/>
  <c r="U43" i="10" s="1"/>
  <c r="Q35" i="10"/>
  <c r="Q31" i="10"/>
  <c r="Q26" i="10"/>
  <c r="Q43" i="10" s="1"/>
  <c r="N31" i="10"/>
  <c r="L35" i="10"/>
  <c r="L26" i="10"/>
  <c r="J31" i="10"/>
  <c r="H35" i="10"/>
  <c r="H26" i="10"/>
  <c r="G13" i="4"/>
  <c r="E16" i="3"/>
  <c r="E14" i="3"/>
  <c r="P26" i="6"/>
  <c r="J19" i="26"/>
  <c r="E32" i="26"/>
  <c r="L18" i="26"/>
  <c r="T18" i="26"/>
  <c r="L19" i="26"/>
  <c r="T19" i="26"/>
  <c r="R20" i="26"/>
  <c r="N21" i="26"/>
  <c r="V21" i="26"/>
  <c r="N22" i="26"/>
  <c r="V22" i="26"/>
  <c r="N23" i="26"/>
  <c r="V23" i="26"/>
  <c r="N24" i="26"/>
  <c r="V24" i="26"/>
  <c r="N25" i="26"/>
  <c r="L26" i="26"/>
  <c r="T26" i="26"/>
  <c r="L27" i="26"/>
  <c r="T27" i="26"/>
  <c r="N32" i="26"/>
  <c r="N19" i="26"/>
  <c r="V19" i="26"/>
  <c r="V32" i="26" s="1"/>
  <c r="V20" i="26"/>
  <c r="N26" i="26"/>
  <c r="V26" i="26"/>
  <c r="N27" i="26"/>
  <c r="V27" i="26"/>
  <c r="J39" i="10"/>
  <c r="V39" i="10"/>
  <c r="V43" i="10" s="1"/>
  <c r="F39" i="10"/>
  <c r="F43" i="10" s="1"/>
  <c r="W35" i="10"/>
  <c r="W31" i="10"/>
  <c r="W26" i="10"/>
  <c r="S35" i="10"/>
  <c r="S31" i="10"/>
  <c r="S26" i="10"/>
  <c r="N35" i="10"/>
  <c r="N26" i="10"/>
  <c r="L31" i="10"/>
  <c r="J35" i="10"/>
  <c r="J26" i="10"/>
  <c r="H31" i="10"/>
  <c r="D24" i="4"/>
  <c r="F24" i="4"/>
  <c r="D14" i="3"/>
  <c r="B41" i="6"/>
  <c r="B31" i="6"/>
  <c r="B34" i="6"/>
  <c r="H26" i="6"/>
  <c r="O26" i="6"/>
  <c r="O19" i="6"/>
  <c r="E34" i="6"/>
  <c r="E31" i="6"/>
  <c r="D18" i="6" s="1"/>
  <c r="J20" i="26"/>
  <c r="J26" i="26"/>
  <c r="E29" i="26"/>
  <c r="L17" i="26"/>
  <c r="T17" i="26"/>
  <c r="H18" i="26"/>
  <c r="P18" i="26"/>
  <c r="X18" i="26"/>
  <c r="F19" i="26"/>
  <c r="F32" i="26" s="1"/>
  <c r="P19" i="26"/>
  <c r="X19" i="26"/>
  <c r="F20" i="26"/>
  <c r="Z20" i="26"/>
  <c r="Z29" i="26" s="1"/>
  <c r="H21" i="26"/>
  <c r="R21" i="26"/>
  <c r="Z21" i="26"/>
  <c r="H22" i="26"/>
  <c r="R22" i="26"/>
  <c r="Z22" i="26"/>
  <c r="H23" i="26"/>
  <c r="R23" i="26"/>
  <c r="Z23" i="26"/>
  <c r="H24" i="26"/>
  <c r="R24" i="26"/>
  <c r="Z24" i="26"/>
  <c r="H25" i="26"/>
  <c r="F26" i="26"/>
  <c r="P26" i="26"/>
  <c r="X26" i="26"/>
  <c r="F27" i="26"/>
  <c r="P27" i="26"/>
  <c r="X27" i="26"/>
  <c r="H43" i="26"/>
  <c r="N39" i="10"/>
  <c r="S39" i="10"/>
  <c r="G39" i="10"/>
  <c r="K39" i="10"/>
  <c r="O39" i="10"/>
  <c r="Q39" i="10"/>
  <c r="T39" i="10"/>
  <c r="Y39" i="10"/>
  <c r="D35" i="10"/>
  <c r="E43" i="10"/>
  <c r="D26" i="10" s="1"/>
  <c r="X35" i="10"/>
  <c r="X31" i="10"/>
  <c r="X26" i="10"/>
  <c r="X43" i="10" s="1"/>
  <c r="T35" i="10"/>
  <c r="T31" i="10"/>
  <c r="T26" i="10"/>
  <c r="P35" i="10"/>
  <c r="P31" i="10"/>
  <c r="P26" i="10"/>
  <c r="P43" i="10" s="1"/>
  <c r="M35" i="10"/>
  <c r="M31" i="10"/>
  <c r="M26" i="10"/>
  <c r="I22" i="5"/>
  <c r="H13" i="5"/>
  <c r="G14" i="4"/>
  <c r="H21" i="4"/>
  <c r="H22" i="4" s="1"/>
  <c r="J28" i="6"/>
  <c r="J24" i="6"/>
  <c r="J34" i="6" s="1"/>
  <c r="J27" i="26"/>
  <c r="F29" i="26"/>
  <c r="N29" i="26"/>
  <c r="V29" i="26"/>
  <c r="H19" i="26"/>
  <c r="R19" i="26"/>
  <c r="R29" i="26" s="1"/>
  <c r="Z19" i="26"/>
  <c r="H26" i="26"/>
  <c r="R26" i="26"/>
  <c r="Z26" i="26"/>
  <c r="Z32" i="26" s="1"/>
  <c r="H27" i="26"/>
  <c r="R27" i="26"/>
  <c r="Z27" i="26"/>
  <c r="D31" i="28"/>
  <c r="I33" i="28"/>
  <c r="I32" i="28"/>
  <c r="M33" i="28"/>
  <c r="M32" i="28"/>
  <c r="U38" i="28"/>
  <c r="U33" i="28"/>
  <c r="U39" i="28" s="1"/>
  <c r="U32" i="28"/>
  <c r="Y33" i="28"/>
  <c r="Y32" i="28"/>
  <c r="G33" i="28"/>
  <c r="G32" i="28"/>
  <c r="K33" i="28"/>
  <c r="K32" i="28"/>
  <c r="O33" i="28"/>
  <c r="O32" i="28"/>
  <c r="S33" i="28"/>
  <c r="S32" i="28"/>
  <c r="W33" i="28"/>
  <c r="W32" i="28"/>
  <c r="G33" i="29"/>
  <c r="G32" i="29"/>
  <c r="K33" i="29"/>
  <c r="K32" i="29"/>
  <c r="O33" i="29"/>
  <c r="O32" i="29"/>
  <c r="S33" i="29"/>
  <c r="S32" i="29"/>
  <c r="W33" i="29"/>
  <c r="W32" i="29"/>
  <c r="I33" i="29"/>
  <c r="I32" i="29"/>
  <c r="M33" i="29"/>
  <c r="M32" i="29"/>
  <c r="U38" i="29"/>
  <c r="U33" i="29"/>
  <c r="U32" i="29"/>
  <c r="Y33" i="29"/>
  <c r="Y32" i="29"/>
  <c r="U39" i="29"/>
  <c r="L33" i="29"/>
  <c r="L32" i="29"/>
  <c r="Q33" i="29"/>
  <c r="G33" i="30"/>
  <c r="G32" i="30"/>
  <c r="O33" i="30"/>
  <c r="O32" i="30"/>
  <c r="Z33" i="30"/>
  <c r="Z32" i="30"/>
  <c r="V33" i="30"/>
  <c r="V32" i="30"/>
  <c r="R33" i="30"/>
  <c r="R32" i="30"/>
  <c r="N38" i="30"/>
  <c r="N33" i="30"/>
  <c r="N32" i="30"/>
  <c r="J33" i="30"/>
  <c r="J32" i="30"/>
  <c r="F38" i="30"/>
  <c r="F33" i="30"/>
  <c r="F32" i="30"/>
  <c r="I33" i="30"/>
  <c r="I32" i="30"/>
  <c r="Y33" i="30"/>
  <c r="Y32" i="30"/>
  <c r="W33" i="30"/>
  <c r="W32" i="30"/>
  <c r="M33" i="30"/>
  <c r="M32" i="30"/>
  <c r="U38" i="30"/>
  <c r="U33" i="30"/>
  <c r="U32" i="30"/>
  <c r="K33" i="30"/>
  <c r="K32" i="30"/>
  <c r="S33" i="30"/>
  <c r="S32" i="30"/>
  <c r="X33" i="30"/>
  <c r="X32" i="30"/>
  <c r="T38" i="30"/>
  <c r="T33" i="30"/>
  <c r="T32" i="30"/>
  <c r="P33" i="30"/>
  <c r="P32" i="30"/>
  <c r="L33" i="30"/>
  <c r="L32" i="30"/>
  <c r="H33" i="30"/>
  <c r="H32" i="30"/>
  <c r="D31" i="31"/>
  <c r="L33" i="31"/>
  <c r="L32" i="31"/>
  <c r="G33" i="31"/>
  <c r="G32" i="31"/>
  <c r="K33" i="31"/>
  <c r="K32" i="31"/>
  <c r="O33" i="31"/>
  <c r="O32" i="31"/>
  <c r="S33" i="31"/>
  <c r="S32" i="31"/>
  <c r="W33" i="31"/>
  <c r="W32" i="31"/>
  <c r="I32" i="31"/>
  <c r="I33" i="31"/>
  <c r="M32" i="31"/>
  <c r="M33" i="31"/>
  <c r="U32" i="31"/>
  <c r="U38" i="31"/>
  <c r="U33" i="31"/>
  <c r="U39" i="31" s="1"/>
  <c r="Y32" i="31"/>
  <c r="Y33" i="31"/>
  <c r="V33" i="31"/>
  <c r="V32" i="31"/>
  <c r="Y33" i="32"/>
  <c r="Y32" i="32"/>
  <c r="U38" i="32"/>
  <c r="U33" i="32"/>
  <c r="U32" i="32"/>
  <c r="X33" i="32"/>
  <c r="X32" i="32"/>
  <c r="T38" i="32"/>
  <c r="T33" i="32"/>
  <c r="U39" i="32" s="1"/>
  <c r="T32" i="32"/>
  <c r="P33" i="32"/>
  <c r="P32" i="32"/>
  <c r="L33" i="32"/>
  <c r="L32" i="32"/>
  <c r="H33" i="32"/>
  <c r="H32" i="32"/>
  <c r="W33" i="32"/>
  <c r="W32" i="32"/>
  <c r="Z33" i="32"/>
  <c r="Z32" i="32"/>
  <c r="V33" i="32"/>
  <c r="V32" i="32"/>
  <c r="R33" i="32"/>
  <c r="R32" i="32"/>
  <c r="N38" i="32"/>
  <c r="N33" i="32"/>
  <c r="N32" i="32"/>
  <c r="J33" i="32"/>
  <c r="J32" i="32"/>
  <c r="F38" i="32"/>
  <c r="F33" i="32"/>
  <c r="F32" i="32"/>
  <c r="S33" i="32"/>
  <c r="S32" i="32"/>
  <c r="K33" i="32"/>
  <c r="K32" i="32"/>
  <c r="M33" i="32"/>
  <c r="M32" i="32"/>
  <c r="I33" i="32"/>
  <c r="I32" i="32"/>
  <c r="G33" i="32"/>
  <c r="G32" i="32"/>
  <c r="O33" i="32"/>
  <c r="O32" i="32"/>
  <c r="Z33" i="27"/>
  <c r="Z32" i="27"/>
  <c r="V33" i="27"/>
  <c r="V32" i="27"/>
  <c r="R33" i="27"/>
  <c r="R32" i="27"/>
  <c r="N38" i="27"/>
  <c r="N33" i="27"/>
  <c r="N32" i="27"/>
  <c r="J33" i="27"/>
  <c r="J32" i="27"/>
  <c r="F38" i="27"/>
  <c r="F33" i="27"/>
  <c r="F32" i="27"/>
  <c r="I33" i="27"/>
  <c r="I32" i="27"/>
  <c r="Y33" i="27"/>
  <c r="Y32" i="27"/>
  <c r="G33" i="27"/>
  <c r="G32" i="27"/>
  <c r="W33" i="27"/>
  <c r="W32" i="27"/>
  <c r="M33" i="27"/>
  <c r="M32" i="27"/>
  <c r="U38" i="27"/>
  <c r="U33" i="27"/>
  <c r="U32" i="27"/>
  <c r="O33" i="27"/>
  <c r="O32" i="27"/>
  <c r="X33" i="27"/>
  <c r="X32" i="27"/>
  <c r="T38" i="27"/>
  <c r="T33" i="27"/>
  <c r="U39" i="27" s="1"/>
  <c r="T32" i="27"/>
  <c r="P33" i="27"/>
  <c r="P32" i="27"/>
  <c r="L33" i="27"/>
  <c r="L32" i="27"/>
  <c r="H33" i="27"/>
  <c r="H32" i="27"/>
  <c r="G28" i="6"/>
  <c r="G26" i="6"/>
  <c r="G24" i="6"/>
  <c r="G22" i="6"/>
  <c r="G20" i="6"/>
  <c r="G31" i="6" s="1"/>
  <c r="G32" i="6" s="1"/>
  <c r="Z28" i="6"/>
  <c r="Z26" i="6"/>
  <c r="Z24" i="6"/>
  <c r="Z22" i="6"/>
  <c r="Z20" i="6"/>
  <c r="Z34" i="6" s="1"/>
  <c r="Y28" i="6"/>
  <c r="Y26" i="6"/>
  <c r="Y24" i="6"/>
  <c r="Y22" i="6"/>
  <c r="Y20" i="6"/>
  <c r="Y31" i="6" s="1"/>
  <c r="X28" i="6"/>
  <c r="X26" i="6"/>
  <c r="X24" i="6"/>
  <c r="X22" i="6"/>
  <c r="X20" i="6"/>
  <c r="X34" i="6" s="1"/>
  <c r="W28" i="6"/>
  <c r="W26" i="6"/>
  <c r="W24" i="6"/>
  <c r="W22" i="6"/>
  <c r="W20" i="6"/>
  <c r="W31" i="6" s="1"/>
  <c r="W32" i="6" s="1"/>
  <c r="V28" i="6"/>
  <c r="V26" i="6"/>
  <c r="V24" i="6"/>
  <c r="V22" i="6"/>
  <c r="V20" i="6"/>
  <c r="V31" i="6" s="1"/>
  <c r="V32" i="6" s="1"/>
  <c r="U28" i="6"/>
  <c r="U26" i="6"/>
  <c r="U24" i="6"/>
  <c r="U22" i="6"/>
  <c r="U20" i="6"/>
  <c r="U34" i="6" s="1"/>
  <c r="T28" i="6"/>
  <c r="T26" i="6"/>
  <c r="T24" i="6"/>
  <c r="T22" i="6"/>
  <c r="T20" i="6"/>
  <c r="T34" i="6" s="1"/>
  <c r="S28" i="6"/>
  <c r="S26" i="6"/>
  <c r="S24" i="6"/>
  <c r="S22" i="6"/>
  <c r="S20" i="6"/>
  <c r="R28" i="6"/>
  <c r="R26" i="6"/>
  <c r="R24" i="6"/>
  <c r="R22" i="6"/>
  <c r="R20" i="6"/>
  <c r="R34" i="6" s="1"/>
  <c r="Q28" i="6"/>
  <c r="Q26" i="6"/>
  <c r="Q24" i="6"/>
  <c r="Q22" i="6"/>
  <c r="Q20" i="6"/>
  <c r="Q34" i="6" s="1"/>
  <c r="N28" i="6"/>
  <c r="N26" i="6"/>
  <c r="N24" i="6"/>
  <c r="N22" i="6"/>
  <c r="N20" i="6"/>
  <c r="N34" i="6" s="1"/>
  <c r="M28" i="6"/>
  <c r="M26" i="6"/>
  <c r="M24" i="6"/>
  <c r="M22" i="6"/>
  <c r="M20" i="6"/>
  <c r="M34" i="6" s="1"/>
  <c r="L28" i="6"/>
  <c r="L26" i="6"/>
  <c r="L24" i="6"/>
  <c r="L22" i="6"/>
  <c r="L20" i="6"/>
  <c r="L31" i="6" s="1"/>
  <c r="L32" i="6" s="1"/>
  <c r="K28" i="6"/>
  <c r="H28" i="6"/>
  <c r="H24" i="6"/>
  <c r="P28" i="6"/>
  <c r="P24" i="6"/>
  <c r="H21" i="5"/>
  <c r="H22" i="5" s="1"/>
  <c r="F21" i="5"/>
  <c r="F22" i="5" s="1"/>
  <c r="C21" i="4"/>
  <c r="H23" i="4" s="1"/>
  <c r="D21" i="4"/>
  <c r="G21" i="4"/>
  <c r="G22" i="4" s="1"/>
  <c r="E21" i="4"/>
  <c r="E22" i="4" s="1"/>
  <c r="C22" i="4"/>
  <c r="D19" i="3"/>
  <c r="E19" i="3"/>
  <c r="G17" i="3"/>
  <c r="B29" i="26"/>
  <c r="B39" i="26"/>
  <c r="E36" i="26"/>
  <c r="E30" i="26"/>
  <c r="D27" i="26"/>
  <c r="D26" i="26"/>
  <c r="D25" i="26"/>
  <c r="D24" i="26"/>
  <c r="D23" i="26"/>
  <c r="D22" i="26"/>
  <c r="G17" i="26"/>
  <c r="I17" i="26"/>
  <c r="K17" i="26"/>
  <c r="M17" i="26"/>
  <c r="O17" i="26"/>
  <c r="Q17" i="26"/>
  <c r="S17" i="26"/>
  <c r="U17" i="26"/>
  <c r="W17" i="26"/>
  <c r="Y17" i="26"/>
  <c r="B38" i="26"/>
  <c r="B32" i="26"/>
  <c r="G18" i="26"/>
  <c r="I18" i="26"/>
  <c r="K18" i="26"/>
  <c r="M18" i="26"/>
  <c r="O18" i="26"/>
  <c r="Q18" i="26"/>
  <c r="S18" i="26"/>
  <c r="U18" i="26"/>
  <c r="W18" i="26"/>
  <c r="Y18" i="26"/>
  <c r="G19" i="26"/>
  <c r="I19" i="26"/>
  <c r="K19" i="26"/>
  <c r="M19" i="26"/>
  <c r="O19" i="26"/>
  <c r="Q19" i="26"/>
  <c r="S19" i="26"/>
  <c r="U19" i="26"/>
  <c r="W19" i="26"/>
  <c r="Y20" i="26"/>
  <c r="W20" i="26"/>
  <c r="U20" i="26"/>
  <c r="S20" i="26"/>
  <c r="Q20" i="26"/>
  <c r="O20" i="26"/>
  <c r="M20" i="26"/>
  <c r="K20" i="26"/>
  <c r="I20" i="26"/>
  <c r="G20" i="26"/>
  <c r="H20" i="26"/>
  <c r="L20" i="26"/>
  <c r="L32" i="26" s="1"/>
  <c r="P20" i="26"/>
  <c r="T20" i="26"/>
  <c r="X20" i="26"/>
  <c r="F30" i="26"/>
  <c r="F31" i="26"/>
  <c r="F36" i="26" s="1"/>
  <c r="H29" i="26"/>
  <c r="J29" i="26"/>
  <c r="L29" i="26"/>
  <c r="N30" i="26"/>
  <c r="N31" i="26"/>
  <c r="N36" i="26" s="1"/>
  <c r="V30" i="26"/>
  <c r="V31" i="26"/>
  <c r="H32" i="26"/>
  <c r="J32" i="26"/>
  <c r="D19" i="26"/>
  <c r="D20" i="26"/>
  <c r="D21" i="26"/>
  <c r="G21" i="26"/>
  <c r="I21" i="26"/>
  <c r="K21" i="26"/>
  <c r="M21" i="26"/>
  <c r="O21" i="26"/>
  <c r="Q21" i="26"/>
  <c r="S21" i="26"/>
  <c r="U21" i="26"/>
  <c r="W21" i="26"/>
  <c r="G22" i="26"/>
  <c r="I22" i="26"/>
  <c r="K22" i="26"/>
  <c r="M22" i="26"/>
  <c r="O22" i="26"/>
  <c r="Q22" i="26"/>
  <c r="S22" i="26"/>
  <c r="U22" i="26"/>
  <c r="W22" i="26"/>
  <c r="G23" i="26"/>
  <c r="I23" i="26"/>
  <c r="K23" i="26"/>
  <c r="M23" i="26"/>
  <c r="O23" i="26"/>
  <c r="Q23" i="26"/>
  <c r="S23" i="26"/>
  <c r="U23" i="26"/>
  <c r="W23" i="26"/>
  <c r="G24" i="26"/>
  <c r="I24" i="26"/>
  <c r="K24" i="26"/>
  <c r="M24" i="26"/>
  <c r="O24" i="26"/>
  <c r="Q24" i="26"/>
  <c r="S24" i="26"/>
  <c r="U24" i="26"/>
  <c r="W24" i="26"/>
  <c r="Y25" i="26"/>
  <c r="W25" i="26"/>
  <c r="U25" i="26"/>
  <c r="S25" i="26"/>
  <c r="Q25" i="26"/>
  <c r="O25" i="26"/>
  <c r="G25" i="26"/>
  <c r="I25" i="26"/>
  <c r="K25" i="26"/>
  <c r="M25" i="26"/>
  <c r="P25" i="26"/>
  <c r="P29" i="26" s="1"/>
  <c r="T25" i="26"/>
  <c r="T29" i="26" s="1"/>
  <c r="X25" i="26"/>
  <c r="X29" i="26" s="1"/>
  <c r="H46" i="26"/>
  <c r="H44" i="26"/>
  <c r="H42" i="26"/>
  <c r="H40" i="26"/>
  <c r="H38" i="26"/>
  <c r="H39" i="26"/>
  <c r="H41" i="26"/>
  <c r="H45" i="26"/>
  <c r="G26" i="26"/>
  <c r="I26" i="26"/>
  <c r="K26" i="26"/>
  <c r="M26" i="26"/>
  <c r="O26" i="26"/>
  <c r="Q26" i="26"/>
  <c r="S26" i="26"/>
  <c r="U26" i="26"/>
  <c r="W26" i="26"/>
  <c r="G27" i="26"/>
  <c r="I27" i="26"/>
  <c r="K27" i="26"/>
  <c r="M27" i="26"/>
  <c r="O27" i="26"/>
  <c r="Q27" i="26"/>
  <c r="S27" i="26"/>
  <c r="U27" i="26"/>
  <c r="W27" i="26"/>
  <c r="K25" i="6"/>
  <c r="I25" i="6"/>
  <c r="H47" i="6"/>
  <c r="H49" i="6"/>
  <c r="H43" i="6"/>
  <c r="P21" i="6"/>
  <c r="B40" i="6"/>
  <c r="B43" i="6" s="1"/>
  <c r="C43" i="6" s="1"/>
  <c r="H45" i="6"/>
  <c r="J29" i="6"/>
  <c r="J25" i="6"/>
  <c r="H29" i="6"/>
  <c r="H27" i="6"/>
  <c r="H25" i="6"/>
  <c r="H23" i="6"/>
  <c r="H31" i="6" s="1"/>
  <c r="H40" i="6"/>
  <c r="H48" i="6"/>
  <c r="H46" i="6"/>
  <c r="H44" i="6"/>
  <c r="H42" i="6"/>
  <c r="I29" i="6"/>
  <c r="R44" i="10"/>
  <c r="R45" i="10"/>
  <c r="V44" i="10"/>
  <c r="V45" i="10"/>
  <c r="Z44" i="10"/>
  <c r="Z45" i="10"/>
  <c r="F29" i="5"/>
  <c r="F31" i="5"/>
  <c r="G24" i="4"/>
  <c r="G40" i="10"/>
  <c r="G43" i="10" s="1"/>
  <c r="I40" i="10"/>
  <c r="I43" i="10" s="1"/>
  <c r="K40" i="10"/>
  <c r="K43" i="10" s="1"/>
  <c r="M40" i="10"/>
  <c r="M43" i="10" s="1"/>
  <c r="O40" i="10"/>
  <c r="O43" i="10" s="1"/>
  <c r="H38" i="10"/>
  <c r="J38" i="10"/>
  <c r="L38" i="10"/>
  <c r="N38" i="10"/>
  <c r="H36" i="10"/>
  <c r="J36" i="10"/>
  <c r="L36" i="10"/>
  <c r="N36" i="10"/>
  <c r="H34" i="10"/>
  <c r="J34" i="10"/>
  <c r="L34" i="10"/>
  <c r="N34" i="10"/>
  <c r="H32" i="10"/>
  <c r="J32" i="10"/>
  <c r="L32" i="10"/>
  <c r="N32" i="10"/>
  <c r="H30" i="10"/>
  <c r="J30" i="10"/>
  <c r="L30" i="10"/>
  <c r="N30" i="10"/>
  <c r="H27" i="10"/>
  <c r="J27" i="10"/>
  <c r="L27" i="10"/>
  <c r="N27" i="10"/>
  <c r="H25" i="10"/>
  <c r="H43" i="10" s="1"/>
  <c r="J25" i="10"/>
  <c r="J43" i="10" s="1"/>
  <c r="L25" i="10"/>
  <c r="L43" i="10" s="1"/>
  <c r="N25" i="10"/>
  <c r="N43" i="10" s="1"/>
  <c r="H24" i="5"/>
  <c r="F24" i="5"/>
  <c r="G19" i="5"/>
  <c r="E19" i="5"/>
  <c r="G17" i="5"/>
  <c r="E17" i="5"/>
  <c r="E24" i="5" s="1"/>
  <c r="G24" i="5"/>
  <c r="D24" i="5"/>
  <c r="D21" i="5"/>
  <c r="C14" i="5" s="1"/>
  <c r="F27" i="5"/>
  <c r="F28" i="5"/>
  <c r="F21" i="4"/>
  <c r="E23" i="4"/>
  <c r="E24" i="4"/>
  <c r="F18" i="3"/>
  <c r="D18" i="3"/>
  <c r="F16" i="3"/>
  <c r="D16" i="3"/>
  <c r="F15" i="3"/>
  <c r="D15" i="3"/>
  <c r="F13" i="3"/>
  <c r="D13" i="3"/>
  <c r="P29" i="6"/>
  <c r="P27" i="6"/>
  <c r="P25" i="6"/>
  <c r="P23" i="6"/>
  <c r="P20" i="6"/>
  <c r="P34" i="6" s="1"/>
  <c r="O29" i="6"/>
  <c r="O27" i="6"/>
  <c r="O25" i="6"/>
  <c r="O23" i="6"/>
  <c r="O20" i="6"/>
  <c r="I27" i="6"/>
  <c r="I23" i="6"/>
  <c r="I20" i="6"/>
  <c r="F28" i="6"/>
  <c r="I28" i="6"/>
  <c r="F26" i="6"/>
  <c r="I26" i="6"/>
  <c r="F24" i="6"/>
  <c r="I24" i="6"/>
  <c r="F22" i="6"/>
  <c r="I22" i="6"/>
  <c r="F21" i="6"/>
  <c r="I21" i="6"/>
  <c r="F19" i="6"/>
  <c r="E38" i="6"/>
  <c r="I19" i="6"/>
  <c r="Q44" i="10" l="1"/>
  <c r="Q45" i="10"/>
  <c r="X45" i="10"/>
  <c r="X44" i="10"/>
  <c r="Y44" i="10"/>
  <c r="Y45" i="10"/>
  <c r="Z31" i="26"/>
  <c r="Z30" i="26"/>
  <c r="U44" i="10"/>
  <c r="U45" i="10"/>
  <c r="R31" i="26"/>
  <c r="R30" i="26"/>
  <c r="R32" i="26"/>
  <c r="D31" i="10"/>
  <c r="Y34" i="6"/>
  <c r="W34" i="6"/>
  <c r="D18" i="26"/>
  <c r="D17" i="26"/>
  <c r="S43" i="10"/>
  <c r="P31" i="6"/>
  <c r="L34" i="6"/>
  <c r="N31" i="6"/>
  <c r="V34" i="6"/>
  <c r="M31" i="6"/>
  <c r="M32" i="6" s="1"/>
  <c r="S31" i="6"/>
  <c r="S32" i="6" s="1"/>
  <c r="U39" i="30"/>
  <c r="G34" i="6"/>
  <c r="O31" i="6"/>
  <c r="O34" i="6"/>
  <c r="Z31" i="6"/>
  <c r="Z32" i="6" s="1"/>
  <c r="H34" i="6"/>
  <c r="S34" i="6"/>
  <c r="P44" i="10"/>
  <c r="P45" i="10"/>
  <c r="R31" i="6"/>
  <c r="R32" i="6" s="1"/>
  <c r="T31" i="6"/>
  <c r="T33" i="6" s="1"/>
  <c r="F44" i="10"/>
  <c r="F45" i="10"/>
  <c r="X31" i="6"/>
  <c r="X32" i="6" s="1"/>
  <c r="K34" i="6"/>
  <c r="I31" i="6"/>
  <c r="I34" i="6"/>
  <c r="F38" i="6"/>
  <c r="F34" i="6"/>
  <c r="F31" i="6"/>
  <c r="D29" i="26"/>
  <c r="U31" i="6"/>
  <c r="U38" i="6" s="1"/>
  <c r="Y32" i="6"/>
  <c r="Q33" i="31"/>
  <c r="Q33" i="28"/>
  <c r="D27" i="10"/>
  <c r="D44" i="10"/>
  <c r="D25" i="10"/>
  <c r="D37" i="10"/>
  <c r="D24" i="10"/>
  <c r="D28" i="10"/>
  <c r="D32" i="10"/>
  <c r="D36" i="10"/>
  <c r="D40" i="10"/>
  <c r="D33" i="10"/>
  <c r="D30" i="10"/>
  <c r="D34" i="10"/>
  <c r="D38" i="10"/>
  <c r="D29" i="10"/>
  <c r="D41" i="10"/>
  <c r="T43" i="10"/>
  <c r="J31" i="6"/>
  <c r="J32" i="6" s="1"/>
  <c r="W43" i="10"/>
  <c r="K31" i="6"/>
  <c r="K32" i="6" s="1"/>
  <c r="Q31" i="6"/>
  <c r="Q32" i="6" s="1"/>
  <c r="B45" i="10"/>
  <c r="D39" i="10"/>
  <c r="Q33" i="30"/>
  <c r="Q33" i="32"/>
  <c r="Q33" i="27"/>
  <c r="G23" i="4"/>
  <c r="D23" i="4"/>
  <c r="D22" i="4"/>
  <c r="C40" i="6"/>
  <c r="N32" i="6"/>
  <c r="N38" i="6"/>
  <c r="X31" i="26"/>
  <c r="X30" i="26"/>
  <c r="P31" i="26"/>
  <c r="P30" i="26"/>
  <c r="T31" i="26"/>
  <c r="T36" i="26"/>
  <c r="T30" i="26"/>
  <c r="H49" i="26"/>
  <c r="T32" i="26"/>
  <c r="J30" i="26"/>
  <c r="J31" i="26"/>
  <c r="Y32" i="26"/>
  <c r="U32" i="26"/>
  <c r="Q32" i="26"/>
  <c r="M32" i="26"/>
  <c r="I32" i="26"/>
  <c r="Y29" i="26"/>
  <c r="U29" i="26"/>
  <c r="Q29" i="26"/>
  <c r="Q30" i="26" s="1"/>
  <c r="M29" i="26"/>
  <c r="I29" i="26"/>
  <c r="C39" i="26"/>
  <c r="X32" i="26"/>
  <c r="P32" i="26"/>
  <c r="L31" i="26"/>
  <c r="L30" i="26"/>
  <c r="H31" i="26"/>
  <c r="H30" i="26"/>
  <c r="W32" i="26"/>
  <c r="S32" i="26"/>
  <c r="O32" i="26"/>
  <c r="K32" i="26"/>
  <c r="G32" i="26"/>
  <c r="B41" i="26"/>
  <c r="C41" i="26" s="1"/>
  <c r="C38" i="26"/>
  <c r="W29" i="26"/>
  <c r="S29" i="26"/>
  <c r="O29" i="26"/>
  <c r="K29" i="26"/>
  <c r="G29" i="26"/>
  <c r="B31" i="26"/>
  <c r="B30" i="26"/>
  <c r="H32" i="6"/>
  <c r="C41" i="6"/>
  <c r="H51" i="6"/>
  <c r="D19" i="6"/>
  <c r="D21" i="6"/>
  <c r="D22" i="6"/>
  <c r="D24" i="6"/>
  <c r="D26" i="6"/>
  <c r="D28" i="6"/>
  <c r="D25" i="6"/>
  <c r="D29" i="6"/>
  <c r="E32" i="6"/>
  <c r="L33" i="6"/>
  <c r="G33" i="6"/>
  <c r="D20" i="6"/>
  <c r="D23" i="6"/>
  <c r="D27" i="6"/>
  <c r="Y33" i="6"/>
  <c r="S33" i="6"/>
  <c r="K33" i="6"/>
  <c r="N33" i="6"/>
  <c r="W33" i="6"/>
  <c r="F22" i="4"/>
  <c r="F23" i="4"/>
  <c r="G21" i="5"/>
  <c r="E21" i="5"/>
  <c r="L44" i="10"/>
  <c r="L45" i="10"/>
  <c r="H44" i="10"/>
  <c r="H45" i="10"/>
  <c r="M45" i="10"/>
  <c r="M44" i="10"/>
  <c r="I45" i="10"/>
  <c r="I44" i="10"/>
  <c r="R33" i="6"/>
  <c r="V33" i="6"/>
  <c r="X33" i="6"/>
  <c r="Z33" i="6"/>
  <c r="F33" i="6"/>
  <c r="F32" i="6"/>
  <c r="B33" i="6"/>
  <c r="B32" i="6"/>
  <c r="U33" i="6"/>
  <c r="C15" i="5"/>
  <c r="C16" i="5"/>
  <c r="C18" i="5"/>
  <c r="D22" i="5"/>
  <c r="C17" i="5"/>
  <c r="C13" i="5"/>
  <c r="C19" i="5"/>
  <c r="I23" i="5"/>
  <c r="F23" i="5"/>
  <c r="H23" i="5"/>
  <c r="N44" i="10"/>
  <c r="N45" i="10"/>
  <c r="J44" i="10"/>
  <c r="J45" i="10"/>
  <c r="O45" i="10"/>
  <c r="O44" i="10"/>
  <c r="K45" i="10"/>
  <c r="K44" i="10"/>
  <c r="G45" i="10"/>
  <c r="G44" i="10"/>
  <c r="D43" i="10" l="1"/>
  <c r="U32" i="6"/>
  <c r="W44" i="10"/>
  <c r="W45" i="10"/>
  <c r="U47" i="10" s="1"/>
  <c r="T38" i="6"/>
  <c r="T32" i="6"/>
  <c r="M33" i="6"/>
  <c r="T45" i="10"/>
  <c r="U50" i="10" s="1"/>
  <c r="T44" i="10"/>
  <c r="S44" i="10"/>
  <c r="S45" i="10"/>
  <c r="D31" i="6"/>
  <c r="G31" i="26"/>
  <c r="G30" i="26"/>
  <c r="O31" i="26"/>
  <c r="O30" i="26"/>
  <c r="W31" i="26"/>
  <c r="W30" i="26"/>
  <c r="K31" i="26"/>
  <c r="K30" i="26"/>
  <c r="S31" i="26"/>
  <c r="S30" i="26"/>
  <c r="I31" i="26"/>
  <c r="Q31" i="26" s="1"/>
  <c r="I30" i="26"/>
  <c r="Y31" i="26"/>
  <c r="Y30" i="26"/>
  <c r="M31" i="26"/>
  <c r="M30" i="26"/>
  <c r="U36" i="26"/>
  <c r="U31" i="26"/>
  <c r="U37" i="26" s="1"/>
  <c r="U30" i="26"/>
  <c r="H33" i="6"/>
  <c r="J33" i="6"/>
  <c r="I33" i="6"/>
  <c r="I32" i="6"/>
  <c r="E23" i="5"/>
  <c r="E22" i="5"/>
  <c r="C21" i="5"/>
  <c r="C26" i="5"/>
  <c r="P33" i="6"/>
  <c r="P32" i="6"/>
  <c r="O33" i="6"/>
  <c r="O32" i="6"/>
  <c r="U39" i="6"/>
  <c r="G22" i="5"/>
  <c r="G23" i="5"/>
  <c r="U48" i="10" l="1"/>
  <c r="S48" i="10"/>
  <c r="S47" i="10"/>
  <c r="Q33" i="6"/>
</calcChain>
</file>

<file path=xl/sharedStrings.xml><?xml version="1.0" encoding="utf-8"?>
<sst xmlns="http://schemas.openxmlformats.org/spreadsheetml/2006/main" count="1566" uniqueCount="184">
  <si>
    <t>Units</t>
  </si>
  <si>
    <t xml:space="preserve"> $/Kg AF</t>
  </si>
  <si>
    <t xml:space="preserve"> % AF</t>
  </si>
  <si>
    <t xml:space="preserve"> % DM</t>
  </si>
  <si>
    <t>% DM</t>
  </si>
  <si>
    <t>%DM</t>
  </si>
  <si>
    <t>Mcal/kg</t>
  </si>
  <si>
    <t>Feed</t>
  </si>
  <si>
    <t>Cost</t>
  </si>
  <si>
    <t>DM</t>
  </si>
  <si>
    <t>CP</t>
  </si>
  <si>
    <t>DIP</t>
  </si>
  <si>
    <t>UIP</t>
  </si>
  <si>
    <t>NDF</t>
  </si>
  <si>
    <t>eNDF</t>
  </si>
  <si>
    <t>FNDF</t>
  </si>
  <si>
    <t>ADF</t>
  </si>
  <si>
    <t>NEl</t>
  </si>
  <si>
    <t>TDN</t>
  </si>
  <si>
    <t>Fat</t>
  </si>
  <si>
    <t>Ash</t>
  </si>
  <si>
    <t>NFC</t>
  </si>
  <si>
    <t>Met</t>
  </si>
  <si>
    <t>Lys</t>
  </si>
  <si>
    <t>Ca</t>
  </si>
  <si>
    <t>P</t>
  </si>
  <si>
    <t>Mg</t>
  </si>
  <si>
    <t>K</t>
  </si>
  <si>
    <t>S</t>
  </si>
  <si>
    <t>Na</t>
  </si>
  <si>
    <t>Cl</t>
  </si>
  <si>
    <t>ALFALFA CUBES</t>
  </si>
  <si>
    <t>ALFALFA FRESH</t>
  </si>
  <si>
    <t>ALFALFA HAY</t>
  </si>
  <si>
    <t>ALFALFA MEAL</t>
  </si>
  <si>
    <t>ALFALFA PELLETS</t>
  </si>
  <si>
    <t>ALFALFA SILAGE</t>
  </si>
  <si>
    <t>ALMOND HULLS</t>
  </si>
  <si>
    <t>APPLE POMACE</t>
  </si>
  <si>
    <t>BAKERY WASTE</t>
  </si>
  <si>
    <t>BARLEY</t>
  </si>
  <si>
    <t>BEET PULP</t>
  </si>
  <si>
    <t>BERMUDA HAY</t>
  </si>
  <si>
    <t>BLOOD MEAL</t>
  </si>
  <si>
    <t>BREWERS GR.DRY</t>
  </si>
  <si>
    <t>BREWERS GR.WET</t>
  </si>
  <si>
    <t>CALCIUM CARBONATE</t>
  </si>
  <si>
    <t>CANOLA MEAL</t>
  </si>
  <si>
    <t>CITRUS PULP</t>
  </si>
  <si>
    <t>CORN AND COB MEAL</t>
  </si>
  <si>
    <t>CORN CRACKED</t>
  </si>
  <si>
    <t>CORN FLAKED</t>
  </si>
  <si>
    <t>CORN GERM MEAL</t>
  </si>
  <si>
    <t>CORN GLUTEN FEED</t>
  </si>
  <si>
    <t>CORN GLUTEN MEAL</t>
  </si>
  <si>
    <t>CORN GROUND</t>
  </si>
  <si>
    <t>CORN HM EAR</t>
  </si>
  <si>
    <t>CORN HM EAR + HUSKS</t>
  </si>
  <si>
    <t>CORN HM GRAIN</t>
  </si>
  <si>
    <t>CORN HOMINY</t>
  </si>
  <si>
    <t>CORN SILAGE</t>
  </si>
  <si>
    <t xml:space="preserve">CORN SILAGE </t>
  </si>
  <si>
    <t>CORN SILAGE BRAZIL</t>
  </si>
  <si>
    <t>CORN STOVER</t>
  </si>
  <si>
    <t>CORNSTLK GRAZING</t>
  </si>
  <si>
    <t>COTTONSD HULLS</t>
  </si>
  <si>
    <t>COTTONSD MEAL</t>
  </si>
  <si>
    <t>COTTONSD WHOLE</t>
  </si>
  <si>
    <t>DICAL</t>
  </si>
  <si>
    <t>DISTILLERS</t>
  </si>
  <si>
    <t>FEATHER MEAL</t>
  </si>
  <si>
    <t>FISH MEAL</t>
  </si>
  <si>
    <t>GRASS HAY</t>
  </si>
  <si>
    <t>MALT SPROUTS</t>
  </si>
  <si>
    <t>MEAT MEAL</t>
  </si>
  <si>
    <t>MEATBONE MEAL</t>
  </si>
  <si>
    <t>MEGALAC</t>
  </si>
  <si>
    <t>MEGALAC PLUS3%</t>
  </si>
  <si>
    <t>MEGALAC PLUS6%</t>
  </si>
  <si>
    <t>MOLASSES CANE</t>
  </si>
  <si>
    <t>NAPIER BUCHA</t>
  </si>
  <si>
    <t>NAPIER PASTO</t>
  </si>
  <si>
    <t>NABIC</t>
  </si>
  <si>
    <t>OAT HAY</t>
  </si>
  <si>
    <t>OAT SILAGE</t>
  </si>
  <si>
    <t>OAT STRAW</t>
  </si>
  <si>
    <t>OATS</t>
  </si>
  <si>
    <t>POTATOES</t>
  </si>
  <si>
    <t>RICE BRAN</t>
  </si>
  <si>
    <t>RYE</t>
  </si>
  <si>
    <t>SORGHUM SILAGE</t>
  </si>
  <si>
    <t>SORGSUD SILAGE</t>
  </si>
  <si>
    <t>SOYBEAN HULLS</t>
  </si>
  <si>
    <t>SOYBEAN MEAL44</t>
  </si>
  <si>
    <t>SOYBEAN MEAL49</t>
  </si>
  <si>
    <t>SOYBEAN WHLEXTRD</t>
  </si>
  <si>
    <t>SOYBEAN WHLRAW</t>
  </si>
  <si>
    <t>SOYBEAN WHLROAST</t>
  </si>
  <si>
    <t>SUGARCANE</t>
  </si>
  <si>
    <t>SUNFLOWER MEAL</t>
  </si>
  <si>
    <t>TALLOW</t>
  </si>
  <si>
    <t>TRITICALE</t>
  </si>
  <si>
    <t>UREA</t>
  </si>
  <si>
    <t>WHEAT BRAN</t>
  </si>
  <si>
    <t>WHEAT GROUND</t>
  </si>
  <si>
    <t>WHEAT MIDDLINGS</t>
  </si>
  <si>
    <t>WHEAT STRAW</t>
  </si>
  <si>
    <t>MS</t>
  </si>
  <si>
    <t>PB</t>
  </si>
  <si>
    <t>NDT</t>
  </si>
  <si>
    <t>Custo</t>
  </si>
  <si>
    <t>kgMS/kgCO</t>
  </si>
  <si>
    <t>kgPB/kgMS</t>
  </si>
  <si>
    <t>kgNDT/kgMS</t>
  </si>
  <si>
    <t>kgCa/kgMS</t>
  </si>
  <si>
    <t>kgP/kgMS</t>
  </si>
  <si>
    <t>$/kg CO</t>
  </si>
  <si>
    <t>Silagem de Milho</t>
  </si>
  <si>
    <t>Pasto de Napier</t>
  </si>
  <si>
    <t>Farelo de soja</t>
  </si>
  <si>
    <t>Milho</t>
  </si>
  <si>
    <t>Polpa de citros</t>
  </si>
  <si>
    <t>Min. + Vit.</t>
  </si>
  <si>
    <t>Calcáreo</t>
  </si>
  <si>
    <t>Co</t>
  </si>
  <si>
    <t>kgCO</t>
  </si>
  <si>
    <t>kgMS</t>
  </si>
  <si>
    <t>kgPB</t>
  </si>
  <si>
    <t>kgNDT</t>
  </si>
  <si>
    <t>kgCa</t>
  </si>
  <si>
    <t>kgP</t>
  </si>
  <si>
    <t>$</t>
  </si>
  <si>
    <t>Soma</t>
  </si>
  <si>
    <t>CO</t>
  </si>
  <si>
    <t>Concentrado</t>
  </si>
  <si>
    <t>%MS</t>
  </si>
  <si>
    <t>Volumoso</t>
  </si>
  <si>
    <t>Consumo de concentrado</t>
  </si>
  <si>
    <t>Custo alimentar/kg de leite</t>
  </si>
  <si>
    <t>Unidades</t>
  </si>
  <si>
    <t xml:space="preserve"> $/Kg CO</t>
  </si>
  <si>
    <t xml:space="preserve"> % CO</t>
  </si>
  <si>
    <t>% MS</t>
  </si>
  <si>
    <t>Alimento</t>
  </si>
  <si>
    <t>PDR</t>
  </si>
  <si>
    <t>PND</t>
  </si>
  <si>
    <t>FDN</t>
  </si>
  <si>
    <t>eFDN</t>
  </si>
  <si>
    <t>FDNF</t>
  </si>
  <si>
    <t>FDA</t>
  </si>
  <si>
    <t>Oleo</t>
  </si>
  <si>
    <t>Cinza</t>
  </si>
  <si>
    <t>CNF</t>
  </si>
  <si>
    <t>Silagem de milho</t>
  </si>
  <si>
    <t>Sal branco</t>
  </si>
  <si>
    <t>Uréia</t>
  </si>
  <si>
    <t>Premix mineral</t>
  </si>
  <si>
    <t>Premix vitaminico</t>
  </si>
  <si>
    <t>Bicarbonato de sodio</t>
  </si>
  <si>
    <t>Fosfato bicalcico</t>
  </si>
  <si>
    <t>Calcareo calcítico</t>
  </si>
  <si>
    <t xml:space="preserve"> $ CO</t>
  </si>
  <si>
    <t>kg</t>
  </si>
  <si>
    <t>Mcal</t>
  </si>
  <si>
    <t>Calcáreo calcítico</t>
  </si>
  <si>
    <t>Total</t>
  </si>
  <si>
    <t>CO dieta</t>
  </si>
  <si>
    <t>MS dieta</t>
  </si>
  <si>
    <t>Lys/Met</t>
  </si>
  <si>
    <t>DCAD</t>
  </si>
  <si>
    <t>mEq/kg DM</t>
  </si>
  <si>
    <t>Lys+Met</t>
  </si>
  <si>
    <t>Ca/P</t>
  </si>
  <si>
    <t>Custo de concentrado/dia</t>
  </si>
  <si>
    <t>Custo de silagem/dia</t>
  </si>
  <si>
    <t>Custo/kg de concentrado</t>
  </si>
  <si>
    <t>soja</t>
  </si>
  <si>
    <t>ureia</t>
  </si>
  <si>
    <t>cana de açucar</t>
  </si>
  <si>
    <t>Balanço (kg ou g)</t>
  </si>
  <si>
    <t>Exigencia (kg ou g)</t>
  </si>
  <si>
    <t>Exigencia (%)</t>
  </si>
  <si>
    <t>Balanço (%)</t>
  </si>
  <si>
    <t>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</si>
</sst>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0.000"/>
    <numFmt numFmtId="167" formatCode="0.0000"/>
    <numFmt numFmtId="168" formatCode="0.00_ ;[Red]\-0.00\ "/>
    <numFmt numFmtId="169" formatCode="0.000_ ;[Red]\-0.000\ "/>
  </numFmts>
  <fonts count="13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u/>
      <sz val="8"/>
      <color indexed="12"/>
      <name val="Arial"/>
    </font>
    <font>
      <u/>
      <sz val="8"/>
      <color indexed="36"/>
      <name val="Arial"/>
    </font>
    <font>
      <b/>
      <sz val="10"/>
      <color indexed="17"/>
      <name val="Arial"/>
    </font>
    <font>
      <sz val="10"/>
      <color indexed="17"/>
      <name val="Arial"/>
    </font>
    <font>
      <b/>
      <sz val="10"/>
      <color indexed="10"/>
      <name val="Arial"/>
    </font>
    <font>
      <sz val="10"/>
      <color indexed="10"/>
      <name val="Arial"/>
    </font>
    <font>
      <sz val="10"/>
      <color indexed="50"/>
      <name val="Arial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6" fillId="0" borderId="0" xfId="0" applyFont="1"/>
    <xf numFmtId="16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/>
    <xf numFmtId="166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2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168" fontId="12" fillId="2" borderId="0" xfId="0" applyNumberFormat="1" applyFont="1" applyFill="1" applyAlignment="1">
      <alignment horizontal="center"/>
    </xf>
    <xf numFmtId="168" fontId="11" fillId="2" borderId="0" xfId="0" applyNumberFormat="1" applyFont="1" applyFill="1" applyAlignment="1">
      <alignment horizontal="right"/>
    </xf>
    <xf numFmtId="168" fontId="12" fillId="2" borderId="0" xfId="0" applyNumberFormat="1" applyFont="1" applyFill="1" applyAlignment="1">
      <alignment horizontal="left"/>
    </xf>
    <xf numFmtId="168" fontId="0" fillId="4" borderId="0" xfId="0" applyNumberFormat="1" applyFill="1" applyAlignment="1">
      <alignment horizontal="center"/>
    </xf>
    <xf numFmtId="168" fontId="0" fillId="4" borderId="0" xfId="0" applyNumberFormat="1" applyFill="1"/>
    <xf numFmtId="168" fontId="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right"/>
    </xf>
    <xf numFmtId="169" fontId="11" fillId="2" borderId="0" xfId="0" applyNumberFormat="1" applyFont="1" applyFill="1" applyAlignment="1">
      <alignment horizontal="center"/>
    </xf>
    <xf numFmtId="169" fontId="0" fillId="4" borderId="0" xfId="0" applyNumberFormat="1" applyFill="1" applyAlignment="1">
      <alignment horizontal="center"/>
    </xf>
    <xf numFmtId="169" fontId="12" fillId="2" borderId="0" xfId="0" applyNumberFormat="1" applyFont="1" applyFill="1" applyAlignment="1">
      <alignment horizontal="center"/>
    </xf>
    <xf numFmtId="9" fontId="0" fillId="4" borderId="0" xfId="3" applyFont="1" applyFill="1"/>
    <xf numFmtId="9" fontId="12" fillId="2" borderId="0" xfId="3" applyFont="1" applyFill="1" applyAlignment="1">
      <alignment horizontal="center"/>
    </xf>
    <xf numFmtId="9" fontId="0" fillId="4" borderId="0" xfId="3" applyFont="1" applyFill="1" applyAlignment="1">
      <alignment horizontal="center"/>
    </xf>
    <xf numFmtId="10" fontId="12" fillId="5" borderId="0" xfId="0" applyNumberFormat="1" applyFont="1" applyFill="1" applyAlignment="1">
      <alignment horizontal="center"/>
    </xf>
    <xf numFmtId="2" fontId="12" fillId="5" borderId="0" xfId="0" applyNumberFormat="1" applyFont="1" applyFill="1" applyAlignment="1">
      <alignment horizontal="center"/>
    </xf>
    <xf numFmtId="166" fontId="12" fillId="5" borderId="0" xfId="0" applyNumberFormat="1" applyFont="1" applyFill="1" applyAlignment="1">
      <alignment horizontal="center"/>
    </xf>
  </cellXfs>
  <cellStyles count="4">
    <cellStyle name="Hyperlink" xfId="1"/>
    <cellStyle name="Hyperlink seguido" xfId="2"/>
    <cellStyle name="Normal" xfId="0" builtinId="0"/>
    <cellStyle name="Porcentagem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0</xdr:rowOff>
    </xdr:from>
    <xdr:to>
      <xdr:col>26</xdr:col>
      <xdr:colOff>0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2266950"/>
          <a:ext cx="151447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0</xdr:rowOff>
    </xdr:from>
    <xdr:to>
      <xdr:col>26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2105025"/>
          <a:ext cx="151447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0</xdr:rowOff>
    </xdr:from>
    <xdr:to>
      <xdr:col>26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2105025"/>
          <a:ext cx="151447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0</xdr:rowOff>
    </xdr:from>
    <xdr:to>
      <xdr:col>26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2105025"/>
          <a:ext cx="151447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0</xdr:rowOff>
    </xdr:from>
    <xdr:to>
      <xdr:col>26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2105025"/>
          <a:ext cx="151447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0</xdr:rowOff>
    </xdr:from>
    <xdr:to>
      <xdr:col>26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2105025"/>
          <a:ext cx="151447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0</xdr:rowOff>
    </xdr:from>
    <xdr:to>
      <xdr:col>26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2105025"/>
          <a:ext cx="151447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0</xdr:rowOff>
    </xdr:from>
    <xdr:to>
      <xdr:col>26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2105025"/>
          <a:ext cx="1514475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0</xdr:rowOff>
    </xdr:from>
    <xdr:to>
      <xdr:col>26</xdr:col>
      <xdr:colOff>0</xdr:colOff>
      <xdr:row>20</xdr:row>
      <xdr:rowOff>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9525" y="3238500"/>
          <a:ext cx="1569720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zoomScale="80" workbookViewId="0">
      <pane xSplit="1" ySplit="2" topLeftCell="B28" activePane="bottomRight" state="frozen"/>
      <selection activeCell="D19" sqref="D19"/>
      <selection pane="topRight" activeCell="D19" sqref="D19"/>
      <selection pane="bottomLeft" activeCell="D19" sqref="D19"/>
      <selection pane="bottomRight" activeCell="A59" sqref="A59:XFD59"/>
    </sheetView>
  </sheetViews>
  <sheetFormatPr defaultRowHeight="12.75" x14ac:dyDescent="0.2"/>
  <cols>
    <col min="1" max="1" width="22.7109375" style="7" customWidth="1"/>
    <col min="2" max="2" width="9.140625" style="1" customWidth="1"/>
    <col min="3" max="4" width="7.28515625" style="1" customWidth="1"/>
    <col min="5" max="5" width="7.85546875" style="3" customWidth="1"/>
    <col min="6" max="6" width="7.85546875" customWidth="1"/>
    <col min="7" max="7" width="7.85546875" style="3" customWidth="1"/>
    <col min="8" max="8" width="7.85546875" style="5" customWidth="1"/>
    <col min="9" max="12" width="7.85546875" customWidth="1"/>
    <col min="13" max="13" width="8.28515625" customWidth="1"/>
    <col min="14" max="16" width="7.85546875" customWidth="1"/>
    <col min="17" max="17" width="9" customWidth="1"/>
    <col min="18" max="26" width="7.85546875" customWidth="1"/>
    <col min="27" max="32" width="7.28515625" customWidth="1"/>
  </cols>
  <sheetData>
    <row r="1" spans="1:35" s="7" customFormat="1" x14ac:dyDescent="0.2">
      <c r="A1" s="7" t="s">
        <v>0</v>
      </c>
      <c r="B1" s="8" t="s">
        <v>1</v>
      </c>
      <c r="C1" s="8"/>
      <c r="D1" s="8"/>
      <c r="E1" s="9" t="s">
        <v>2</v>
      </c>
      <c r="F1" s="8" t="s">
        <v>3</v>
      </c>
      <c r="G1" s="8" t="s">
        <v>4</v>
      </c>
      <c r="H1" s="10" t="s">
        <v>4</v>
      </c>
      <c r="I1" s="8" t="s">
        <v>3</v>
      </c>
      <c r="J1" s="8" t="s">
        <v>4</v>
      </c>
      <c r="K1" s="8" t="s">
        <v>5</v>
      </c>
      <c r="L1" s="8" t="s">
        <v>4</v>
      </c>
      <c r="M1" s="8" t="s">
        <v>6</v>
      </c>
      <c r="N1" s="8" t="s">
        <v>4</v>
      </c>
      <c r="O1" s="8" t="s">
        <v>3</v>
      </c>
      <c r="P1" s="8" t="s">
        <v>3</v>
      </c>
      <c r="Q1" s="8" t="s">
        <v>4</v>
      </c>
      <c r="R1" s="8" t="s">
        <v>5</v>
      </c>
      <c r="S1" s="8" t="s">
        <v>4</v>
      </c>
      <c r="T1" s="8" t="s">
        <v>3</v>
      </c>
      <c r="U1" s="8" t="s">
        <v>4</v>
      </c>
      <c r="V1" s="8" t="s">
        <v>4</v>
      </c>
      <c r="W1" s="8" t="s">
        <v>4</v>
      </c>
      <c r="X1" s="8" t="s">
        <v>4</v>
      </c>
      <c r="Y1" s="8" t="s">
        <v>4</v>
      </c>
      <c r="Z1" s="8" t="s">
        <v>4</v>
      </c>
      <c r="AA1" s="8"/>
      <c r="AB1" s="8"/>
      <c r="AC1" s="8"/>
      <c r="AD1" s="8"/>
      <c r="AE1" s="8"/>
      <c r="AF1" s="8"/>
      <c r="AG1" s="8"/>
      <c r="AH1" s="8"/>
      <c r="AI1" s="8"/>
    </row>
    <row r="2" spans="1:35" s="7" customFormat="1" x14ac:dyDescent="0.2">
      <c r="A2" s="7" t="s">
        <v>7</v>
      </c>
      <c r="B2" s="8" t="s">
        <v>8</v>
      </c>
      <c r="C2" s="8"/>
      <c r="D2" s="8"/>
      <c r="E2" s="9" t="s">
        <v>9</v>
      </c>
      <c r="F2" s="8" t="s">
        <v>10</v>
      </c>
      <c r="G2" s="8" t="s">
        <v>11</v>
      </c>
      <c r="H2" s="10" t="s">
        <v>12</v>
      </c>
      <c r="I2" s="8" t="s">
        <v>13</v>
      </c>
      <c r="J2" s="8" t="s">
        <v>14</v>
      </c>
      <c r="K2" s="8" t="s">
        <v>15</v>
      </c>
      <c r="L2" s="8" t="s">
        <v>16</v>
      </c>
      <c r="M2" s="8" t="s">
        <v>17</v>
      </c>
      <c r="N2" s="8" t="s">
        <v>18</v>
      </c>
      <c r="O2" s="8" t="s">
        <v>19</v>
      </c>
      <c r="P2" s="8" t="s">
        <v>20</v>
      </c>
      <c r="Q2" s="8" t="s">
        <v>21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27</v>
      </c>
      <c r="X2" s="8" t="s">
        <v>28</v>
      </c>
      <c r="Y2" s="8" t="s">
        <v>29</v>
      </c>
      <c r="Z2" s="8" t="s">
        <v>30</v>
      </c>
      <c r="AA2" s="8"/>
      <c r="AB2" s="8"/>
      <c r="AC2" s="8"/>
      <c r="AD2" s="8"/>
      <c r="AE2" s="8"/>
      <c r="AF2" s="8"/>
      <c r="AG2" s="8"/>
      <c r="AH2" s="8"/>
      <c r="AI2" s="8"/>
    </row>
    <row r="3" spans="1:35" x14ac:dyDescent="0.2">
      <c r="A3" s="7" t="s">
        <v>31</v>
      </c>
      <c r="E3" s="11">
        <v>0.91830000000000001</v>
      </c>
      <c r="F3" s="11">
        <v>0.19079999999999997</v>
      </c>
      <c r="G3" s="11">
        <v>0.13355999999999998</v>
      </c>
      <c r="H3" s="11">
        <v>5.7239999999999992E-2</v>
      </c>
      <c r="I3" s="11">
        <v>0.43670000000000003</v>
      </c>
      <c r="J3" s="11">
        <v>0.21835000000000002</v>
      </c>
      <c r="K3" s="11">
        <v>0.43670000000000003</v>
      </c>
      <c r="L3" s="11">
        <v>0.31</v>
      </c>
      <c r="M3" s="4">
        <v>1.4</v>
      </c>
      <c r="N3" s="11">
        <v>0.62</v>
      </c>
      <c r="O3" s="11">
        <v>1.9599999999999999E-2</v>
      </c>
      <c r="P3" s="11">
        <v>9.6999999999999989E-2</v>
      </c>
      <c r="Q3" s="11">
        <v>0.25590000000000002</v>
      </c>
      <c r="R3" s="11">
        <v>1.39284E-3</v>
      </c>
      <c r="S3" s="11">
        <v>1.1486159999999999E-2</v>
      </c>
      <c r="T3" s="11">
        <v>1.5199999809265136E-2</v>
      </c>
      <c r="U3" s="11">
        <v>2.5000000000000001E-3</v>
      </c>
      <c r="V3" s="11">
        <v>3.1999999284744261E-3</v>
      </c>
      <c r="W3" s="11">
        <v>2.5999999046325682E-2</v>
      </c>
      <c r="X3" s="11">
        <v>2.3999999463558195E-3</v>
      </c>
      <c r="Y3" s="11">
        <v>1.0999999940395355E-3</v>
      </c>
      <c r="Z3" s="11">
        <v>0</v>
      </c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">
      <c r="A4" s="7" t="s">
        <v>32</v>
      </c>
      <c r="E4" s="11">
        <v>0.2</v>
      </c>
      <c r="F4" s="11">
        <v>0.17</v>
      </c>
      <c r="G4" s="11">
        <v>0.13600000000000001</v>
      </c>
      <c r="H4" s="11">
        <v>3.4000000000000002E-2</v>
      </c>
      <c r="I4" s="11">
        <v>0.46</v>
      </c>
      <c r="J4" s="11">
        <v>0.48300000000000004</v>
      </c>
      <c r="K4" s="11">
        <v>0.46</v>
      </c>
      <c r="L4" s="11">
        <v>0.35</v>
      </c>
      <c r="M4" s="4">
        <v>1.3</v>
      </c>
      <c r="N4" s="11">
        <v>0.57999999999999996</v>
      </c>
      <c r="O4" s="11">
        <v>0.03</v>
      </c>
      <c r="P4" s="11">
        <v>0.1</v>
      </c>
      <c r="Q4" s="11">
        <v>0.24</v>
      </c>
      <c r="R4" s="11">
        <v>1.2409999999999999E-3</v>
      </c>
      <c r="S4" s="11">
        <v>1.0233999999999998E-2</v>
      </c>
      <c r="T4" s="11">
        <v>1.41E-2</v>
      </c>
      <c r="U4" s="11">
        <v>2.3999999999999998E-3</v>
      </c>
      <c r="V4" s="11">
        <v>3.0999999999999999E-3</v>
      </c>
      <c r="W4" s="11">
        <v>1.7100000000000001E-2</v>
      </c>
      <c r="X4" s="11">
        <v>2.8000000000000004E-3</v>
      </c>
      <c r="Y4" s="11">
        <v>1.1999999999999999E-3</v>
      </c>
      <c r="Z4" s="11">
        <v>3.8E-3</v>
      </c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">
      <c r="A5" s="7" t="s">
        <v>32</v>
      </c>
      <c r="E5" s="11">
        <v>0.18</v>
      </c>
      <c r="F5" s="11">
        <v>0.2</v>
      </c>
      <c r="G5" s="11">
        <v>0.16</v>
      </c>
      <c r="H5" s="11">
        <v>0.04</v>
      </c>
      <c r="I5" s="11">
        <v>0.38</v>
      </c>
      <c r="J5" s="11">
        <v>0.39899999999999997</v>
      </c>
      <c r="K5" s="11">
        <v>0.38</v>
      </c>
      <c r="L5" s="11">
        <v>0.28000000000000003</v>
      </c>
      <c r="M5" s="4">
        <v>1.5</v>
      </c>
      <c r="N5" s="11">
        <v>0.66</v>
      </c>
      <c r="O5" s="11">
        <v>0.03</v>
      </c>
      <c r="P5" s="11">
        <v>0.1</v>
      </c>
      <c r="Q5" s="11">
        <v>0.28999999999999998</v>
      </c>
      <c r="R5" s="11">
        <v>1.4599999999999999E-3</v>
      </c>
      <c r="S5" s="11">
        <v>1.204E-2</v>
      </c>
      <c r="T5" s="11">
        <v>1.8000000000000002E-2</v>
      </c>
      <c r="U5" s="11">
        <v>3.4999999999999996E-3</v>
      </c>
      <c r="V5" s="11">
        <v>2.5999999999999999E-3</v>
      </c>
      <c r="W5" s="11">
        <v>2.2099999999999998E-2</v>
      </c>
      <c r="X5" s="11">
        <v>3.3E-3</v>
      </c>
      <c r="Y5" s="11">
        <v>2.2000000000000001E-3</v>
      </c>
      <c r="Z5" s="11">
        <v>3.4000000000000002E-3</v>
      </c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">
      <c r="A6" s="7" t="s">
        <v>32</v>
      </c>
      <c r="E6" s="11">
        <v>0.15</v>
      </c>
      <c r="F6" s="11">
        <v>0.25</v>
      </c>
      <c r="G6" s="11">
        <v>0.2</v>
      </c>
      <c r="H6" s="11">
        <v>0.05</v>
      </c>
      <c r="I6" s="11">
        <v>0.32</v>
      </c>
      <c r="J6" s="11">
        <v>0.33600000000000002</v>
      </c>
      <c r="K6" s="11">
        <v>0.32</v>
      </c>
      <c r="L6" s="11">
        <v>0.24</v>
      </c>
      <c r="M6" s="4">
        <v>1.52</v>
      </c>
      <c r="N6" s="11">
        <v>0.67</v>
      </c>
      <c r="O6" s="11">
        <v>0.03</v>
      </c>
      <c r="P6" s="11">
        <v>0.1</v>
      </c>
      <c r="Q6" s="11">
        <v>0.3</v>
      </c>
      <c r="R6" s="11">
        <v>1.825E-3</v>
      </c>
      <c r="S6" s="11">
        <v>1.5049999999999999E-2</v>
      </c>
      <c r="T6" s="11">
        <v>1.8200000000000001E-2</v>
      </c>
      <c r="U6" s="11">
        <v>3.3E-3</v>
      </c>
      <c r="V6" s="11">
        <v>3.3E-3</v>
      </c>
      <c r="W6" s="11">
        <v>2.58E-2</v>
      </c>
      <c r="X6" s="11">
        <v>3.2000000000000002E-3</v>
      </c>
      <c r="Y6" s="11">
        <v>1.2999999999999999E-3</v>
      </c>
      <c r="Z6" s="11">
        <v>5.6000000000000008E-3</v>
      </c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2">
      <c r="A7" s="7" t="s">
        <v>33</v>
      </c>
      <c r="E7" s="11">
        <v>0.9</v>
      </c>
      <c r="F7" s="11">
        <v>0.17</v>
      </c>
      <c r="G7" s="11">
        <v>0.13600000000000001</v>
      </c>
      <c r="H7" s="11">
        <v>3.4000000000000002E-2</v>
      </c>
      <c r="I7" s="11">
        <v>0.46</v>
      </c>
      <c r="J7" s="11">
        <v>0.52900000000000003</v>
      </c>
      <c r="K7" s="11">
        <v>0.46</v>
      </c>
      <c r="L7" s="11">
        <v>0.35</v>
      </c>
      <c r="M7" s="4">
        <v>1.3</v>
      </c>
      <c r="N7" s="11">
        <v>0.57999999999999996</v>
      </c>
      <c r="O7" s="11">
        <v>0.03</v>
      </c>
      <c r="P7" s="11">
        <v>0.1</v>
      </c>
      <c r="Q7" s="11">
        <v>0.24</v>
      </c>
      <c r="R7" s="11">
        <v>1.2409999999999999E-3</v>
      </c>
      <c r="S7" s="11">
        <v>1.0233999999999998E-2</v>
      </c>
      <c r="T7" s="11">
        <v>1.41E-2</v>
      </c>
      <c r="U7" s="11">
        <v>2.3999999999999998E-3</v>
      </c>
      <c r="V7" s="11">
        <v>3.0999999999999999E-3</v>
      </c>
      <c r="W7" s="11">
        <v>1.7100000000000001E-2</v>
      </c>
      <c r="X7" s="11">
        <v>2.8000000000000004E-3</v>
      </c>
      <c r="Y7" s="11">
        <v>1.1999999999999999E-3</v>
      </c>
      <c r="Z7" s="11">
        <v>3.8E-3</v>
      </c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">
      <c r="A8" s="7" t="s">
        <v>33</v>
      </c>
      <c r="E8" s="11">
        <v>0.9</v>
      </c>
      <c r="F8" s="11">
        <v>0.2</v>
      </c>
      <c r="G8" s="11">
        <v>0.16</v>
      </c>
      <c r="H8" s="11">
        <v>0.04</v>
      </c>
      <c r="I8" s="11">
        <v>0.38</v>
      </c>
      <c r="J8" s="11">
        <v>0.43699999999999994</v>
      </c>
      <c r="K8" s="11">
        <v>0.38</v>
      </c>
      <c r="L8" s="11">
        <v>0.28000000000000003</v>
      </c>
      <c r="M8" s="4">
        <v>1.5</v>
      </c>
      <c r="N8" s="11">
        <v>0.66</v>
      </c>
      <c r="O8" s="11">
        <v>0.03</v>
      </c>
      <c r="P8" s="11">
        <v>0.1</v>
      </c>
      <c r="Q8" s="11">
        <v>0.28999999999999998</v>
      </c>
      <c r="R8" s="11">
        <v>1.4599999999999999E-3</v>
      </c>
      <c r="S8" s="11">
        <v>1.204E-2</v>
      </c>
      <c r="T8" s="11">
        <v>1.8000000000000002E-2</v>
      </c>
      <c r="U8" s="11">
        <v>3.4999999999999996E-3</v>
      </c>
      <c r="V8" s="11">
        <v>2.5999999999999999E-3</v>
      </c>
      <c r="W8" s="11">
        <v>2.2099999999999998E-2</v>
      </c>
      <c r="X8" s="11">
        <v>3.3E-3</v>
      </c>
      <c r="Y8" s="11">
        <v>2.2000000000000001E-3</v>
      </c>
      <c r="Z8" s="11">
        <v>3.4000000000000002E-3</v>
      </c>
      <c r="AA8" s="1"/>
      <c r="AB8" s="1"/>
      <c r="AC8" s="1"/>
      <c r="AD8" s="1"/>
      <c r="AE8" s="1"/>
      <c r="AF8" s="1"/>
      <c r="AG8" s="1"/>
      <c r="AH8" s="1"/>
      <c r="AI8" s="1"/>
    </row>
    <row r="9" spans="1:35" ht="12.75" customHeight="1" x14ac:dyDescent="0.2">
      <c r="A9" s="7" t="s">
        <v>33</v>
      </c>
      <c r="E9" s="11">
        <v>0.9</v>
      </c>
      <c r="F9" s="11">
        <v>0.25</v>
      </c>
      <c r="G9" s="11">
        <v>0.2</v>
      </c>
      <c r="H9" s="11">
        <v>0.05</v>
      </c>
      <c r="I9" s="11">
        <v>0.32</v>
      </c>
      <c r="J9" s="11">
        <v>0.36799999999999999</v>
      </c>
      <c r="K9" s="11">
        <v>0.32</v>
      </c>
      <c r="L9" s="11">
        <v>0.24</v>
      </c>
      <c r="M9" s="4">
        <v>1.52</v>
      </c>
      <c r="N9" s="11">
        <v>0.67</v>
      </c>
      <c r="O9" s="11">
        <v>0.03</v>
      </c>
      <c r="P9" s="11">
        <v>0.1</v>
      </c>
      <c r="Q9" s="11">
        <v>0.3</v>
      </c>
      <c r="R9" s="11">
        <v>1.825E-3</v>
      </c>
      <c r="S9" s="11">
        <v>1.5049999999999999E-2</v>
      </c>
      <c r="T9" s="11">
        <v>1.8200000000000001E-2</v>
      </c>
      <c r="U9" s="11">
        <v>3.3E-3</v>
      </c>
      <c r="V9" s="11">
        <v>3.3E-3</v>
      </c>
      <c r="W9" s="11">
        <v>2.58E-2</v>
      </c>
      <c r="X9" s="11">
        <v>3.2000000000000002E-3</v>
      </c>
      <c r="Y9" s="11">
        <v>1.2999999999999999E-3</v>
      </c>
      <c r="Z9" s="11">
        <v>5.6000000000000008E-3</v>
      </c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">
      <c r="A10" s="7" t="s">
        <v>34</v>
      </c>
      <c r="E10" s="11">
        <v>0.9104000000000001</v>
      </c>
      <c r="F10" s="11">
        <v>0.19980000000000001</v>
      </c>
      <c r="G10" s="11">
        <v>0.13986000000000001</v>
      </c>
      <c r="H10" s="11">
        <v>5.994E-2</v>
      </c>
      <c r="I10" s="11">
        <v>0.42</v>
      </c>
      <c r="J10" s="11">
        <v>0.21</v>
      </c>
      <c r="K10" s="11">
        <v>0.42</v>
      </c>
      <c r="L10" s="11">
        <v>0.31</v>
      </c>
      <c r="M10" s="4">
        <v>1.4</v>
      </c>
      <c r="N10" s="11">
        <v>0.62</v>
      </c>
      <c r="O10" s="11">
        <v>3.7699999999999997E-2</v>
      </c>
      <c r="P10" s="11">
        <v>8.9499999999999996E-2</v>
      </c>
      <c r="Q10" s="11">
        <v>0.25299999999999995</v>
      </c>
      <c r="R10" s="11">
        <v>1.4385600000000002E-3</v>
      </c>
      <c r="S10" s="11">
        <v>1.0729260000000001E-2</v>
      </c>
      <c r="T10" s="11">
        <v>1.5199999809265136E-2</v>
      </c>
      <c r="U10" s="11">
        <v>2.5000000000000001E-3</v>
      </c>
      <c r="V10" s="11">
        <v>3.1999999284744261E-3</v>
      </c>
      <c r="W10" s="11">
        <v>2.5999999046325682E-2</v>
      </c>
      <c r="X10" s="11">
        <v>2.3999999463558195E-3</v>
      </c>
      <c r="Y10" s="11">
        <v>1.0999999940395355E-3</v>
      </c>
      <c r="Z10" s="11">
        <v>5.1999999999999998E-3</v>
      </c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">
      <c r="A11" s="7" t="s">
        <v>35</v>
      </c>
      <c r="E11" s="11">
        <v>0.90599999999999992</v>
      </c>
      <c r="F11" s="11">
        <v>0.17899999999999999</v>
      </c>
      <c r="G11" s="11">
        <v>0.12529999999999999</v>
      </c>
      <c r="H11" s="11">
        <v>5.3699999999999991E-2</v>
      </c>
      <c r="I11" s="11">
        <v>0.58700000000000008</v>
      </c>
      <c r="J11" s="11">
        <v>0.29350000000000004</v>
      </c>
      <c r="K11" s="11">
        <v>0.58700000000000008</v>
      </c>
      <c r="L11" s="11">
        <v>0.44</v>
      </c>
      <c r="M11" s="4">
        <v>1.3</v>
      </c>
      <c r="N11" s="11">
        <v>0.56999999999999995</v>
      </c>
      <c r="O11" s="11">
        <v>2.4E-2</v>
      </c>
      <c r="P11" s="11">
        <v>9.0999999999999998E-2</v>
      </c>
      <c r="Q11" s="11">
        <v>0.11900000000000005</v>
      </c>
      <c r="R11" s="11">
        <v>1.3066999999999998E-3</v>
      </c>
      <c r="S11" s="11">
        <v>1.0775799999999997E-2</v>
      </c>
      <c r="T11" s="11">
        <v>1.5199999809265136E-2</v>
      </c>
      <c r="U11" s="11">
        <v>2.5000000000000001E-3</v>
      </c>
      <c r="V11" s="11">
        <v>3.1999999284744261E-3</v>
      </c>
      <c r="W11" s="11">
        <v>2.5999999046325682E-2</v>
      </c>
      <c r="X11" s="11">
        <v>2.3999999463558195E-3</v>
      </c>
      <c r="Y11" s="11">
        <v>1.0999999940395355E-3</v>
      </c>
      <c r="Z11" s="11">
        <v>0</v>
      </c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">
      <c r="A12" s="7" t="s">
        <v>36</v>
      </c>
      <c r="E12" s="11">
        <v>0.25</v>
      </c>
      <c r="F12" s="11">
        <v>0.17</v>
      </c>
      <c r="G12" s="11">
        <v>0.13600000000000001</v>
      </c>
      <c r="H12" s="11">
        <v>3.4000000000000002E-2</v>
      </c>
      <c r="I12" s="11">
        <v>0.46</v>
      </c>
      <c r="J12" s="11">
        <v>0.46</v>
      </c>
      <c r="K12" s="11">
        <v>0.46</v>
      </c>
      <c r="L12" s="11">
        <v>0.35</v>
      </c>
      <c r="M12" s="4">
        <v>1.3</v>
      </c>
      <c r="N12" s="11">
        <v>0.57999999999999996</v>
      </c>
      <c r="O12" s="11">
        <v>0.03</v>
      </c>
      <c r="P12" s="11">
        <v>0.1</v>
      </c>
      <c r="Q12" s="11">
        <v>0.24</v>
      </c>
      <c r="R12" s="11">
        <v>1.2409999999999999E-3</v>
      </c>
      <c r="S12" s="11">
        <v>1.0233999999999998E-2</v>
      </c>
      <c r="T12" s="11">
        <v>1.41E-2</v>
      </c>
      <c r="U12" s="11">
        <v>2.3999999999999998E-3</v>
      </c>
      <c r="V12" s="11">
        <v>3.0999999999999999E-3</v>
      </c>
      <c r="W12" s="11">
        <v>1.7100000000000001E-2</v>
      </c>
      <c r="X12" s="11">
        <v>2.8000000000000004E-3</v>
      </c>
      <c r="Y12" s="11">
        <v>1.1999999999999999E-3</v>
      </c>
      <c r="Z12" s="11">
        <v>3.8E-3</v>
      </c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">
      <c r="A13" s="7" t="s">
        <v>36</v>
      </c>
      <c r="E13" s="11">
        <v>0.35</v>
      </c>
      <c r="F13" s="11">
        <v>0.2</v>
      </c>
      <c r="G13" s="11">
        <v>0.16</v>
      </c>
      <c r="H13" s="11">
        <v>0.04</v>
      </c>
      <c r="I13" s="11">
        <v>0.38</v>
      </c>
      <c r="J13" s="11">
        <v>0.38</v>
      </c>
      <c r="K13" s="11">
        <v>0.38</v>
      </c>
      <c r="L13" s="11">
        <v>0.28000000000000003</v>
      </c>
      <c r="M13" s="4">
        <v>1.5</v>
      </c>
      <c r="N13" s="11">
        <v>0.66</v>
      </c>
      <c r="O13" s="11">
        <v>0.03</v>
      </c>
      <c r="P13" s="11">
        <v>0.1</v>
      </c>
      <c r="Q13" s="11">
        <v>0.28999999999999998</v>
      </c>
      <c r="R13" s="11">
        <v>1.4599999999999999E-3</v>
      </c>
      <c r="S13" s="11">
        <v>1.204E-2</v>
      </c>
      <c r="T13" s="11">
        <v>1.8000000000000002E-2</v>
      </c>
      <c r="U13" s="11">
        <v>3.4999999999999996E-3</v>
      </c>
      <c r="V13" s="11">
        <v>2.5999999999999999E-3</v>
      </c>
      <c r="W13" s="11">
        <v>2.2099999999999998E-2</v>
      </c>
      <c r="X13" s="11">
        <v>3.3E-3</v>
      </c>
      <c r="Y13" s="11">
        <v>2.2000000000000001E-3</v>
      </c>
      <c r="Z13" s="11">
        <v>3.4000000000000002E-3</v>
      </c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">
      <c r="A14" s="7" t="s">
        <v>36</v>
      </c>
      <c r="E14" s="11">
        <v>0.35</v>
      </c>
      <c r="F14" s="11">
        <v>0.25</v>
      </c>
      <c r="G14" s="11">
        <v>0.2</v>
      </c>
      <c r="H14" s="11">
        <v>0.05</v>
      </c>
      <c r="I14" s="11">
        <v>0.32</v>
      </c>
      <c r="J14" s="11">
        <v>0.32</v>
      </c>
      <c r="K14" s="11">
        <v>0.32</v>
      </c>
      <c r="L14" s="11">
        <v>0.24</v>
      </c>
      <c r="M14" s="4">
        <v>1.52</v>
      </c>
      <c r="N14" s="11">
        <v>0.67</v>
      </c>
      <c r="O14" s="11">
        <v>0.03</v>
      </c>
      <c r="P14" s="11">
        <v>0.1</v>
      </c>
      <c r="Q14" s="11">
        <v>0.3</v>
      </c>
      <c r="R14" s="11">
        <v>1.825E-3</v>
      </c>
      <c r="S14" s="11">
        <v>1.5049999999999999E-2</v>
      </c>
      <c r="T14" s="11">
        <v>1.8200000000000001E-2</v>
      </c>
      <c r="U14" s="11">
        <v>3.3E-3</v>
      </c>
      <c r="V14" s="11">
        <v>3.3E-3</v>
      </c>
      <c r="W14" s="11">
        <v>2.58E-2</v>
      </c>
      <c r="X14" s="11">
        <v>3.2000000000000002E-3</v>
      </c>
      <c r="Y14" s="11">
        <v>1.2999999999999999E-3</v>
      </c>
      <c r="Z14" s="11">
        <v>5.6000000000000008E-3</v>
      </c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">
      <c r="A15" s="7" t="s">
        <v>37</v>
      </c>
      <c r="E15" s="11">
        <v>0.88859999999999995</v>
      </c>
      <c r="F15" s="11">
        <v>5.7200000000000001E-2</v>
      </c>
      <c r="G15" s="11">
        <v>5.1479999999999998E-2</v>
      </c>
      <c r="H15" s="11">
        <v>5.7199999999999994E-3</v>
      </c>
      <c r="I15" s="11">
        <v>0.25</v>
      </c>
      <c r="J15" s="11">
        <v>0.25</v>
      </c>
      <c r="K15" s="11">
        <v>0</v>
      </c>
      <c r="L15" s="11">
        <v>0.2</v>
      </c>
      <c r="M15" s="4">
        <v>1.33</v>
      </c>
      <c r="N15" s="11">
        <v>0.59</v>
      </c>
      <c r="O15" s="11">
        <v>2.9600000000000001E-2</v>
      </c>
      <c r="P15" s="11">
        <v>6.1100000000000002E-2</v>
      </c>
      <c r="Q15" s="11">
        <v>0.60209999999999997</v>
      </c>
      <c r="R15" s="11">
        <v>0</v>
      </c>
      <c r="S15" s="11">
        <v>0</v>
      </c>
      <c r="T15" s="11">
        <v>2.3E-3</v>
      </c>
      <c r="U15" s="11">
        <v>1.1000000000000001E-3</v>
      </c>
      <c r="V15" s="11">
        <v>1.2999999999999999E-3</v>
      </c>
      <c r="W15" s="11">
        <v>5.3E-3</v>
      </c>
      <c r="X15" s="11">
        <v>1.1000000000000001E-3</v>
      </c>
      <c r="Y15" s="11">
        <v>2.0000000000000001E-4</v>
      </c>
      <c r="Z15" s="11">
        <v>0</v>
      </c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">
      <c r="A16" s="7" t="s">
        <v>38</v>
      </c>
      <c r="E16" s="11">
        <v>0.22</v>
      </c>
      <c r="F16" s="11">
        <v>5.4000000000000006E-2</v>
      </c>
      <c r="G16" s="11">
        <v>4.8600000000000004E-2</v>
      </c>
      <c r="H16" s="11">
        <v>5.4000000000000003E-3</v>
      </c>
      <c r="I16" s="11">
        <v>0.41</v>
      </c>
      <c r="J16" s="11">
        <v>0.1845</v>
      </c>
      <c r="K16" s="11">
        <v>0</v>
      </c>
      <c r="L16" s="11">
        <v>0.26</v>
      </c>
      <c r="M16" s="4">
        <v>1.6</v>
      </c>
      <c r="N16" s="11">
        <v>0.69</v>
      </c>
      <c r="O16" s="11">
        <v>4.7E-2</v>
      </c>
      <c r="P16" s="11">
        <v>0.05</v>
      </c>
      <c r="Q16" s="11">
        <v>0.439</v>
      </c>
      <c r="R16" s="11">
        <v>0</v>
      </c>
      <c r="S16" s="11">
        <v>0</v>
      </c>
      <c r="T16" s="11">
        <v>1.0000000149011613E-3</v>
      </c>
      <c r="U16" s="11">
        <v>1.0000000149011613E-3</v>
      </c>
      <c r="V16" s="11">
        <v>7.0000000298023226E-4</v>
      </c>
      <c r="W16" s="11">
        <v>4.6999999880790707E-3</v>
      </c>
      <c r="X16" s="11">
        <v>0</v>
      </c>
      <c r="Y16" s="11">
        <v>0</v>
      </c>
      <c r="Z16" s="11">
        <v>0</v>
      </c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">
      <c r="A17" s="7" t="s">
        <v>39</v>
      </c>
      <c r="E17" s="11">
        <v>0.92</v>
      </c>
      <c r="F17" s="11">
        <v>0.107</v>
      </c>
      <c r="G17" s="11">
        <v>5.3499999999999999E-2</v>
      </c>
      <c r="H17" s="11">
        <v>5.3499999999999999E-2</v>
      </c>
      <c r="I17" s="11">
        <v>0.18</v>
      </c>
      <c r="J17" s="11">
        <v>8.1000000000000003E-2</v>
      </c>
      <c r="K17" s="11">
        <v>0</v>
      </c>
      <c r="L17" s="11">
        <v>0.13</v>
      </c>
      <c r="M17" s="4">
        <v>2.06</v>
      </c>
      <c r="N17" s="11">
        <v>0.89</v>
      </c>
      <c r="O17" s="11">
        <v>0.127</v>
      </c>
      <c r="P17" s="11">
        <v>4.4000000000000004E-2</v>
      </c>
      <c r="Q17" s="11">
        <v>0.54200000000000004</v>
      </c>
      <c r="R17" s="11">
        <v>0</v>
      </c>
      <c r="S17" s="11">
        <v>0</v>
      </c>
      <c r="T17" s="11">
        <v>1.4000000059604645E-3</v>
      </c>
      <c r="U17" s="11">
        <v>2.5999999046325685E-3</v>
      </c>
      <c r="V17" s="11">
        <v>2.5999999046325685E-3</v>
      </c>
      <c r="W17" s="11">
        <v>5.2999997138977054E-3</v>
      </c>
      <c r="X17" s="11">
        <v>1.9999999552965163E-4</v>
      </c>
      <c r="Y17" s="11">
        <v>1.2400000095367432E-2</v>
      </c>
      <c r="Z17" s="11">
        <v>1.61E-2</v>
      </c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">
      <c r="A18" s="7" t="s">
        <v>40</v>
      </c>
      <c r="E18" s="11">
        <v>0.8952</v>
      </c>
      <c r="F18" s="11">
        <v>0.16059999999999999</v>
      </c>
      <c r="G18" s="11">
        <v>0.11723799999999999</v>
      </c>
      <c r="H18" s="11">
        <v>4.3361999999999998E-2</v>
      </c>
      <c r="I18" s="11">
        <v>0.19</v>
      </c>
      <c r="J18" s="11">
        <v>8.5500000000000007E-2</v>
      </c>
      <c r="K18" s="11">
        <v>0</v>
      </c>
      <c r="L18" s="11">
        <v>7.0000000000000007E-2</v>
      </c>
      <c r="M18" s="4">
        <v>1.94</v>
      </c>
      <c r="N18" s="11">
        <v>0.84</v>
      </c>
      <c r="O18" s="11">
        <v>3.2599999999999997E-2</v>
      </c>
      <c r="P18" s="11">
        <v>2.0799999999999999E-2</v>
      </c>
      <c r="Q18" s="11">
        <v>0.59599999999999997</v>
      </c>
      <c r="R18" s="11">
        <v>1.30086E-3</v>
      </c>
      <c r="S18" s="11">
        <v>4.9304199999999996E-3</v>
      </c>
      <c r="T18" s="11">
        <v>5.0000000745058064E-4</v>
      </c>
      <c r="U18" s="11">
        <v>3.7999999523162841E-3</v>
      </c>
      <c r="V18" s="11">
        <v>1.5000000596046448E-3</v>
      </c>
      <c r="W18" s="11">
        <v>4.6999999880790707E-3</v>
      </c>
      <c r="X18" s="11">
        <v>1.7000000178813935E-3</v>
      </c>
      <c r="Y18" s="11">
        <v>2.9999999329447744E-4</v>
      </c>
      <c r="Z18" s="11">
        <v>1.8E-3</v>
      </c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">
      <c r="A19" s="7" t="s">
        <v>41</v>
      </c>
      <c r="E19" s="11">
        <v>0.91200000000000003</v>
      </c>
      <c r="F19" s="11">
        <v>0.107</v>
      </c>
      <c r="G19" s="11">
        <v>6.4199999999999993E-2</v>
      </c>
      <c r="H19" s="11">
        <v>4.2800000000000005E-2</v>
      </c>
      <c r="I19" s="11">
        <v>0.54</v>
      </c>
      <c r="J19" s="11">
        <v>0.24299999999999999</v>
      </c>
      <c r="K19" s="11">
        <v>0</v>
      </c>
      <c r="L19" s="11">
        <v>0.33</v>
      </c>
      <c r="M19" s="4">
        <v>1.79</v>
      </c>
      <c r="N19" s="11">
        <v>0.78</v>
      </c>
      <c r="O19" s="11">
        <v>4.3E-3</v>
      </c>
      <c r="P19" s="11">
        <v>6.5599999999999992E-2</v>
      </c>
      <c r="Q19" s="11">
        <v>0.28309999999999991</v>
      </c>
      <c r="R19" s="11">
        <v>6.9550000000000005E-4</v>
      </c>
      <c r="S19" s="11">
        <v>3.2099999999999993E-3</v>
      </c>
      <c r="T19" s="11">
        <v>6.8999999761581417E-3</v>
      </c>
      <c r="U19" s="11">
        <v>1.0000000149011613E-3</v>
      </c>
      <c r="V19" s="11">
        <v>2.7000001072883606E-3</v>
      </c>
      <c r="W19" s="11">
        <v>2.0000000298023225E-3</v>
      </c>
      <c r="X19" s="11">
        <v>2.199999988079071E-3</v>
      </c>
      <c r="Y19" s="11">
        <v>2.0999999344348905E-3</v>
      </c>
      <c r="Z19" s="11">
        <v>4.0000000000000002E-4</v>
      </c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">
      <c r="A20" s="7" t="s">
        <v>42</v>
      </c>
      <c r="E20" s="11">
        <v>0.95200000000000007</v>
      </c>
      <c r="F20" s="11">
        <v>0.128</v>
      </c>
      <c r="G20" s="11">
        <v>0.1024</v>
      </c>
      <c r="H20" s="11">
        <v>2.5600000000000005E-2</v>
      </c>
      <c r="I20" s="11">
        <v>0.59</v>
      </c>
      <c r="J20" s="11">
        <v>0.64900000000000002</v>
      </c>
      <c r="K20" s="11">
        <v>0.64900000000000002</v>
      </c>
      <c r="L20" s="11">
        <v>0.3</v>
      </c>
      <c r="M20" s="4">
        <v>1.38</v>
      </c>
      <c r="N20" s="11">
        <v>0.6</v>
      </c>
      <c r="O20" s="11">
        <v>4.7E-2</v>
      </c>
      <c r="P20" s="11">
        <v>0.1</v>
      </c>
      <c r="Q20" s="11">
        <v>0.13500000000000001</v>
      </c>
      <c r="R20" s="11">
        <v>8.5760000000000003E-4</v>
      </c>
      <c r="S20" s="11">
        <v>3.6224000000000004E-3</v>
      </c>
      <c r="T20" s="11">
        <v>3.2000000000000002E-3</v>
      </c>
      <c r="U20" s="11">
        <v>2E-3</v>
      </c>
      <c r="V20" s="11">
        <v>1.6000000000000001E-3</v>
      </c>
      <c r="W20" s="11">
        <v>1.7000000000000001E-2</v>
      </c>
      <c r="X20" s="11">
        <v>0</v>
      </c>
      <c r="Y20" s="11">
        <v>0</v>
      </c>
      <c r="Z20" s="11">
        <v>0</v>
      </c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">
      <c r="A21" s="7" t="s">
        <v>43</v>
      </c>
      <c r="E21" s="11">
        <v>0.88159999999999994</v>
      </c>
      <c r="F21" s="11">
        <v>0.99</v>
      </c>
      <c r="G21" s="11">
        <v>0.34649999999999992</v>
      </c>
      <c r="H21" s="11">
        <v>0.64350000000000007</v>
      </c>
      <c r="I21" s="11">
        <v>2.4E-2</v>
      </c>
      <c r="J21" s="11">
        <v>0</v>
      </c>
      <c r="K21" s="11">
        <v>0</v>
      </c>
      <c r="L21" s="11">
        <v>0</v>
      </c>
      <c r="M21" s="4">
        <v>1.5</v>
      </c>
      <c r="N21" s="11">
        <v>0.66</v>
      </c>
      <c r="O21" s="11">
        <v>8.3999999999999995E-3</v>
      </c>
      <c r="P21" s="11">
        <v>2.7699999999999999E-2</v>
      </c>
      <c r="Q21" s="11">
        <v>0</v>
      </c>
      <c r="R21" s="11">
        <v>1.0593000000000002E-2</v>
      </c>
      <c r="S21" s="11">
        <v>9.2465999999999993E-2</v>
      </c>
      <c r="T21" s="11">
        <v>3.2000000000000002E-3</v>
      </c>
      <c r="U21" s="11">
        <v>2.5999999999999999E-3</v>
      </c>
      <c r="V21" s="11">
        <v>2.3999999999999998E-3</v>
      </c>
      <c r="W21" s="11">
        <v>1E-3</v>
      </c>
      <c r="X21" s="11">
        <v>3.7000000000000002E-3</v>
      </c>
      <c r="Y21" s="11">
        <v>3.4999999999999996E-3</v>
      </c>
      <c r="Z21" s="11">
        <v>3.0000000000000001E-3</v>
      </c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">
      <c r="A22" s="7" t="s">
        <v>44</v>
      </c>
      <c r="E22" s="11">
        <v>0.92</v>
      </c>
      <c r="F22" s="11">
        <v>0.254</v>
      </c>
      <c r="G22" s="11">
        <v>0.127</v>
      </c>
      <c r="H22" s="11">
        <v>0.127</v>
      </c>
      <c r="I22" s="11">
        <v>0.46</v>
      </c>
      <c r="J22" s="11">
        <v>0.20699999999999999</v>
      </c>
      <c r="K22" s="11">
        <v>0</v>
      </c>
      <c r="L22" s="11">
        <v>0.24</v>
      </c>
      <c r="M22" s="4">
        <v>1.5</v>
      </c>
      <c r="N22" s="11">
        <v>0.66</v>
      </c>
      <c r="O22" s="11">
        <v>6.5000000000000002E-2</v>
      </c>
      <c r="P22" s="11">
        <v>4.8000000000000001E-2</v>
      </c>
      <c r="Q22" s="11">
        <v>0.17299999999999996</v>
      </c>
      <c r="R22" s="11">
        <v>3.2003999999999999E-3</v>
      </c>
      <c r="S22" s="11">
        <v>5.4609999999999988E-3</v>
      </c>
      <c r="T22" s="11">
        <v>3.3000001311302186E-3</v>
      </c>
      <c r="U22" s="11">
        <v>5.5000001192092897E-3</v>
      </c>
      <c r="V22" s="11">
        <v>1.599999964237213E-3</v>
      </c>
      <c r="W22" s="11">
        <v>9.0000003576278691E-4</v>
      </c>
      <c r="X22" s="11">
        <v>3.1999999284744261E-3</v>
      </c>
      <c r="Y22" s="11">
        <v>2.3000000417232516E-3</v>
      </c>
      <c r="Z22" s="11">
        <v>1.7000000000000001E-3</v>
      </c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">
      <c r="A23" s="7" t="s">
        <v>45</v>
      </c>
      <c r="E23" s="11">
        <v>0.21</v>
      </c>
      <c r="F23" s="11">
        <v>0.29199999999999998</v>
      </c>
      <c r="G23" s="11">
        <v>0.16059999999999999</v>
      </c>
      <c r="H23" s="11">
        <v>0.13140000000000002</v>
      </c>
      <c r="I23" s="11">
        <v>0.42</v>
      </c>
      <c r="J23" s="11">
        <v>0.18900000000000003</v>
      </c>
      <c r="K23" s="11">
        <v>0</v>
      </c>
      <c r="L23" s="11">
        <v>0.23</v>
      </c>
      <c r="M23" s="4">
        <v>1.5</v>
      </c>
      <c r="N23" s="11">
        <v>0.66</v>
      </c>
      <c r="O23" s="11">
        <v>6.5000000000000002E-2</v>
      </c>
      <c r="P23" s="11">
        <v>4.8000000000000001E-2</v>
      </c>
      <c r="Q23" s="11">
        <v>0.17499999999999999</v>
      </c>
      <c r="R23" s="11">
        <v>0</v>
      </c>
      <c r="S23" s="11">
        <v>0</v>
      </c>
      <c r="T23" s="11">
        <v>3.3000001311302186E-3</v>
      </c>
      <c r="U23" s="11">
        <v>5.5000001192092897E-3</v>
      </c>
      <c r="V23" s="11">
        <v>1.599999964237213E-3</v>
      </c>
      <c r="W23" s="11">
        <v>9.0000003576278691E-4</v>
      </c>
      <c r="X23" s="11">
        <v>3.1999999284744261E-3</v>
      </c>
      <c r="Y23" s="11">
        <v>2.3000000417232516E-3</v>
      </c>
      <c r="Z23" s="11">
        <v>1.7000000000000001E-3</v>
      </c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">
      <c r="A24" s="7" t="s">
        <v>46</v>
      </c>
      <c r="E24" s="11">
        <v>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4">
        <v>0</v>
      </c>
      <c r="N24" s="11">
        <v>0</v>
      </c>
      <c r="O24" s="11">
        <v>0</v>
      </c>
      <c r="P24" s="11">
        <v>1</v>
      </c>
      <c r="Q24" s="11">
        <v>0</v>
      </c>
      <c r="R24" s="11">
        <v>0</v>
      </c>
      <c r="S24" s="11">
        <v>0</v>
      </c>
      <c r="T24" s="11">
        <v>0.39400000000000002</v>
      </c>
      <c r="U24" s="11">
        <v>4.0000000000000002E-4</v>
      </c>
      <c r="V24" s="11">
        <v>5.0000000000000001E-4</v>
      </c>
      <c r="W24" s="11">
        <v>5.9999999999999995E-4</v>
      </c>
      <c r="X24" s="11">
        <v>0</v>
      </c>
      <c r="Y24" s="11">
        <v>5.9999999999999995E-4</v>
      </c>
      <c r="Z24" s="11">
        <v>0</v>
      </c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">
      <c r="A25" s="7" t="s">
        <v>47</v>
      </c>
      <c r="E25" s="11">
        <v>0.89569999999999994</v>
      </c>
      <c r="F25" s="11">
        <v>0.43890000000000001</v>
      </c>
      <c r="G25" s="11">
        <v>0.31600800000000001</v>
      </c>
      <c r="H25" s="11">
        <v>0.12289200000000002</v>
      </c>
      <c r="I25" s="11">
        <v>0.36</v>
      </c>
      <c r="J25" s="11">
        <v>0.16200000000000001</v>
      </c>
      <c r="K25" s="11">
        <v>0</v>
      </c>
      <c r="L25" s="11">
        <v>0</v>
      </c>
      <c r="M25" s="4">
        <v>1.57</v>
      </c>
      <c r="N25" s="11">
        <v>0.69</v>
      </c>
      <c r="O25" s="11">
        <v>4.6699999999999998E-2</v>
      </c>
      <c r="P25" s="11">
        <v>7.5300000000000006E-2</v>
      </c>
      <c r="Q25" s="11">
        <v>7.9099999999999962E-2</v>
      </c>
      <c r="R25" s="11">
        <v>6.1446000000000001E-3</v>
      </c>
      <c r="S25" s="11">
        <v>2.9274630000000003E-2</v>
      </c>
      <c r="T25" s="11">
        <v>7.3000000000000001E-3</v>
      </c>
      <c r="U25" s="11">
        <v>1.1299999999999999E-2</v>
      </c>
      <c r="V25" s="11">
        <v>5.7999999999999996E-3</v>
      </c>
      <c r="W25" s="11">
        <v>0</v>
      </c>
      <c r="X25" s="11">
        <v>0</v>
      </c>
      <c r="Y25" s="11">
        <v>0</v>
      </c>
      <c r="Z25" s="11">
        <v>1.1000000000000001E-3</v>
      </c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A26" s="7" t="s">
        <v>48</v>
      </c>
      <c r="E26" s="11">
        <v>0.85</v>
      </c>
      <c r="F26" s="11">
        <v>0.08</v>
      </c>
      <c r="G26" s="11">
        <v>7.2000000000000008E-2</v>
      </c>
      <c r="H26" s="11">
        <v>8.0000000000000002E-3</v>
      </c>
      <c r="I26" s="11">
        <v>0.27</v>
      </c>
      <c r="J26" s="11">
        <f>I26*0.45</f>
        <v>0.12150000000000001</v>
      </c>
      <c r="K26" s="11">
        <v>0</v>
      </c>
      <c r="L26" s="11">
        <v>0.25</v>
      </c>
      <c r="M26" s="4">
        <v>1.77</v>
      </c>
      <c r="N26" s="11">
        <v>0.77</v>
      </c>
      <c r="O26" s="11">
        <v>3.9E-2</v>
      </c>
      <c r="P26" s="11">
        <v>6.3E-2</v>
      </c>
      <c r="Q26" s="11">
        <f>1-(F26+I26+O26+P26)</f>
        <v>0.54800000000000004</v>
      </c>
      <c r="R26" s="11">
        <v>5.2000000000000006E-4</v>
      </c>
      <c r="S26" s="11">
        <v>2.3999999999999998E-3</v>
      </c>
      <c r="T26" s="12">
        <v>1.4999999999999999E-2</v>
      </c>
      <c r="U26" s="12">
        <v>1.1999999999999999E-3</v>
      </c>
      <c r="V26" s="12">
        <v>5.7999999999999996E-3</v>
      </c>
      <c r="W26" s="12">
        <v>1.4499999999999999E-2</v>
      </c>
      <c r="X26" s="12">
        <v>4.3E-3</v>
      </c>
      <c r="Y26" s="12">
        <v>5.0000000000000001E-4</v>
      </c>
      <c r="Z26" s="12">
        <v>0</v>
      </c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">
      <c r="A27" s="7" t="s">
        <v>49</v>
      </c>
      <c r="E27" s="11">
        <v>0.87</v>
      </c>
      <c r="F27" s="11">
        <v>0.09</v>
      </c>
      <c r="G27" s="11">
        <v>4.4999999999999998E-2</v>
      </c>
      <c r="H27" s="11">
        <v>4.4999999999999998E-2</v>
      </c>
      <c r="I27" s="11">
        <v>0.28000000000000003</v>
      </c>
      <c r="J27" s="11">
        <v>0.126</v>
      </c>
      <c r="K27" s="11">
        <v>0</v>
      </c>
      <c r="L27" s="11">
        <v>0.11</v>
      </c>
      <c r="M27" s="4">
        <v>1.91</v>
      </c>
      <c r="N27" s="11">
        <v>0.83</v>
      </c>
      <c r="O27" s="11">
        <v>3.7000000000000005E-2</v>
      </c>
      <c r="P27" s="11">
        <v>1.9E-2</v>
      </c>
      <c r="Q27" s="11">
        <v>0.57399999999999995</v>
      </c>
      <c r="R27" s="11">
        <v>1.0080000000000002E-3</v>
      </c>
      <c r="S27" s="11">
        <v>1.485E-3</v>
      </c>
      <c r="T27" s="11">
        <v>7.0000000298023226E-4</v>
      </c>
      <c r="U27" s="11">
        <v>2.7000001072883606E-3</v>
      </c>
      <c r="V27" s="11">
        <v>1.4000000059604645E-3</v>
      </c>
      <c r="W27" s="11">
        <v>5.2999997138977054E-3</v>
      </c>
      <c r="X27" s="11">
        <v>1.599999964237213E-3</v>
      </c>
      <c r="Y27" s="11">
        <v>1.9999999552965163E-4</v>
      </c>
      <c r="Z27" s="11">
        <v>5.0000000000000001E-4</v>
      </c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">
      <c r="A28" s="7" t="s">
        <v>50</v>
      </c>
      <c r="E28" s="11">
        <v>0.88</v>
      </c>
      <c r="F28" s="11">
        <v>0.10099999999999999</v>
      </c>
      <c r="G28" s="11">
        <v>5.0499999999999996E-2</v>
      </c>
      <c r="H28" s="11">
        <v>5.0499999999999996E-2</v>
      </c>
      <c r="I28" s="11">
        <v>0.09</v>
      </c>
      <c r="J28" s="11">
        <v>4.0500000000000001E-2</v>
      </c>
      <c r="K28" s="11">
        <v>0</v>
      </c>
      <c r="L28" s="11">
        <v>0.03</v>
      </c>
      <c r="M28" s="4">
        <v>1.84</v>
      </c>
      <c r="N28" s="11">
        <v>0.8</v>
      </c>
      <c r="O28" s="11">
        <v>4.2999999999999997E-2</v>
      </c>
      <c r="P28" s="11">
        <v>1.6E-2</v>
      </c>
      <c r="Q28" s="11">
        <v>0.75</v>
      </c>
      <c r="R28" s="11">
        <v>1.1312000000000002E-3</v>
      </c>
      <c r="S28" s="11">
        <v>1.6665E-3</v>
      </c>
      <c r="T28" s="11">
        <v>1.9999999552965163E-4</v>
      </c>
      <c r="U28" s="11">
        <v>5.6999999284744265E-3</v>
      </c>
      <c r="V28" s="11">
        <v>2.5999999046325685E-3</v>
      </c>
      <c r="W28" s="11">
        <v>6.4999997615814206E-3</v>
      </c>
      <c r="X28" s="11">
        <v>2.9999999329447744E-4</v>
      </c>
      <c r="Y28" s="11">
        <v>9.0000003576278691E-4</v>
      </c>
      <c r="Z28" s="11">
        <v>5.0000000000000001E-4</v>
      </c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">
      <c r="A29" s="7" t="s">
        <v>51</v>
      </c>
      <c r="E29" s="11">
        <v>0.86</v>
      </c>
      <c r="F29" s="11">
        <v>0.10099999999999999</v>
      </c>
      <c r="G29" s="11">
        <v>5.0499999999999996E-2</v>
      </c>
      <c r="H29" s="11">
        <v>5.0499999999999996E-2</v>
      </c>
      <c r="I29" s="11">
        <v>0.09</v>
      </c>
      <c r="J29" s="11">
        <v>4.0500000000000001E-2</v>
      </c>
      <c r="K29" s="11">
        <v>0</v>
      </c>
      <c r="L29" s="11">
        <v>0.03</v>
      </c>
      <c r="M29" s="4">
        <v>2.04</v>
      </c>
      <c r="N29" s="11">
        <v>0.88</v>
      </c>
      <c r="O29" s="11">
        <v>4.2999999999999997E-2</v>
      </c>
      <c r="P29" s="11">
        <v>1.6E-2</v>
      </c>
      <c r="Q29" s="11">
        <v>0.75</v>
      </c>
      <c r="R29" s="11">
        <v>1.1312000000000002E-3</v>
      </c>
      <c r="S29" s="11">
        <v>1.6665E-3</v>
      </c>
      <c r="T29" s="11">
        <v>1.9999999552965163E-4</v>
      </c>
      <c r="U29" s="11">
        <v>0</v>
      </c>
      <c r="V29" s="11">
        <v>3.9999999105930326E-4</v>
      </c>
      <c r="W29" s="11">
        <v>0</v>
      </c>
      <c r="X29" s="11">
        <v>0</v>
      </c>
      <c r="Y29" s="11">
        <v>0</v>
      </c>
      <c r="Z29" s="11">
        <v>5.0000000000000001E-4</v>
      </c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">
      <c r="A30" s="7" t="s">
        <v>52</v>
      </c>
      <c r="E30" s="11">
        <v>0.91150000000000009</v>
      </c>
      <c r="F30" s="11">
        <v>0.27300000000000002</v>
      </c>
      <c r="G30" s="11">
        <v>0.13650000000000001</v>
      </c>
      <c r="H30" s="11">
        <v>0.13650000000000001</v>
      </c>
      <c r="I30" s="11">
        <v>0.09</v>
      </c>
      <c r="J30" s="11">
        <v>4.0500000000000001E-2</v>
      </c>
      <c r="K30" s="11">
        <v>0</v>
      </c>
      <c r="L30" s="11">
        <v>0.03</v>
      </c>
      <c r="M30" s="4">
        <v>1.69</v>
      </c>
      <c r="N30" s="11">
        <v>0.74</v>
      </c>
      <c r="O30" s="11">
        <v>7.1300000000000002E-2</v>
      </c>
      <c r="P30" s="11">
        <v>4.0999999999999995E-2</v>
      </c>
      <c r="Q30" s="11">
        <v>0.52469999999999994</v>
      </c>
      <c r="R30" s="11">
        <v>2.9211000000000003E-3</v>
      </c>
      <c r="S30" s="11">
        <v>1.11384E-2</v>
      </c>
      <c r="T30" s="11">
        <v>4.0000000000000002E-4</v>
      </c>
      <c r="U30" s="11">
        <v>4.6999999999999993E-3</v>
      </c>
      <c r="V30" s="11">
        <v>3.4000000000000002E-3</v>
      </c>
      <c r="W30" s="11">
        <v>3.0999999999999999E-3</v>
      </c>
      <c r="X30" s="11">
        <v>3.3E-3</v>
      </c>
      <c r="Y30" s="11">
        <v>8.0000000000000004E-4</v>
      </c>
      <c r="Z30" s="11">
        <v>4.0000000000000002E-4</v>
      </c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">
      <c r="A31" s="7" t="s">
        <v>53</v>
      </c>
      <c r="E31" s="11">
        <v>0.91569999999999996</v>
      </c>
      <c r="F31" s="11">
        <v>0.2409</v>
      </c>
      <c r="G31" s="11">
        <v>0.16863</v>
      </c>
      <c r="H31" s="11">
        <v>7.2270000000000001E-2</v>
      </c>
      <c r="I31" s="11">
        <v>0.45</v>
      </c>
      <c r="J31" s="11">
        <v>0.20250000000000001</v>
      </c>
      <c r="K31" s="11">
        <v>0</v>
      </c>
      <c r="L31" s="11">
        <v>0.12</v>
      </c>
      <c r="M31" s="4">
        <v>1.91</v>
      </c>
      <c r="N31" s="11">
        <v>0.83</v>
      </c>
      <c r="O31" s="11">
        <v>3.0299999999999997E-2</v>
      </c>
      <c r="P31" s="11">
        <v>6.6699999999999995E-2</v>
      </c>
      <c r="Q31" s="11">
        <v>0.21209999999999993</v>
      </c>
      <c r="R31" s="11">
        <v>4.0471199999999995E-3</v>
      </c>
      <c r="S31" s="11">
        <v>3.6135E-3</v>
      </c>
      <c r="T31" s="11">
        <v>3.6000001430511477E-3</v>
      </c>
      <c r="U31" s="11">
        <v>8.199999928474427E-3</v>
      </c>
      <c r="V31" s="11">
        <v>3.6000001430511477E-3</v>
      </c>
      <c r="W31" s="11">
        <v>6.3999998569488521E-3</v>
      </c>
      <c r="X31" s="11">
        <v>1.4000000059604645E-3</v>
      </c>
      <c r="Y31" s="11">
        <v>1.9999999552965163E-4</v>
      </c>
      <c r="Z31" s="11">
        <v>1.8E-3</v>
      </c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">
      <c r="A32" s="7" t="s">
        <v>54</v>
      </c>
      <c r="E32" s="11">
        <v>0.9043000000000001</v>
      </c>
      <c r="F32" s="11">
        <v>0.6926000000000001</v>
      </c>
      <c r="G32" s="11">
        <v>0.31167</v>
      </c>
      <c r="H32" s="11">
        <v>0.38093000000000005</v>
      </c>
      <c r="I32" s="11">
        <v>2.7999999999999997E-2</v>
      </c>
      <c r="J32" s="11">
        <v>1.26E-2</v>
      </c>
      <c r="K32" s="11">
        <v>0</v>
      </c>
      <c r="L32" s="11">
        <v>6.9999999999999993E-3</v>
      </c>
      <c r="M32" s="4">
        <v>2.06</v>
      </c>
      <c r="N32" s="11">
        <v>0.89</v>
      </c>
      <c r="O32" s="11">
        <v>6.9400000000000003E-2</v>
      </c>
      <c r="P32" s="11">
        <v>5.62E-2</v>
      </c>
      <c r="Q32" s="11">
        <v>0.15379999999999996</v>
      </c>
      <c r="R32" s="11">
        <v>1.4475340000000001E-2</v>
      </c>
      <c r="S32" s="11">
        <v>8.5882400000000005E-3</v>
      </c>
      <c r="T32" s="11">
        <v>7.9999998211860652E-4</v>
      </c>
      <c r="U32" s="11">
        <v>5.4000002145767213E-3</v>
      </c>
      <c r="V32" s="11">
        <v>9.0000003576278691E-4</v>
      </c>
      <c r="W32" s="11">
        <v>2.0999999344348905E-3</v>
      </c>
      <c r="X32" s="11">
        <v>7.2000002861022953E-3</v>
      </c>
      <c r="Y32" s="11">
        <v>5.9999998658895489E-4</v>
      </c>
      <c r="Z32" s="11">
        <v>7.000000000000001E-4</v>
      </c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2">
      <c r="A33" s="7" t="s">
        <v>55</v>
      </c>
      <c r="E33" s="11">
        <v>0.88</v>
      </c>
      <c r="F33" s="11">
        <v>0.1</v>
      </c>
      <c r="G33" s="11">
        <v>0.05</v>
      </c>
      <c r="H33" s="11">
        <v>0.05</v>
      </c>
      <c r="I33" s="11">
        <v>0.1</v>
      </c>
      <c r="J33" s="11">
        <v>4.4999999999999998E-2</v>
      </c>
      <c r="K33" s="11">
        <v>0</v>
      </c>
      <c r="L33" s="11">
        <v>0.03</v>
      </c>
      <c r="M33" s="4">
        <v>1.96</v>
      </c>
      <c r="N33" s="11">
        <v>0.85</v>
      </c>
      <c r="O33" s="11">
        <v>4.2999999999999997E-2</v>
      </c>
      <c r="P33" s="11">
        <v>1.6E-2</v>
      </c>
      <c r="Q33" s="11">
        <v>0.74099999999999999</v>
      </c>
      <c r="R33" s="11">
        <v>1.1200000000000001E-3</v>
      </c>
      <c r="S33" s="11">
        <v>1.65E-3</v>
      </c>
      <c r="T33" s="11">
        <v>1.9999999552965163E-4</v>
      </c>
      <c r="U33" s="11">
        <v>3.4999999403953551E-3</v>
      </c>
      <c r="V33" s="11">
        <v>1.2999999523162842E-3</v>
      </c>
      <c r="W33" s="11">
        <v>3.7000000476837156E-3</v>
      </c>
      <c r="X33" s="11">
        <v>1.4000000059604645E-3</v>
      </c>
      <c r="Y33" s="11">
        <v>1.9999999552965163E-4</v>
      </c>
      <c r="Z33" s="11">
        <v>0</v>
      </c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2">
      <c r="A34" s="7" t="s">
        <v>56</v>
      </c>
      <c r="E34" s="11">
        <v>0.68</v>
      </c>
      <c r="F34" s="11">
        <v>0.09</v>
      </c>
      <c r="G34" s="11">
        <v>4.9500000000000002E-2</v>
      </c>
      <c r="H34" s="11">
        <v>4.0500000000000001E-2</v>
      </c>
      <c r="I34" s="11">
        <v>0.25</v>
      </c>
      <c r="J34" s="11">
        <v>0.1125</v>
      </c>
      <c r="K34" s="11">
        <v>0</v>
      </c>
      <c r="L34" s="11">
        <v>0.11</v>
      </c>
      <c r="M34" s="4">
        <v>1.96</v>
      </c>
      <c r="N34" s="11">
        <v>0.85</v>
      </c>
      <c r="O34" s="11">
        <v>3.7000000000000005E-2</v>
      </c>
      <c r="P34" s="11">
        <v>1.9E-2</v>
      </c>
      <c r="Q34" s="11">
        <v>0.60399999999999998</v>
      </c>
      <c r="R34" s="11">
        <v>8.9099999999999997E-4</v>
      </c>
      <c r="S34" s="11">
        <v>2.2230000000000001E-3</v>
      </c>
      <c r="T34" s="11">
        <v>5.0000000745058064E-4</v>
      </c>
      <c r="U34" s="11">
        <v>3.3000001311302186E-3</v>
      </c>
      <c r="V34" s="11">
        <v>1.7000000178813935E-3</v>
      </c>
      <c r="W34" s="11">
        <v>6.1000001430511477E-3</v>
      </c>
      <c r="X34" s="11">
        <v>9.0000003576278691E-4</v>
      </c>
      <c r="Y34" s="11">
        <v>9.9999997764825814E-5</v>
      </c>
      <c r="Z34" s="11">
        <v>0</v>
      </c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2">
      <c r="A35" s="7" t="s">
        <v>57</v>
      </c>
      <c r="E35" s="11">
        <v>0.44</v>
      </c>
      <c r="F35" s="11">
        <v>8.900000000000001E-2</v>
      </c>
      <c r="G35" s="11">
        <v>4.8950000000000007E-2</v>
      </c>
      <c r="H35" s="11">
        <v>4.0050000000000002E-2</v>
      </c>
      <c r="I35" s="11">
        <v>0</v>
      </c>
      <c r="J35" s="11">
        <v>0</v>
      </c>
      <c r="K35" s="11">
        <v>0</v>
      </c>
      <c r="L35" s="11">
        <v>0.14000000000000001</v>
      </c>
      <c r="M35" s="4">
        <v>1.69</v>
      </c>
      <c r="N35" s="11">
        <v>0.74</v>
      </c>
      <c r="O35" s="11">
        <v>0</v>
      </c>
      <c r="P35" s="11">
        <v>0</v>
      </c>
      <c r="Q35" s="11">
        <v>0.91099999999999992</v>
      </c>
      <c r="R35" s="11">
        <v>8.810999999999999E-4</v>
      </c>
      <c r="S35" s="11">
        <v>2.1983000000000007E-3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2">
      <c r="A36" s="7" t="s">
        <v>58</v>
      </c>
      <c r="E36" s="11">
        <v>0.72</v>
      </c>
      <c r="F36" s="11">
        <v>0.106</v>
      </c>
      <c r="G36" s="11">
        <v>5.8299999999999998E-2</v>
      </c>
      <c r="H36" s="11">
        <v>4.7699999999999992E-2</v>
      </c>
      <c r="I36" s="11">
        <v>0.09</v>
      </c>
      <c r="J36" s="11">
        <v>4.0500000000000001E-2</v>
      </c>
      <c r="K36" s="11">
        <v>0</v>
      </c>
      <c r="L36" s="11">
        <v>0.03</v>
      </c>
      <c r="M36" s="4">
        <v>2.04</v>
      </c>
      <c r="N36" s="11">
        <v>0.88</v>
      </c>
      <c r="O36" s="11">
        <v>4.2999999999999997E-2</v>
      </c>
      <c r="P36" s="11">
        <v>1.6E-2</v>
      </c>
      <c r="Q36" s="11">
        <v>0.745</v>
      </c>
      <c r="R36" s="11">
        <v>1.0493999999999998E-3</v>
      </c>
      <c r="S36" s="11">
        <v>2.6181999999999998E-3</v>
      </c>
      <c r="T36" s="11">
        <v>1.9999999552965163E-4</v>
      </c>
      <c r="U36" s="11">
        <v>5.6999999284744265E-3</v>
      </c>
      <c r="V36" s="11">
        <v>2.5999999046325685E-3</v>
      </c>
      <c r="W36" s="11">
        <v>6.4999997615814206E-3</v>
      </c>
      <c r="X36" s="11">
        <v>2.9999999329447744E-4</v>
      </c>
      <c r="Y36" s="11">
        <v>9.0000003576278691E-4</v>
      </c>
      <c r="Z36" s="11">
        <v>5.0000000000000001E-4</v>
      </c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2">
      <c r="A37" s="7" t="s">
        <v>59</v>
      </c>
      <c r="E37" s="11">
        <v>0.89980000000000004</v>
      </c>
      <c r="F37" s="11">
        <v>0.11</v>
      </c>
      <c r="G37" s="11">
        <v>5.5E-2</v>
      </c>
      <c r="H37" s="11">
        <v>5.5E-2</v>
      </c>
      <c r="I37" s="11">
        <v>0.46079999999999999</v>
      </c>
      <c r="J37" s="11">
        <v>0.20736000000000002</v>
      </c>
      <c r="K37" s="11">
        <v>0</v>
      </c>
      <c r="L37" s="11">
        <v>0.1</v>
      </c>
      <c r="M37" s="4">
        <v>2.0099999999999998</v>
      </c>
      <c r="N37" s="11">
        <v>0.87</v>
      </c>
      <c r="O37" s="11">
        <v>6.9699999999999998E-2</v>
      </c>
      <c r="P37" s="11">
        <v>2.23E-2</v>
      </c>
      <c r="Q37" s="11">
        <v>0.3372</v>
      </c>
      <c r="R37" s="11">
        <v>1.2210000000000001E-3</v>
      </c>
      <c r="S37" s="11">
        <v>3.5200000000000006E-3</v>
      </c>
      <c r="T37" s="11">
        <v>5.0000000745058064E-4</v>
      </c>
      <c r="U37" s="11">
        <v>5.6999999284744265E-3</v>
      </c>
      <c r="V37" s="11">
        <v>2.5999999046325685E-3</v>
      </c>
      <c r="W37" s="11">
        <v>6.4999997615814206E-3</v>
      </c>
      <c r="X37" s="11">
        <v>2.9999999329447744E-4</v>
      </c>
      <c r="Y37" s="11">
        <v>9.0000003576278691E-4</v>
      </c>
      <c r="Z37" s="11">
        <v>2.8000000000000004E-3</v>
      </c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">
      <c r="A38" s="7" t="s">
        <v>60</v>
      </c>
      <c r="E38" s="11">
        <v>0.33</v>
      </c>
      <c r="F38" s="11">
        <v>8.1000000000000003E-2</v>
      </c>
      <c r="G38" s="11">
        <v>5.67E-2</v>
      </c>
      <c r="H38" s="11">
        <v>2.4299999999999999E-2</v>
      </c>
      <c r="I38" s="11">
        <v>0.51</v>
      </c>
      <c r="J38" s="11">
        <v>0.51</v>
      </c>
      <c r="K38" s="11">
        <v>0.51</v>
      </c>
      <c r="L38" s="11">
        <v>0.28000000000000003</v>
      </c>
      <c r="M38" s="4">
        <v>1.6</v>
      </c>
      <c r="N38" s="11">
        <v>0.7</v>
      </c>
      <c r="O38" s="11">
        <v>3.1E-2</v>
      </c>
      <c r="P38" s="11">
        <v>4.4999999999999998E-2</v>
      </c>
      <c r="Q38" s="11">
        <v>0.33299999999999996</v>
      </c>
      <c r="R38" s="11">
        <v>6.4800000000000014E-4</v>
      </c>
      <c r="S38" s="11">
        <v>1.7252999999999999E-3</v>
      </c>
      <c r="T38" s="11">
        <v>2.3000000417232516E-3</v>
      </c>
      <c r="U38" s="11">
        <v>2.0999999344348905E-3</v>
      </c>
      <c r="V38" s="11">
        <v>1.2999999523162842E-3</v>
      </c>
      <c r="W38" s="11">
        <v>9.4999998807907098E-3</v>
      </c>
      <c r="X38" s="11">
        <v>1.1999999731779098E-3</v>
      </c>
      <c r="Y38" s="11">
        <v>9.9999997764825814E-5</v>
      </c>
      <c r="Z38" s="11">
        <v>0</v>
      </c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2">
      <c r="A39" s="7" t="s">
        <v>61</v>
      </c>
      <c r="E39" s="11">
        <v>0.28999999999999998</v>
      </c>
      <c r="F39" s="11">
        <v>8.4000000000000005E-2</v>
      </c>
      <c r="G39" s="11">
        <v>5.8800000000000005E-2</v>
      </c>
      <c r="H39" s="11">
        <v>2.52E-2</v>
      </c>
      <c r="I39" s="11">
        <v>0.53</v>
      </c>
      <c r="J39" s="11">
        <v>0.53</v>
      </c>
      <c r="K39" s="11">
        <v>0.53</v>
      </c>
      <c r="L39" s="11">
        <v>0.3</v>
      </c>
      <c r="M39" s="4">
        <v>1.4</v>
      </c>
      <c r="N39" s="11">
        <v>0.62</v>
      </c>
      <c r="O39" s="11">
        <v>0.03</v>
      </c>
      <c r="P39" s="11">
        <v>7.2000000000000008E-2</v>
      </c>
      <c r="Q39" s="11">
        <v>0.28399999999999992</v>
      </c>
      <c r="R39" s="11">
        <v>6.7200000000000007E-4</v>
      </c>
      <c r="S39" s="11">
        <v>1.7891999999999999E-3</v>
      </c>
      <c r="T39" s="11">
        <v>2.3000000417232516E-3</v>
      </c>
      <c r="U39" s="11">
        <v>2.0999999344348905E-3</v>
      </c>
      <c r="V39" s="11">
        <v>1.2999999523162842E-3</v>
      </c>
      <c r="W39" s="11">
        <v>9.4999998807907098E-3</v>
      </c>
      <c r="X39" s="11">
        <v>1.1999999731779098E-3</v>
      </c>
      <c r="Y39" s="11">
        <v>9.9999997764825814E-5</v>
      </c>
      <c r="Z39" s="11">
        <v>0</v>
      </c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2">
      <c r="A40" s="7" t="s">
        <v>62</v>
      </c>
      <c r="E40" s="11">
        <v>0.28999999999999998</v>
      </c>
      <c r="F40" s="11">
        <v>6.0999999999999999E-2</v>
      </c>
      <c r="G40" s="11">
        <v>4.2699999999999995E-2</v>
      </c>
      <c r="H40" s="11">
        <v>1.8299999999999997E-2</v>
      </c>
      <c r="I40" s="11">
        <v>0.6</v>
      </c>
      <c r="J40" s="11">
        <v>0.66</v>
      </c>
      <c r="K40" s="11">
        <v>0.66</v>
      </c>
      <c r="L40" s="11">
        <v>0.4</v>
      </c>
      <c r="M40" s="4">
        <v>1.3</v>
      </c>
      <c r="N40" s="11">
        <v>0.57999999999999996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2">
      <c r="A41" s="7" t="s">
        <v>63</v>
      </c>
      <c r="E41" s="11">
        <v>0.85</v>
      </c>
      <c r="F41" s="11">
        <v>5.9000000000000004E-2</v>
      </c>
      <c r="G41" s="11">
        <v>2.9500000000000002E-2</v>
      </c>
      <c r="H41" s="11">
        <v>2.9500000000000002E-2</v>
      </c>
      <c r="I41" s="11">
        <v>0.67</v>
      </c>
      <c r="J41" s="11">
        <v>0.30150000000000005</v>
      </c>
      <c r="K41" s="11">
        <v>0</v>
      </c>
      <c r="L41" s="11">
        <v>0.39</v>
      </c>
      <c r="M41" s="4">
        <v>1.1100000000000001</v>
      </c>
      <c r="N41" s="11">
        <v>0.5</v>
      </c>
      <c r="O41" s="11">
        <v>1.3000000000000001E-2</v>
      </c>
      <c r="P41" s="11">
        <v>7.2000000000000008E-2</v>
      </c>
      <c r="Q41" s="11">
        <v>0.18599999999999994</v>
      </c>
      <c r="R41" s="11">
        <v>0</v>
      </c>
      <c r="S41" s="11">
        <v>0</v>
      </c>
      <c r="T41" s="11">
        <v>2.0000000298023225E-3</v>
      </c>
      <c r="U41" s="11">
        <v>1.0000000149011613E-3</v>
      </c>
      <c r="V41" s="11">
        <v>4.0000000596046451E-3</v>
      </c>
      <c r="W41" s="11">
        <v>1.4299999475479126E-2</v>
      </c>
      <c r="X41" s="11">
        <v>1.7000000178813935E-3</v>
      </c>
      <c r="Y41" s="11">
        <v>2.9999999329447744E-4</v>
      </c>
      <c r="Z41" s="11">
        <v>0</v>
      </c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">
      <c r="A42" s="7" t="s">
        <v>64</v>
      </c>
      <c r="E42" s="11">
        <v>0.5</v>
      </c>
      <c r="F42" s="11">
        <v>6.5000000000000002E-2</v>
      </c>
      <c r="G42" s="11">
        <v>5.8499999999999996E-2</v>
      </c>
      <c r="H42" s="11">
        <v>6.5000000000000006E-3</v>
      </c>
      <c r="I42" s="11">
        <v>0.65</v>
      </c>
      <c r="J42" s="11">
        <v>0.65</v>
      </c>
      <c r="K42" s="11">
        <v>0.65</v>
      </c>
      <c r="L42" s="11">
        <v>0.43</v>
      </c>
      <c r="M42" s="4">
        <v>1.23</v>
      </c>
      <c r="N42" s="11">
        <v>0.55000000000000004</v>
      </c>
      <c r="O42" s="11">
        <v>2.1000000000000001E-2</v>
      </c>
      <c r="P42" s="11">
        <v>7.2000000000000008E-2</v>
      </c>
      <c r="Q42" s="11">
        <v>0.19200000000000003</v>
      </c>
      <c r="R42" s="11">
        <v>0</v>
      </c>
      <c r="S42" s="11">
        <v>0</v>
      </c>
      <c r="T42" s="11">
        <v>3.0000001192092896E-3</v>
      </c>
      <c r="U42" s="11">
        <v>1.1999999731779098E-3</v>
      </c>
      <c r="V42" s="11">
        <v>4.4999998807907105E-3</v>
      </c>
      <c r="W42" s="11">
        <v>1.4299999475479126E-2</v>
      </c>
      <c r="X42" s="11">
        <v>1.7000000178813935E-3</v>
      </c>
      <c r="Y42" s="11">
        <v>7.0000000298023226E-4</v>
      </c>
      <c r="Z42" s="11">
        <v>0</v>
      </c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">
      <c r="A43" s="7" t="s">
        <v>65</v>
      </c>
      <c r="E43" s="11">
        <v>0.91</v>
      </c>
      <c r="F43" s="11">
        <v>4.0999999999999995E-2</v>
      </c>
      <c r="G43" s="11">
        <v>2.665E-2</v>
      </c>
      <c r="H43" s="11">
        <v>1.4349999999999998E-2</v>
      </c>
      <c r="I43" s="11">
        <v>0.9</v>
      </c>
      <c r="J43" s="11">
        <v>0.40500000000000003</v>
      </c>
      <c r="K43" s="11">
        <v>0</v>
      </c>
      <c r="L43" s="11">
        <v>0.73</v>
      </c>
      <c r="M43" s="4">
        <v>0.98</v>
      </c>
      <c r="N43" s="11">
        <v>0.45</v>
      </c>
      <c r="O43" s="11">
        <v>1.7000000000000001E-2</v>
      </c>
      <c r="P43" s="11">
        <v>2.7999999999999997E-2</v>
      </c>
      <c r="Q43" s="11">
        <v>1.4000000000000058E-2</v>
      </c>
      <c r="R43" s="11">
        <v>7.830999999999999E-4</v>
      </c>
      <c r="S43" s="11">
        <v>2.0704999999999999E-3</v>
      </c>
      <c r="T43" s="11">
        <v>1.5000000596046448E-3</v>
      </c>
      <c r="U43" s="11">
        <v>9.0000003576278691E-4</v>
      </c>
      <c r="V43" s="11">
        <v>1.4000000059604645E-3</v>
      </c>
      <c r="W43" s="11">
        <v>8.7000000476837158E-3</v>
      </c>
      <c r="X43" s="11">
        <v>9.0000003576278691E-4</v>
      </c>
      <c r="Y43" s="11">
        <v>1.9999999552965163E-4</v>
      </c>
      <c r="Z43" s="11">
        <v>2.0000000000000001E-4</v>
      </c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">
      <c r="A44" s="7" t="s">
        <v>66</v>
      </c>
      <c r="E44" s="11">
        <v>0.93</v>
      </c>
      <c r="F44" s="11">
        <v>0.44799999999999995</v>
      </c>
      <c r="G44" s="11">
        <v>0.24639999999999998</v>
      </c>
      <c r="H44" s="11">
        <v>0.2016</v>
      </c>
      <c r="I44" s="11">
        <v>0.28999999999999998</v>
      </c>
      <c r="J44" s="11">
        <v>0.1305</v>
      </c>
      <c r="K44" s="11">
        <v>0</v>
      </c>
      <c r="L44" s="11">
        <v>0.21</v>
      </c>
      <c r="M44" s="4">
        <v>1.72</v>
      </c>
      <c r="N44" s="11">
        <v>0.75</v>
      </c>
      <c r="O44" s="11">
        <v>1.3000000000000001E-2</v>
      </c>
      <c r="P44" s="11">
        <v>6.3E-2</v>
      </c>
      <c r="Q44" s="11">
        <v>0.18600000000000008</v>
      </c>
      <c r="R44" s="11">
        <v>4.4351999999999994E-3</v>
      </c>
      <c r="S44" s="11">
        <v>2.0160000000000001E-2</v>
      </c>
      <c r="T44" s="11">
        <v>2.0999999344348905E-3</v>
      </c>
      <c r="U44" s="11">
        <v>1.159999966621399E-2</v>
      </c>
      <c r="V44" s="11">
        <v>5.799999833106995E-3</v>
      </c>
      <c r="W44" s="11">
        <v>1.4500000476837159E-2</v>
      </c>
      <c r="X44" s="11">
        <v>4.3000000715255737E-3</v>
      </c>
      <c r="Y44" s="11">
        <v>5.0000000745058064E-4</v>
      </c>
      <c r="Z44" s="11">
        <v>0</v>
      </c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">
      <c r="A45" s="7" t="s">
        <v>67</v>
      </c>
      <c r="E45" s="11">
        <v>0.89269999999999994</v>
      </c>
      <c r="F45" s="11">
        <v>0.22370000000000001</v>
      </c>
      <c r="G45" s="11">
        <v>0.14540500000000001</v>
      </c>
      <c r="H45" s="11">
        <v>7.829499999999999E-2</v>
      </c>
      <c r="I45" s="11">
        <v>0.44</v>
      </c>
      <c r="J45" s="11">
        <v>0.44</v>
      </c>
      <c r="K45" s="11">
        <v>0.44</v>
      </c>
      <c r="L45" s="11">
        <v>0.34</v>
      </c>
      <c r="M45" s="4">
        <v>2.23</v>
      </c>
      <c r="N45" s="11">
        <v>0.96</v>
      </c>
      <c r="O45" s="11">
        <v>0.1883</v>
      </c>
      <c r="P45" s="11">
        <v>4.4900000000000002E-2</v>
      </c>
      <c r="Q45" s="11">
        <v>0.10310000000000002</v>
      </c>
      <c r="R45" s="11">
        <v>1.4093100000000002E-3</v>
      </c>
      <c r="S45" s="11">
        <v>8.6124500000000007E-3</v>
      </c>
      <c r="T45" s="11">
        <v>1.599999964237213E-3</v>
      </c>
      <c r="U45" s="11">
        <v>7.4999999999999997E-3</v>
      </c>
      <c r="V45" s="11">
        <v>3.4999999403953551E-3</v>
      </c>
      <c r="W45" s="11">
        <v>1.2100000381469727E-2</v>
      </c>
      <c r="X45" s="11">
        <v>2.5999999046325685E-3</v>
      </c>
      <c r="Y45" s="11">
        <v>3.1000000238418581E-3</v>
      </c>
      <c r="Z45" s="11">
        <v>0</v>
      </c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">
      <c r="A46" s="7" t="s">
        <v>68</v>
      </c>
      <c r="E46" s="11">
        <v>0.97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4">
        <v>0</v>
      </c>
      <c r="N46" s="11">
        <v>0</v>
      </c>
      <c r="O46" s="11">
        <v>0</v>
      </c>
      <c r="P46" s="11">
        <v>1</v>
      </c>
      <c r="Q46" s="11">
        <v>0</v>
      </c>
      <c r="R46" s="11">
        <v>0</v>
      </c>
      <c r="S46" s="11">
        <v>0</v>
      </c>
      <c r="T46" s="11">
        <v>0.22</v>
      </c>
      <c r="U46" s="11">
        <v>0.193</v>
      </c>
      <c r="V46" s="11">
        <v>5.8999999999999999E-3</v>
      </c>
      <c r="W46" s="11">
        <v>6.9999999999999999E-4</v>
      </c>
      <c r="X46" s="11">
        <v>1.14E-2</v>
      </c>
      <c r="Y46" s="11">
        <v>5.0000000000000001E-4</v>
      </c>
      <c r="Z46" s="11">
        <v>0</v>
      </c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">
      <c r="A47" s="7" t="s">
        <v>69</v>
      </c>
      <c r="E47" s="11">
        <v>0.89290000000000003</v>
      </c>
      <c r="F47" s="11">
        <v>0.3024</v>
      </c>
      <c r="G47" s="11">
        <v>0.13607999999999998</v>
      </c>
      <c r="H47" s="11">
        <v>0.16632000000000002</v>
      </c>
      <c r="I47" s="11">
        <v>0.44</v>
      </c>
      <c r="J47" s="11">
        <v>0.19800000000000001</v>
      </c>
      <c r="K47" s="11">
        <v>0</v>
      </c>
      <c r="L47" s="11">
        <v>0.18</v>
      </c>
      <c r="M47" s="4">
        <v>2.04</v>
      </c>
      <c r="N47" s="11">
        <v>0.88</v>
      </c>
      <c r="O47" s="11">
        <v>0.14169999999999999</v>
      </c>
      <c r="P47" s="11">
        <v>5.1900000000000002E-2</v>
      </c>
      <c r="Q47" s="11">
        <v>6.4000000000000057E-2</v>
      </c>
      <c r="R47" s="11">
        <v>3.6287999999999997E-3</v>
      </c>
      <c r="S47" s="11">
        <v>6.2294399999999993E-3</v>
      </c>
      <c r="T47" s="11">
        <v>1.5000000596046448E-3</v>
      </c>
      <c r="U47" s="11">
        <v>7.0999997854232786E-3</v>
      </c>
      <c r="V47" s="11">
        <v>1.8000000715255738E-3</v>
      </c>
      <c r="W47" s="11">
        <v>4.3999999761581421E-3</v>
      </c>
      <c r="X47" s="11">
        <v>3.3000001311302186E-3</v>
      </c>
      <c r="Y47" s="11">
        <v>5.6999999284744265E-3</v>
      </c>
      <c r="Z47" s="11">
        <v>1.8E-3</v>
      </c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7" t="s">
        <v>70</v>
      </c>
      <c r="E48" s="11">
        <v>0.9</v>
      </c>
      <c r="F48" s="11">
        <v>0.8859999999999999</v>
      </c>
      <c r="G48" s="11">
        <v>0.26580000000000004</v>
      </c>
      <c r="H48" s="11">
        <v>0.62019999999999986</v>
      </c>
      <c r="I48" s="11">
        <v>0.1</v>
      </c>
      <c r="J48" s="11">
        <v>4.4999999999999998E-2</v>
      </c>
      <c r="K48" s="11">
        <v>0</v>
      </c>
      <c r="L48" s="11">
        <v>0</v>
      </c>
      <c r="M48" s="4">
        <v>1.54</v>
      </c>
      <c r="N48" s="11">
        <v>0.69</v>
      </c>
      <c r="O48" s="11">
        <v>3.2000000000000001E-2</v>
      </c>
      <c r="P48" s="11">
        <v>3.7999999999999999E-2</v>
      </c>
      <c r="Q48" s="11">
        <v>-5.5999999999999946E-2</v>
      </c>
      <c r="R48" s="11">
        <v>4.3413999999999996E-3</v>
      </c>
      <c r="S48" s="11">
        <v>2.2770199999999997E-2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7" t="s">
        <v>71</v>
      </c>
      <c r="E49" s="11">
        <v>0.90529999999999999</v>
      </c>
      <c r="F49" s="11">
        <v>0.6826000000000001</v>
      </c>
      <c r="G49" s="11">
        <v>0.20478000000000002</v>
      </c>
      <c r="H49" s="11">
        <v>0.47782000000000002</v>
      </c>
      <c r="I49" s="11">
        <v>0</v>
      </c>
      <c r="J49" s="11">
        <v>0</v>
      </c>
      <c r="K49" s="11">
        <v>0</v>
      </c>
      <c r="L49" s="11">
        <v>0</v>
      </c>
      <c r="M49" s="4">
        <v>1.67</v>
      </c>
      <c r="N49" s="11">
        <v>0.73</v>
      </c>
      <c r="O49" s="11">
        <v>8.2799999999999999E-2</v>
      </c>
      <c r="P49" s="11">
        <v>0.2046</v>
      </c>
      <c r="Q49" s="11">
        <v>0.03</v>
      </c>
      <c r="R49" s="11">
        <v>1.9385840000000001E-2</v>
      </c>
      <c r="S49" s="11">
        <v>4.8669380000000005E-2</v>
      </c>
      <c r="T49" s="11">
        <v>5.6500000000000002E-2</v>
      </c>
      <c r="U49" s="11">
        <v>3.1600000000000003E-2</v>
      </c>
      <c r="V49" s="11">
        <v>1.6000000000000001E-3</v>
      </c>
      <c r="W49" s="11">
        <v>7.6E-3</v>
      </c>
      <c r="X49" s="11">
        <v>4.8999999999999998E-3</v>
      </c>
      <c r="Y49" s="11">
        <v>4.3E-3</v>
      </c>
      <c r="Z49" s="11">
        <v>6.0000000000000001E-3</v>
      </c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7" t="s">
        <v>72</v>
      </c>
      <c r="E50" s="11">
        <v>0.94099999999999995</v>
      </c>
      <c r="F50" s="11">
        <v>5.7999999999999996E-2</v>
      </c>
      <c r="G50" s="11">
        <v>4.9299999999999997E-2</v>
      </c>
      <c r="H50" s="11">
        <v>8.6999999999999994E-3</v>
      </c>
      <c r="I50" s="11">
        <v>0.78400000000000003</v>
      </c>
      <c r="J50" s="11">
        <v>0.86240000000000006</v>
      </c>
      <c r="K50" s="11">
        <v>0.78400000000000003</v>
      </c>
      <c r="L50" s="11">
        <v>0.46</v>
      </c>
      <c r="M50" s="4">
        <v>0.86</v>
      </c>
      <c r="N50" s="11">
        <v>0.4</v>
      </c>
      <c r="O50" s="11">
        <v>0.02</v>
      </c>
      <c r="P50" s="11">
        <v>7.5999999999999998E-2</v>
      </c>
      <c r="Q50" s="11">
        <v>6.2000000000000027E-2</v>
      </c>
      <c r="R50" s="11">
        <v>3.8860000000000001E-4</v>
      </c>
      <c r="S50" s="11">
        <v>1.6414000000000001E-3</v>
      </c>
      <c r="T50" s="11">
        <v>3.8E-3</v>
      </c>
      <c r="U50" s="11">
        <v>1.8E-3</v>
      </c>
      <c r="V50" s="11">
        <v>1.4000000000000002E-3</v>
      </c>
      <c r="W50" s="11">
        <v>1.1000000000000001E-2</v>
      </c>
      <c r="X50" s="11">
        <v>0</v>
      </c>
      <c r="Y50" s="11">
        <v>0</v>
      </c>
      <c r="Z50" s="11">
        <v>0</v>
      </c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7" t="s">
        <v>73</v>
      </c>
      <c r="E51" s="11">
        <v>0.93319999999999992</v>
      </c>
      <c r="F51" s="11">
        <v>0.2848</v>
      </c>
      <c r="G51" s="11">
        <v>0.17088</v>
      </c>
      <c r="H51" s="11">
        <v>0.11392000000000001</v>
      </c>
      <c r="I51" s="11">
        <v>0.47</v>
      </c>
      <c r="J51" s="11">
        <v>0.21150000000000002</v>
      </c>
      <c r="K51" s="11">
        <v>0</v>
      </c>
      <c r="L51" s="11">
        <v>0.18</v>
      </c>
      <c r="M51" s="4">
        <v>1.62</v>
      </c>
      <c r="N51" s="11">
        <v>0.71</v>
      </c>
      <c r="O51" s="11">
        <v>8.199999999999999E-3</v>
      </c>
      <c r="P51" s="11">
        <v>4.9100000000000005E-2</v>
      </c>
      <c r="Q51" s="11">
        <v>0.18790000000000007</v>
      </c>
      <c r="R51" s="11">
        <v>3.6739200000000007E-3</v>
      </c>
      <c r="S51" s="11">
        <v>1.7486720000000001E-2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7" t="s">
        <v>74</v>
      </c>
      <c r="E52" s="11">
        <v>0.93920000000000003</v>
      </c>
      <c r="F52" s="11">
        <v>0.63039999999999996</v>
      </c>
      <c r="G52" s="11">
        <v>0.22064</v>
      </c>
      <c r="H52" s="11">
        <v>0.40976000000000001</v>
      </c>
      <c r="I52" s="11">
        <v>0</v>
      </c>
      <c r="J52" s="11">
        <v>0</v>
      </c>
      <c r="K52" s="11">
        <v>0</v>
      </c>
      <c r="L52" s="11">
        <v>0</v>
      </c>
      <c r="M52" s="4">
        <v>1.64</v>
      </c>
      <c r="N52" s="11">
        <v>0.72</v>
      </c>
      <c r="O52" s="11">
        <v>0.11449999999999999</v>
      </c>
      <c r="P52" s="11">
        <v>0.23910000000000001</v>
      </c>
      <c r="Q52" s="11">
        <v>0</v>
      </c>
      <c r="R52" s="11">
        <v>5.295359999999999E-3</v>
      </c>
      <c r="S52" s="11">
        <v>3.5302399999999998E-2</v>
      </c>
      <c r="T52" s="11">
        <v>9.4399999999999998E-2</v>
      </c>
      <c r="U52" s="11">
        <v>4.7400000000000005E-2</v>
      </c>
      <c r="V52" s="11">
        <v>2.8999999999999998E-3</v>
      </c>
      <c r="W52" s="11">
        <v>6.0999999999999995E-3</v>
      </c>
      <c r="X52" s="11">
        <v>1.4000000000000002E-3</v>
      </c>
      <c r="Y52" s="11">
        <v>1.37E-2</v>
      </c>
      <c r="Z52" s="11">
        <v>1.2699999999999999E-2</v>
      </c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7" t="s">
        <v>75</v>
      </c>
      <c r="E53" s="11">
        <v>0.92959999999999998</v>
      </c>
      <c r="F53" s="11">
        <v>0.55449999999999999</v>
      </c>
      <c r="G53" s="11">
        <v>0.249525</v>
      </c>
      <c r="H53" s="11">
        <v>0.304975</v>
      </c>
      <c r="I53" s="11">
        <v>0.16200000000000001</v>
      </c>
      <c r="J53" s="11">
        <v>0</v>
      </c>
      <c r="K53" s="11">
        <v>0</v>
      </c>
      <c r="L53" s="11">
        <v>0</v>
      </c>
      <c r="M53" s="4">
        <v>1.62</v>
      </c>
      <c r="N53" s="11">
        <v>0.71</v>
      </c>
      <c r="O53" s="11">
        <v>9.5299999999999996E-2</v>
      </c>
      <c r="P53" s="11">
        <v>0.2974</v>
      </c>
      <c r="Q53" s="11">
        <v>0</v>
      </c>
      <c r="R53" s="11">
        <v>4.6578000000000001E-3</v>
      </c>
      <c r="S53" s="11">
        <v>3.1052E-2</v>
      </c>
      <c r="T53" s="11">
        <v>0.11599999999999999</v>
      </c>
      <c r="U53" s="11">
        <v>5.4800000000000001E-2</v>
      </c>
      <c r="V53" s="11">
        <v>1.09E-2</v>
      </c>
      <c r="W53" s="11">
        <v>1.43E-2</v>
      </c>
      <c r="X53" s="11">
        <v>2.7000000000000001E-3</v>
      </c>
      <c r="Y53" s="11">
        <v>7.7000000000000002E-3</v>
      </c>
      <c r="Z53" s="11">
        <v>8.0000000000000002E-3</v>
      </c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7" t="s">
        <v>76</v>
      </c>
      <c r="E54" s="11">
        <v>0.98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4">
        <v>4.96</v>
      </c>
      <c r="N54" s="11">
        <v>1.5</v>
      </c>
      <c r="O54" s="11">
        <v>0.85</v>
      </c>
      <c r="P54" s="11">
        <v>0.15</v>
      </c>
      <c r="Q54" s="11">
        <v>0</v>
      </c>
      <c r="R54" s="11">
        <v>0</v>
      </c>
      <c r="S54" s="11">
        <v>0</v>
      </c>
      <c r="T54" s="11">
        <v>0.12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7" t="s">
        <v>77</v>
      </c>
      <c r="E55" s="11">
        <v>0.98</v>
      </c>
      <c r="F55" s="11">
        <v>3.0600000000000002E-2</v>
      </c>
      <c r="G55" s="11">
        <v>0</v>
      </c>
      <c r="H55" s="11">
        <v>3.0600000000000002E-2</v>
      </c>
      <c r="I55" s="11">
        <v>0</v>
      </c>
      <c r="J55" s="11">
        <v>0</v>
      </c>
      <c r="K55" s="11">
        <v>0</v>
      </c>
      <c r="L55" s="11">
        <v>0</v>
      </c>
      <c r="M55" s="4">
        <v>4.79</v>
      </c>
      <c r="N55" s="11">
        <v>1.45</v>
      </c>
      <c r="O55" s="11">
        <v>0.82</v>
      </c>
      <c r="P55" s="11">
        <v>0.15</v>
      </c>
      <c r="Q55" s="11">
        <v>0</v>
      </c>
      <c r="R55" s="11">
        <v>3.0600000000000002E-2</v>
      </c>
      <c r="S55" s="11">
        <v>0</v>
      </c>
      <c r="T55" s="11">
        <v>0.12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7" t="s">
        <v>78</v>
      </c>
      <c r="E56" s="11">
        <v>0.98</v>
      </c>
      <c r="F56" s="11">
        <v>6.1200000000000004E-2</v>
      </c>
      <c r="G56" s="11">
        <v>0</v>
      </c>
      <c r="H56" s="11">
        <v>6.1200000000000004E-2</v>
      </c>
      <c r="I56" s="11">
        <v>0</v>
      </c>
      <c r="J56" s="11">
        <v>0</v>
      </c>
      <c r="K56" s="11">
        <v>0</v>
      </c>
      <c r="L56" s="11">
        <v>0</v>
      </c>
      <c r="M56" s="4">
        <v>4.67</v>
      </c>
      <c r="N56" s="11">
        <v>1.42</v>
      </c>
      <c r="O56" s="11">
        <v>0.79989999999999994</v>
      </c>
      <c r="P56" s="11">
        <v>0.14000000000000001</v>
      </c>
      <c r="Q56" s="11">
        <v>0</v>
      </c>
      <c r="R56" s="11">
        <v>6.1200000000000004E-2</v>
      </c>
      <c r="S56" s="11">
        <v>0</v>
      </c>
      <c r="T56" s="11">
        <v>0.12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7" t="s">
        <v>79</v>
      </c>
      <c r="E57" s="11">
        <v>0.75</v>
      </c>
      <c r="F57" s="11">
        <v>5.7999999999999996E-2</v>
      </c>
      <c r="G57" s="11">
        <v>5.7999999999999996E-2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4">
        <v>1.64</v>
      </c>
      <c r="N57" s="11">
        <v>0.72</v>
      </c>
      <c r="O57" s="11">
        <v>1E-3</v>
      </c>
      <c r="P57" s="11">
        <v>0.13100000000000001</v>
      </c>
      <c r="Q57" s="11">
        <v>0.81</v>
      </c>
      <c r="R57" s="11">
        <v>0</v>
      </c>
      <c r="S57" s="11">
        <v>0</v>
      </c>
      <c r="T57" s="11">
        <v>1.0700000524520874E-2</v>
      </c>
      <c r="U57" s="11">
        <v>3.1700000762939454E-2</v>
      </c>
      <c r="V57" s="11">
        <v>4.6999999880790707E-3</v>
      </c>
      <c r="W57" s="11">
        <v>3.1700000762939454E-2</v>
      </c>
      <c r="X57" s="11">
        <v>4.6000000834465031E-3</v>
      </c>
      <c r="Y57" s="11">
        <v>4.9000000953674317E-3</v>
      </c>
      <c r="Z57" s="11">
        <v>3.1E-2</v>
      </c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7" t="s">
        <v>80</v>
      </c>
      <c r="E58" s="11">
        <v>0.3</v>
      </c>
      <c r="F58" s="11">
        <v>1.6E-2</v>
      </c>
      <c r="G58" s="11">
        <v>1.6E-2</v>
      </c>
      <c r="H58" s="11">
        <v>0</v>
      </c>
      <c r="I58" s="11">
        <v>0.77</v>
      </c>
      <c r="J58" s="11">
        <v>0.84699999999999998</v>
      </c>
      <c r="K58" s="11">
        <v>0.77</v>
      </c>
      <c r="L58" s="11">
        <v>0.53</v>
      </c>
      <c r="M58" s="4">
        <v>1</v>
      </c>
      <c r="N58" s="11">
        <v>0.48</v>
      </c>
      <c r="O58" s="11">
        <v>1.6E-2</v>
      </c>
      <c r="P58" s="11">
        <v>0.1</v>
      </c>
      <c r="Q58" s="11">
        <v>9.8000000000000115E-2</v>
      </c>
      <c r="R58" s="11">
        <v>1.072E-4</v>
      </c>
      <c r="S58" s="11">
        <v>4.5280000000000006E-4</v>
      </c>
      <c r="T58" s="11">
        <v>3.9000000000000003E-3</v>
      </c>
      <c r="U58" s="11">
        <v>5.0000000000000001E-4</v>
      </c>
      <c r="V58" s="11">
        <v>1.6000000000000001E-3</v>
      </c>
      <c r="W58" s="11">
        <v>1.3100000000000001E-2</v>
      </c>
      <c r="X58" s="11">
        <v>1E-3</v>
      </c>
      <c r="Y58" s="11">
        <v>1E-4</v>
      </c>
      <c r="Z58" s="11">
        <v>0</v>
      </c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7" t="s">
        <v>81</v>
      </c>
      <c r="E59" s="11">
        <v>0.2</v>
      </c>
      <c r="F59" s="11">
        <v>0.12</v>
      </c>
      <c r="G59" s="11">
        <v>9.6000000000000002E-2</v>
      </c>
      <c r="H59" s="11">
        <v>2.4000000000000004E-2</v>
      </c>
      <c r="I59" s="11">
        <v>0.65</v>
      </c>
      <c r="J59" s="11">
        <v>0.71499999999999997</v>
      </c>
      <c r="K59" s="11">
        <v>0.65</v>
      </c>
      <c r="L59" s="11">
        <v>0.3</v>
      </c>
      <c r="M59" s="4">
        <v>1.23</v>
      </c>
      <c r="N59" s="11">
        <v>0.55000000000000004</v>
      </c>
      <c r="O59" s="11">
        <v>4.7E-2</v>
      </c>
      <c r="P59" s="11">
        <v>0.1</v>
      </c>
      <c r="Q59" s="11">
        <v>8.2999999999999977E-2</v>
      </c>
      <c r="R59" s="11">
        <v>8.0400000000000014E-4</v>
      </c>
      <c r="S59" s="11">
        <v>3.3960000000000001E-3</v>
      </c>
      <c r="T59" s="11">
        <v>5.6000000000000008E-3</v>
      </c>
      <c r="U59" s="11">
        <v>4.1999999999999997E-3</v>
      </c>
      <c r="V59" s="11">
        <v>2.5999999999999999E-3</v>
      </c>
      <c r="W59" s="11">
        <v>1.3100000000000001E-2</v>
      </c>
      <c r="X59" s="11">
        <v>1E-3</v>
      </c>
      <c r="Y59" s="11">
        <v>1E-4</v>
      </c>
      <c r="Z59" s="11">
        <v>0</v>
      </c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7" t="s">
        <v>82</v>
      </c>
      <c r="D60" s="12"/>
      <c r="E60" s="11">
        <v>1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4">
        <v>0</v>
      </c>
      <c r="N60" s="11">
        <v>0</v>
      </c>
      <c r="O60" s="11">
        <v>0</v>
      </c>
      <c r="P60" s="11">
        <v>1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0.27</v>
      </c>
      <c r="Z60" s="11">
        <v>0</v>
      </c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7" t="s">
        <v>83</v>
      </c>
      <c r="E61" s="11">
        <v>0.91</v>
      </c>
      <c r="F61" s="11">
        <v>0.1</v>
      </c>
      <c r="G61" s="11">
        <v>8.5000000000000006E-2</v>
      </c>
      <c r="H61" s="11">
        <v>1.4999999999999999E-2</v>
      </c>
      <c r="I61" s="11">
        <v>0.56000000000000005</v>
      </c>
      <c r="J61" s="11">
        <v>0.6160000000000001</v>
      </c>
      <c r="K61" s="11">
        <v>0.56000000000000005</v>
      </c>
      <c r="L61" s="11">
        <v>0.34</v>
      </c>
      <c r="M61" s="4">
        <v>1.18</v>
      </c>
      <c r="N61" s="11">
        <v>0.53</v>
      </c>
      <c r="O61" s="11">
        <v>4.2000000000000003E-2</v>
      </c>
      <c r="P61" s="11">
        <v>6.9000000000000006E-2</v>
      </c>
      <c r="Q61" s="11">
        <v>0.22899999999999993</v>
      </c>
      <c r="R61" s="11">
        <v>6.7000000000000002E-4</v>
      </c>
      <c r="S61" s="11">
        <v>2.8300000000000005E-3</v>
      </c>
      <c r="T61" s="11">
        <v>2.3999999463558195E-3</v>
      </c>
      <c r="U61" s="11">
        <v>2.199999988079071E-3</v>
      </c>
      <c r="V61" s="11">
        <v>2.5999999046325685E-3</v>
      </c>
      <c r="W61" s="11">
        <v>1.5099999904632568E-2</v>
      </c>
      <c r="X61" s="11">
        <v>2.5000000000000001E-3</v>
      </c>
      <c r="Y61" s="11">
        <v>1.8000000715255738E-3</v>
      </c>
      <c r="Z61" s="11">
        <v>0</v>
      </c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2">
      <c r="A62" s="7" t="s">
        <v>84</v>
      </c>
      <c r="E62" s="11">
        <v>0.35</v>
      </c>
      <c r="F62" s="11">
        <v>0.1</v>
      </c>
      <c r="G62" s="11">
        <v>0.08</v>
      </c>
      <c r="H62" s="11">
        <v>0.02</v>
      </c>
      <c r="I62" s="11">
        <v>0.56000000000000005</v>
      </c>
      <c r="J62" s="11">
        <v>0.56000000000000005</v>
      </c>
      <c r="K62" s="11">
        <v>0.56000000000000005</v>
      </c>
      <c r="L62" s="11">
        <v>0.34</v>
      </c>
      <c r="M62" s="4">
        <v>1.18</v>
      </c>
      <c r="N62" s="11">
        <v>0.53</v>
      </c>
      <c r="O62" s="11">
        <v>4.2000000000000003E-2</v>
      </c>
      <c r="P62" s="11">
        <v>6.9000000000000006E-2</v>
      </c>
      <c r="Q62" s="11">
        <v>0.22899999999999993</v>
      </c>
      <c r="R62" s="11">
        <v>0</v>
      </c>
      <c r="S62" s="11">
        <v>0</v>
      </c>
      <c r="T62" s="11">
        <v>4.6999999880790707E-3</v>
      </c>
      <c r="U62" s="11">
        <v>3.3000001311302186E-3</v>
      </c>
      <c r="V62" s="11">
        <v>7.4999999999999997E-3</v>
      </c>
      <c r="W62" s="11">
        <v>3.4100000858306882E-2</v>
      </c>
      <c r="X62" s="11">
        <v>2.3999999463558195E-3</v>
      </c>
      <c r="Y62" s="11">
        <v>3.7000000476837156E-3</v>
      </c>
      <c r="Z62" s="11">
        <v>0</v>
      </c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2">
      <c r="A63" s="7" t="s">
        <v>85</v>
      </c>
      <c r="E63" s="11">
        <v>0.92</v>
      </c>
      <c r="F63" s="11">
        <v>4.4000000000000004E-2</v>
      </c>
      <c r="G63" s="11">
        <v>3.7400000000000003E-2</v>
      </c>
      <c r="H63" s="11">
        <v>6.6E-3</v>
      </c>
      <c r="I63" s="11">
        <v>0.56000000000000005</v>
      </c>
      <c r="J63" s="11">
        <v>0.77</v>
      </c>
      <c r="K63" s="11">
        <v>0.56000000000000005</v>
      </c>
      <c r="L63" s="11">
        <v>0.47</v>
      </c>
      <c r="M63" s="4">
        <v>1.1100000000000001</v>
      </c>
      <c r="N63" s="11">
        <v>0.5</v>
      </c>
      <c r="O63" s="11">
        <v>2.2000000000000002E-2</v>
      </c>
      <c r="P63" s="11">
        <v>7.8E-2</v>
      </c>
      <c r="Q63" s="11">
        <v>0.15599999999999994</v>
      </c>
      <c r="R63" s="11">
        <v>0</v>
      </c>
      <c r="S63" s="11">
        <v>0</v>
      </c>
      <c r="T63" s="11">
        <v>2.3999999463558195E-3</v>
      </c>
      <c r="U63" s="11">
        <v>5.9999998658895489E-4</v>
      </c>
      <c r="V63" s="11">
        <v>1.8000000715255738E-3</v>
      </c>
      <c r="W63" s="11">
        <v>2.5699999332427979E-2</v>
      </c>
      <c r="X63" s="11">
        <v>2.3000000417232516E-3</v>
      </c>
      <c r="Y63" s="11">
        <v>4.1999998688697811E-3</v>
      </c>
      <c r="Z63" s="11">
        <v>7.8000000000000005E-3</v>
      </c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2">
      <c r="A64" s="7" t="s">
        <v>86</v>
      </c>
      <c r="E64" s="11">
        <v>0.88269999999999993</v>
      </c>
      <c r="F64" s="11">
        <v>0.1384</v>
      </c>
      <c r="G64" s="11">
        <v>0.11071999999999999</v>
      </c>
      <c r="H64" s="11">
        <v>2.7680000000000003E-2</v>
      </c>
      <c r="I64" s="11">
        <v>0.32</v>
      </c>
      <c r="J64" s="11">
        <v>0.14400000000000002</v>
      </c>
      <c r="K64" s="11">
        <v>0</v>
      </c>
      <c r="L64" s="11">
        <v>0.16</v>
      </c>
      <c r="M64" s="4">
        <v>1.77</v>
      </c>
      <c r="N64" s="11">
        <v>0.77</v>
      </c>
      <c r="O64" s="11">
        <v>6.6299999999999998E-2</v>
      </c>
      <c r="P64" s="11">
        <v>2.7400000000000001E-2</v>
      </c>
      <c r="Q64" s="11">
        <v>0.44789999999999991</v>
      </c>
      <c r="R64" s="11">
        <v>2.9340799999999999E-3</v>
      </c>
      <c r="S64" s="11">
        <v>2.7956800000000005E-3</v>
      </c>
      <c r="T64" s="11">
        <v>7.0000000298023226E-4</v>
      </c>
      <c r="U64" s="11">
        <v>3.7999999523162841E-3</v>
      </c>
      <c r="V64" s="11">
        <v>1.4000000059604645E-3</v>
      </c>
      <c r="W64" s="11">
        <v>4.3999999761581421E-3</v>
      </c>
      <c r="X64" s="11">
        <v>2.3000000417232516E-3</v>
      </c>
      <c r="Y64" s="11">
        <v>7.9999998211860652E-4</v>
      </c>
      <c r="Z64" s="11">
        <v>1.1000000000000001E-3</v>
      </c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7" t="s">
        <v>87</v>
      </c>
      <c r="E65" s="11">
        <v>0.23</v>
      </c>
      <c r="F65" s="11">
        <v>9.5000000000000001E-2</v>
      </c>
      <c r="G65" s="11">
        <v>7.5999999999999998E-2</v>
      </c>
      <c r="H65" s="11">
        <v>1.9000000000000003E-2</v>
      </c>
      <c r="I65" s="11">
        <v>0.06</v>
      </c>
      <c r="J65" s="11">
        <v>2.7000000000000003E-2</v>
      </c>
      <c r="K65" s="11">
        <v>0</v>
      </c>
      <c r="L65" s="11">
        <v>0</v>
      </c>
      <c r="M65" s="4">
        <v>1.87</v>
      </c>
      <c r="N65" s="11">
        <v>0.81</v>
      </c>
      <c r="O65" s="11">
        <v>4.0000000000000001E-3</v>
      </c>
      <c r="P65" s="11">
        <v>4.8000000000000001E-2</v>
      </c>
      <c r="Q65" s="11">
        <v>0.79299999999999993</v>
      </c>
      <c r="R65" s="11">
        <v>0</v>
      </c>
      <c r="S65" s="11">
        <v>0</v>
      </c>
      <c r="T65" s="11">
        <v>3.9999999105930326E-4</v>
      </c>
      <c r="U65" s="11">
        <v>2.3999999463558195E-3</v>
      </c>
      <c r="V65" s="11">
        <v>1.4000000059604645E-3</v>
      </c>
      <c r="W65" s="11">
        <v>2.1700000762939452E-2</v>
      </c>
      <c r="X65" s="11">
        <v>9.0000003576278691E-4</v>
      </c>
      <c r="Y65" s="11">
        <v>9.0000003576278691E-4</v>
      </c>
      <c r="Z65" s="11">
        <v>2.8000000000000004E-3</v>
      </c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7" t="s">
        <v>88</v>
      </c>
      <c r="E66" s="11">
        <v>0.9</v>
      </c>
      <c r="F66" s="11">
        <v>0.12</v>
      </c>
      <c r="G66" s="11">
        <v>0.06</v>
      </c>
      <c r="H66" s="11">
        <v>0.06</v>
      </c>
      <c r="I66" s="11">
        <v>0.33</v>
      </c>
      <c r="J66" s="11">
        <v>0.14849999999999999</v>
      </c>
      <c r="K66" s="11">
        <v>0</v>
      </c>
      <c r="L66" s="11">
        <v>0.18</v>
      </c>
      <c r="M66" s="4">
        <v>1.6</v>
      </c>
      <c r="N66" s="11">
        <v>0.7</v>
      </c>
      <c r="O66" s="11">
        <v>0.14000000000000001</v>
      </c>
      <c r="P66" s="11">
        <v>0.128</v>
      </c>
      <c r="Q66" s="11">
        <v>0.28200000000000003</v>
      </c>
      <c r="R66" s="11">
        <v>8.9999999999999998E-4</v>
      </c>
      <c r="S66" s="11">
        <v>4.4039999999999999E-3</v>
      </c>
      <c r="T66" s="11">
        <v>8.0000000000000004E-4</v>
      </c>
      <c r="U66" s="11">
        <v>1.7000000000000001E-2</v>
      </c>
      <c r="V66" s="11">
        <v>1.04E-2</v>
      </c>
      <c r="W66" s="11">
        <v>1.9199999999999998E-2</v>
      </c>
      <c r="X66" s="11">
        <v>2E-3</v>
      </c>
      <c r="Y66" s="11">
        <v>4.0000000000000002E-4</v>
      </c>
      <c r="Z66" s="11">
        <v>0</v>
      </c>
      <c r="AA66" s="1"/>
      <c r="AB66" s="1"/>
      <c r="AC66" s="1"/>
      <c r="AD66" s="1"/>
      <c r="AE66" s="1"/>
      <c r="AF66" s="1"/>
      <c r="AG66" s="1"/>
      <c r="AH66" s="1"/>
      <c r="AI66" s="1"/>
    </row>
    <row r="67" spans="1:35" x14ac:dyDescent="0.2">
      <c r="A67" s="7" t="s">
        <v>89</v>
      </c>
      <c r="E67" s="11">
        <v>0.88</v>
      </c>
      <c r="F67" s="11">
        <v>0.13800000000000001</v>
      </c>
      <c r="G67" s="11">
        <v>0.11040000000000001</v>
      </c>
      <c r="H67" s="11">
        <v>2.7600000000000003E-2</v>
      </c>
      <c r="I67" s="11">
        <v>0.18600000000000003</v>
      </c>
      <c r="J67" s="11">
        <v>8.3700000000000011E-2</v>
      </c>
      <c r="K67" s="11">
        <v>0</v>
      </c>
      <c r="L67" s="11">
        <v>0</v>
      </c>
      <c r="M67" s="4">
        <v>1.94</v>
      </c>
      <c r="N67" s="11">
        <v>0.84</v>
      </c>
      <c r="O67" s="11">
        <v>1.7000000000000001E-2</v>
      </c>
      <c r="P67" s="11">
        <v>1.9E-2</v>
      </c>
      <c r="Q67" s="11">
        <v>0.64</v>
      </c>
      <c r="R67" s="11">
        <v>1.9043999999999999E-3</v>
      </c>
      <c r="S67" s="11">
        <v>4.7886000000000005E-3</v>
      </c>
      <c r="T67" s="11">
        <v>7.0000000298023226E-4</v>
      </c>
      <c r="U67" s="11">
        <v>3.7000000476837156E-3</v>
      </c>
      <c r="V67" s="11">
        <v>1.4000000059604645E-3</v>
      </c>
      <c r="W67" s="11">
        <v>5.199999809265137E-3</v>
      </c>
      <c r="X67" s="11">
        <v>1.7000000178813935E-3</v>
      </c>
      <c r="Y67" s="11">
        <v>2.9999999329447744E-4</v>
      </c>
      <c r="Z67" s="11">
        <v>2.9999999999999997E-4</v>
      </c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2">
      <c r="A68" s="7" t="s">
        <v>90</v>
      </c>
      <c r="E68" s="11">
        <v>0.28000000000000003</v>
      </c>
      <c r="F68" s="11">
        <v>0.06</v>
      </c>
      <c r="G68" s="11">
        <v>0.03</v>
      </c>
      <c r="H68" s="11">
        <v>0.03</v>
      </c>
      <c r="I68" s="11">
        <v>0.55000000000000004</v>
      </c>
      <c r="J68" s="11">
        <v>0.55000000000000004</v>
      </c>
      <c r="K68" s="11">
        <v>0.55000000000000004</v>
      </c>
      <c r="L68" s="11">
        <v>0.38</v>
      </c>
      <c r="M68" s="4">
        <v>1.35</v>
      </c>
      <c r="N68" s="11">
        <v>0.6</v>
      </c>
      <c r="O68" s="11">
        <v>3.3000000000000002E-2</v>
      </c>
      <c r="P68" s="11">
        <v>9.3000000000000013E-2</v>
      </c>
      <c r="Q68" s="11">
        <v>0.26400000000000007</v>
      </c>
      <c r="R68" s="11">
        <v>0</v>
      </c>
      <c r="S68" s="11">
        <v>0</v>
      </c>
      <c r="T68" s="11">
        <v>3.4999999403953551E-3</v>
      </c>
      <c r="U68" s="11">
        <v>2.0999999344348905E-3</v>
      </c>
      <c r="V68" s="11">
        <v>2.8999999165534975E-3</v>
      </c>
      <c r="W68" s="11">
        <v>1.3700000047683715E-2</v>
      </c>
      <c r="X68" s="11">
        <v>1.0999999940395355E-3</v>
      </c>
      <c r="Y68" s="11">
        <v>1.9999999552965163E-4</v>
      </c>
      <c r="Z68" s="11">
        <v>1.1000000000000001E-3</v>
      </c>
      <c r="AA68" s="1"/>
      <c r="AB68" s="1"/>
      <c r="AC68" s="1"/>
      <c r="AD68" s="1"/>
      <c r="AE68" s="1"/>
      <c r="AF68" s="1"/>
      <c r="AG68" s="1"/>
      <c r="AH68" s="1"/>
      <c r="AI68" s="1"/>
    </row>
    <row r="69" spans="1:35" x14ac:dyDescent="0.2">
      <c r="A69" s="7" t="s">
        <v>91</v>
      </c>
      <c r="E69" s="11">
        <v>0.28000000000000003</v>
      </c>
      <c r="F69" s="11">
        <v>0.10800000000000001</v>
      </c>
      <c r="G69" s="11">
        <v>8.6400000000000005E-2</v>
      </c>
      <c r="H69" s="11">
        <v>2.1600000000000001E-2</v>
      </c>
      <c r="I69" s="11">
        <v>0.68</v>
      </c>
      <c r="J69" s="11">
        <v>0.68</v>
      </c>
      <c r="K69" s="11">
        <v>0.68</v>
      </c>
      <c r="L69" s="11">
        <v>0.45</v>
      </c>
      <c r="M69" s="4">
        <v>1.23</v>
      </c>
      <c r="N69" s="11">
        <v>0.55000000000000004</v>
      </c>
      <c r="O69" s="11">
        <v>2.7999999999999997E-2</v>
      </c>
      <c r="P69" s="11">
        <v>9.8000000000000004E-2</v>
      </c>
      <c r="Q69" s="11">
        <v>8.600000000000009E-2</v>
      </c>
      <c r="R69" s="11">
        <v>0</v>
      </c>
      <c r="S69" s="11">
        <v>0</v>
      </c>
      <c r="T69" s="11">
        <v>4.6000000834465031E-3</v>
      </c>
      <c r="U69" s="11">
        <v>2.0999999344348905E-3</v>
      </c>
      <c r="V69" s="11">
        <v>4.3999999761581421E-3</v>
      </c>
      <c r="W69" s="11">
        <v>2.2499999999999999E-2</v>
      </c>
      <c r="X69" s="11">
        <v>5.9999998658895489E-4</v>
      </c>
      <c r="Y69" s="11">
        <v>1.9999999552965163E-4</v>
      </c>
      <c r="Z69" s="11">
        <v>0</v>
      </c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2">
      <c r="A70" s="7" t="s">
        <v>92</v>
      </c>
      <c r="E70" s="11">
        <v>0.90200000000000002</v>
      </c>
      <c r="F70" s="11">
        <v>0.13750000000000001</v>
      </c>
      <c r="G70" s="11">
        <v>9.6250000000000002E-2</v>
      </c>
      <c r="H70" s="11">
        <v>4.1250000000000002E-2</v>
      </c>
      <c r="I70" s="11">
        <v>0.65949999999999998</v>
      </c>
      <c r="J70" s="11">
        <v>0.29677500000000001</v>
      </c>
      <c r="K70" s="11">
        <v>0</v>
      </c>
      <c r="L70" s="11">
        <v>0.5</v>
      </c>
      <c r="M70" s="4">
        <v>1.77</v>
      </c>
      <c r="N70" s="11">
        <v>0.77</v>
      </c>
      <c r="O70" s="11">
        <v>3.1E-2</v>
      </c>
      <c r="P70" s="11">
        <v>5.04E-2</v>
      </c>
      <c r="Q70" s="11">
        <v>0.12159999999999997</v>
      </c>
      <c r="R70" s="11">
        <v>6.4624999999999991E-4</v>
      </c>
      <c r="S70" s="11">
        <v>6.2424999999999998E-3</v>
      </c>
      <c r="T70" s="11">
        <v>4.9000000953674317E-3</v>
      </c>
      <c r="U70" s="11">
        <v>2.0999999344348905E-3</v>
      </c>
      <c r="V70" s="11">
        <v>1.7000000178813935E-3</v>
      </c>
      <c r="W70" s="11">
        <v>1.2699999809265138E-2</v>
      </c>
      <c r="X70" s="11">
        <v>9.0000003576278691E-4</v>
      </c>
      <c r="Y70" s="11">
        <v>9.9999997764825814E-5</v>
      </c>
      <c r="Z70" s="11">
        <v>0</v>
      </c>
      <c r="AA70" s="1"/>
      <c r="AB70" s="1"/>
      <c r="AC70" s="1"/>
      <c r="AD70" s="1"/>
      <c r="AE70" s="1"/>
      <c r="AF70" s="1"/>
      <c r="AG70" s="1"/>
      <c r="AH70" s="1"/>
      <c r="AI70" s="1"/>
    </row>
    <row r="71" spans="1:35" x14ac:dyDescent="0.2">
      <c r="A71" s="7" t="s">
        <v>93</v>
      </c>
      <c r="E71" s="11">
        <v>0.8970999999999999</v>
      </c>
      <c r="F71" s="11">
        <v>0.49</v>
      </c>
      <c r="G71" s="11">
        <v>0.31850000000000001</v>
      </c>
      <c r="H71" s="11">
        <v>0.17149999999999999</v>
      </c>
      <c r="I71" s="11">
        <v>0.14000000000000001</v>
      </c>
      <c r="J71" s="11">
        <v>6.3E-2</v>
      </c>
      <c r="K71" s="11">
        <v>0</v>
      </c>
      <c r="L71" s="11">
        <v>0.1</v>
      </c>
      <c r="M71" s="4">
        <v>1.94</v>
      </c>
      <c r="N71" s="11">
        <v>0.84</v>
      </c>
      <c r="O71" s="11">
        <v>4.2999999999999997E-2</v>
      </c>
      <c r="P71" s="11">
        <v>7.3399999999999993E-2</v>
      </c>
      <c r="Q71" s="11">
        <v>0.25359999999999999</v>
      </c>
      <c r="R71" s="11">
        <v>4.9490000000000003E-3</v>
      </c>
      <c r="S71" s="11">
        <v>2.6264000000000003E-2</v>
      </c>
      <c r="T71" s="11">
        <v>2.8999999165534975E-3</v>
      </c>
      <c r="U71" s="11">
        <v>6.9999998807907101E-3</v>
      </c>
      <c r="V71" s="11">
        <v>3.1999999284744261E-3</v>
      </c>
      <c r="W71" s="11">
        <v>2.2999999523162843E-2</v>
      </c>
      <c r="X71" s="11">
        <v>4.7999998927116391E-3</v>
      </c>
      <c r="Y71" s="11">
        <v>2.9999999329447744E-4</v>
      </c>
      <c r="Z71" s="11">
        <v>5.0000000000000001E-4</v>
      </c>
      <c r="AA71" s="1"/>
      <c r="AB71" s="1"/>
      <c r="AC71" s="1"/>
      <c r="AD71" s="1"/>
      <c r="AE71" s="1"/>
      <c r="AF71" s="1"/>
      <c r="AG71" s="1"/>
      <c r="AH71" s="1"/>
      <c r="AI71" s="1"/>
    </row>
    <row r="72" spans="1:35" x14ac:dyDescent="0.2">
      <c r="A72" s="7" t="s">
        <v>94</v>
      </c>
      <c r="E72" s="11">
        <v>0.90029999999999999</v>
      </c>
      <c r="F72" s="11">
        <v>0.54</v>
      </c>
      <c r="G72" s="11">
        <v>0.35100000000000003</v>
      </c>
      <c r="H72" s="11">
        <v>0.18899999999999997</v>
      </c>
      <c r="I72" s="11">
        <v>6.4000000000000001E-2</v>
      </c>
      <c r="J72" s="11">
        <v>2.8800000000000003E-2</v>
      </c>
      <c r="K72" s="11">
        <v>0</v>
      </c>
      <c r="L72" s="11">
        <v>0.05</v>
      </c>
      <c r="M72" s="4">
        <v>1.94</v>
      </c>
      <c r="N72" s="11">
        <v>0.84</v>
      </c>
      <c r="O72" s="11">
        <v>3.0200000000000001E-2</v>
      </c>
      <c r="P72" s="11">
        <v>6.8600000000000008E-2</v>
      </c>
      <c r="Q72" s="11">
        <v>0.29719999999999996</v>
      </c>
      <c r="R72" s="11">
        <v>4.4819999999999999E-3</v>
      </c>
      <c r="S72" s="11">
        <v>3.2832E-2</v>
      </c>
      <c r="T72" s="11">
        <v>2.8999999165534975E-3</v>
      </c>
      <c r="U72" s="11">
        <v>6.9999998807907101E-3</v>
      </c>
      <c r="V72" s="11">
        <v>3.1999999284744261E-3</v>
      </c>
      <c r="W72" s="11">
        <v>2.2999999523162843E-2</v>
      </c>
      <c r="X72" s="11">
        <v>4.7999998927116391E-3</v>
      </c>
      <c r="Y72" s="11">
        <v>2.9999999329447744E-4</v>
      </c>
      <c r="Z72" s="11">
        <v>5.0000000000000001E-4</v>
      </c>
      <c r="AA72" s="1"/>
      <c r="AB72" s="1"/>
      <c r="AC72" s="1"/>
      <c r="AD72" s="1"/>
      <c r="AE72" s="1"/>
      <c r="AF72" s="1"/>
      <c r="AG72" s="1"/>
      <c r="AH72" s="1"/>
      <c r="AI72" s="1"/>
    </row>
    <row r="73" spans="1:35" x14ac:dyDescent="0.2">
      <c r="A73" s="7" t="s">
        <v>95</v>
      </c>
      <c r="E73" s="11">
        <v>0.93620000000000003</v>
      </c>
      <c r="F73" s="11">
        <v>0.42859999999999998</v>
      </c>
      <c r="G73" s="11">
        <v>0.27859</v>
      </c>
      <c r="H73" s="11">
        <v>0.15001</v>
      </c>
      <c r="I73" s="11">
        <v>0.15</v>
      </c>
      <c r="J73" s="11">
        <v>6.7500000000000004E-2</v>
      </c>
      <c r="K73" s="11">
        <v>0</v>
      </c>
      <c r="L73" s="11">
        <v>0</v>
      </c>
      <c r="M73" s="4">
        <v>0</v>
      </c>
      <c r="N73" s="11">
        <v>0</v>
      </c>
      <c r="O73" s="11">
        <v>0.19469999999999998</v>
      </c>
      <c r="P73" s="11">
        <v>5.4199999999999998E-2</v>
      </c>
      <c r="Q73" s="11">
        <v>0.17249999999999999</v>
      </c>
      <c r="R73" s="11">
        <v>4.1574200000000002E-3</v>
      </c>
      <c r="S73" s="11">
        <v>2.533026E-2</v>
      </c>
      <c r="T73" s="11">
        <v>2.5999999046325685E-3</v>
      </c>
      <c r="U73" s="11">
        <v>6.3999998569488521E-3</v>
      </c>
      <c r="V73" s="11">
        <v>3.1000000238418581E-3</v>
      </c>
      <c r="W73" s="11">
        <v>2.2100000381469725E-2</v>
      </c>
      <c r="X73" s="11">
        <v>2.3999999463558195E-3</v>
      </c>
      <c r="Y73" s="11">
        <v>1.2999999523162842E-3</v>
      </c>
      <c r="Z73" s="11">
        <v>0</v>
      </c>
      <c r="AA73" s="1"/>
      <c r="AB73" s="1"/>
      <c r="AC73" s="1"/>
      <c r="AD73" s="1"/>
      <c r="AE73" s="1"/>
      <c r="AF73" s="1"/>
      <c r="AG73" s="1"/>
      <c r="AH73" s="1"/>
      <c r="AI73" s="1"/>
    </row>
    <row r="74" spans="1:35" x14ac:dyDescent="0.2">
      <c r="A74" s="7" t="s">
        <v>96</v>
      </c>
      <c r="E74" s="11">
        <v>0.89390000000000003</v>
      </c>
      <c r="F74" s="11">
        <v>0.4199</v>
      </c>
      <c r="G74" s="11">
        <v>0.31492500000000001</v>
      </c>
      <c r="H74" s="11">
        <v>0.104975</v>
      </c>
      <c r="I74" s="11">
        <v>0.1585</v>
      </c>
      <c r="J74" s="11">
        <v>7.1325E-2</v>
      </c>
      <c r="K74" s="11">
        <v>0</v>
      </c>
      <c r="L74" s="11">
        <v>0.11</v>
      </c>
      <c r="M74" s="4">
        <v>2.11</v>
      </c>
      <c r="N74" s="11">
        <v>0.91</v>
      </c>
      <c r="O74" s="11">
        <v>0.19390000000000002</v>
      </c>
      <c r="P74" s="11">
        <v>5.7699999999999994E-2</v>
      </c>
      <c r="Q74" s="11">
        <v>0.17</v>
      </c>
      <c r="R74" s="11">
        <v>4.2829800000000005E-3</v>
      </c>
      <c r="S74" s="11">
        <v>2.4228229999999996E-2</v>
      </c>
      <c r="T74" s="11">
        <v>2.7000000000000001E-3</v>
      </c>
      <c r="U74" s="11">
        <v>6.5000000000000006E-3</v>
      </c>
      <c r="V74" s="11">
        <v>2.8999999999999998E-3</v>
      </c>
      <c r="W74" s="11">
        <v>1.8200000000000001E-2</v>
      </c>
      <c r="X74" s="11">
        <v>2.3999999999999998E-3</v>
      </c>
      <c r="Y74" s="11">
        <v>2.0000000000000001E-4</v>
      </c>
      <c r="Z74" s="11">
        <v>0</v>
      </c>
      <c r="AA74" s="1"/>
      <c r="AB74" s="1"/>
      <c r="AC74" s="1"/>
      <c r="AD74" s="1"/>
      <c r="AE74" s="1"/>
      <c r="AF74" s="1"/>
      <c r="AG74" s="1"/>
      <c r="AH74" s="1"/>
      <c r="AI74" s="1"/>
    </row>
    <row r="75" spans="1:35" x14ac:dyDescent="0.2">
      <c r="A75" s="7" t="s">
        <v>97</v>
      </c>
      <c r="E75" s="11">
        <v>0.93700000000000006</v>
      </c>
      <c r="F75" s="11">
        <v>0.4158</v>
      </c>
      <c r="G75" s="11">
        <v>0.22869</v>
      </c>
      <c r="H75" s="11">
        <v>0.18711</v>
      </c>
      <c r="I75" s="11">
        <v>0.24399999999999999</v>
      </c>
      <c r="J75" s="11">
        <v>0.10980000000000001</v>
      </c>
      <c r="K75" s="11">
        <v>0</v>
      </c>
      <c r="L75" s="11">
        <v>0.17</v>
      </c>
      <c r="M75" s="4">
        <v>2.1800000000000002</v>
      </c>
      <c r="N75" s="11">
        <v>0.94</v>
      </c>
      <c r="O75" s="11">
        <v>0.21050000000000002</v>
      </c>
      <c r="P75" s="11">
        <v>4.8799999999999996E-2</v>
      </c>
      <c r="Q75" s="11">
        <v>8.090000000000018E-2</v>
      </c>
      <c r="R75" s="11">
        <v>4.2411599999999999E-3</v>
      </c>
      <c r="S75" s="11">
        <v>2.3991659999999998E-2</v>
      </c>
      <c r="T75" s="11">
        <v>2.5999999046325685E-3</v>
      </c>
      <c r="U75" s="11">
        <v>6.3999998569488521E-3</v>
      </c>
      <c r="V75" s="11">
        <v>3.1000000238418581E-3</v>
      </c>
      <c r="W75" s="11">
        <v>2.2100000381469725E-2</v>
      </c>
      <c r="X75" s="11">
        <v>2.3999999463558195E-3</v>
      </c>
      <c r="Y75" s="11">
        <v>1.2999999523162842E-3</v>
      </c>
      <c r="Z75" s="11">
        <v>0</v>
      </c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2">
      <c r="A76" s="7" t="s">
        <v>98</v>
      </c>
      <c r="E76" s="11">
        <v>0.17</v>
      </c>
      <c r="F76" s="11">
        <v>2.4E-2</v>
      </c>
      <c r="G76" s="11">
        <v>2.4E-2</v>
      </c>
      <c r="H76" s="11">
        <v>0</v>
      </c>
      <c r="I76" s="11">
        <v>0.43</v>
      </c>
      <c r="J76" s="11">
        <f>I76*0.6</f>
        <v>0.25800000000000001</v>
      </c>
      <c r="K76" s="11">
        <v>0</v>
      </c>
      <c r="L76" s="11">
        <f>I76*0.64</f>
        <v>0.2752</v>
      </c>
      <c r="M76" s="4">
        <v>0</v>
      </c>
      <c r="N76" s="11">
        <v>0.6</v>
      </c>
      <c r="O76" s="11">
        <v>8.0000000000000002E-3</v>
      </c>
      <c r="P76" s="11">
        <v>0.05</v>
      </c>
      <c r="Q76" s="11">
        <f>1-(I76+P76+O76+F76)</f>
        <v>0.48799999999999999</v>
      </c>
      <c r="R76" s="11">
        <v>0</v>
      </c>
      <c r="S76" s="11">
        <v>0</v>
      </c>
      <c r="T76" s="11">
        <v>7.000000000000001E-4</v>
      </c>
      <c r="U76" s="11">
        <v>5.0000000000000001E-4</v>
      </c>
      <c r="V76" s="11">
        <v>1E-3</v>
      </c>
      <c r="W76" s="11">
        <v>2.06E-2</v>
      </c>
      <c r="X76" s="11">
        <v>1.8E-3</v>
      </c>
      <c r="Y76" s="11">
        <v>1E-4</v>
      </c>
      <c r="Z76" s="11">
        <v>0</v>
      </c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2">
      <c r="A77" s="7" t="s">
        <v>99</v>
      </c>
      <c r="E77" s="11">
        <v>0.9</v>
      </c>
      <c r="F77" s="11">
        <v>0.25900000000000001</v>
      </c>
      <c r="G77" s="11">
        <v>0.19424999999999998</v>
      </c>
      <c r="H77" s="11">
        <v>6.4750000000000002E-2</v>
      </c>
      <c r="I77" s="11">
        <v>0.4</v>
      </c>
      <c r="J77" s="11">
        <v>0.18</v>
      </c>
      <c r="K77" s="11">
        <v>0</v>
      </c>
      <c r="L77" s="11">
        <v>0.33</v>
      </c>
      <c r="M77" s="4">
        <v>0.96</v>
      </c>
      <c r="N77" s="11">
        <v>0.44</v>
      </c>
      <c r="O77" s="11">
        <v>1.2E-2</v>
      </c>
      <c r="P77" s="11">
        <v>6.3E-2</v>
      </c>
      <c r="Q77" s="11">
        <v>0.26599999999999996</v>
      </c>
      <c r="R77" s="11">
        <v>0</v>
      </c>
      <c r="S77" s="11">
        <v>0</v>
      </c>
      <c r="T77" s="11">
        <v>2.3000000417232516E-3</v>
      </c>
      <c r="U77" s="11">
        <v>1.0299999713897705E-2</v>
      </c>
      <c r="V77" s="11">
        <v>7.4999999999999997E-3</v>
      </c>
      <c r="W77" s="11">
        <v>1.0599999427795411E-2</v>
      </c>
      <c r="X77" s="11">
        <v>3.3000001311302186E-3</v>
      </c>
      <c r="Y77" s="11">
        <v>2.7000001072883606E-3</v>
      </c>
      <c r="Z77" s="11">
        <v>0</v>
      </c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2">
      <c r="A78" s="7" t="s">
        <v>100</v>
      </c>
      <c r="E78" s="11">
        <v>0.99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4">
        <v>5.84</v>
      </c>
      <c r="N78" s="11">
        <v>1.77</v>
      </c>
      <c r="O78" s="11">
        <v>1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"/>
      <c r="AB78" s="1"/>
      <c r="AC78" s="1"/>
      <c r="AD78" s="1"/>
      <c r="AE78" s="1"/>
      <c r="AF78" s="1"/>
      <c r="AG78" s="1"/>
      <c r="AH78" s="1"/>
      <c r="AI78" s="1"/>
    </row>
    <row r="79" spans="1:35" x14ac:dyDescent="0.2">
      <c r="A79" s="7" t="s">
        <v>101</v>
      </c>
      <c r="E79" s="11">
        <v>0.9</v>
      </c>
      <c r="F79" s="11">
        <v>0.17600000000000002</v>
      </c>
      <c r="G79" s="11">
        <v>0.14080000000000001</v>
      </c>
      <c r="H79" s="11">
        <v>3.5200000000000002E-2</v>
      </c>
      <c r="I79" s="11">
        <v>0.15</v>
      </c>
      <c r="J79" s="11">
        <v>6.7500000000000004E-2</v>
      </c>
      <c r="K79" s="11">
        <v>0</v>
      </c>
      <c r="L79" s="11">
        <v>0.08</v>
      </c>
      <c r="M79" s="4">
        <v>1.94</v>
      </c>
      <c r="N79" s="11">
        <v>0.84</v>
      </c>
      <c r="O79" s="11">
        <v>1.7000000000000001E-2</v>
      </c>
      <c r="P79" s="11">
        <v>0.02</v>
      </c>
      <c r="Q79" s="11">
        <v>0.63700000000000001</v>
      </c>
      <c r="R79" s="11">
        <v>1.32E-3</v>
      </c>
      <c r="S79" s="11">
        <v>6.4591999999999991E-3</v>
      </c>
      <c r="T79" s="11">
        <v>5.9999999999999995E-4</v>
      </c>
      <c r="U79" s="11">
        <v>3.3E-3</v>
      </c>
      <c r="V79" s="11">
        <v>0</v>
      </c>
      <c r="W79" s="11">
        <v>4.0000000000000001E-3</v>
      </c>
      <c r="X79" s="11">
        <v>1.7000000000000001E-3</v>
      </c>
      <c r="Y79" s="11">
        <v>0</v>
      </c>
      <c r="Z79" s="11">
        <v>0</v>
      </c>
      <c r="AA79" s="1"/>
      <c r="AB79" s="1"/>
      <c r="AC79" s="1"/>
      <c r="AD79" s="1"/>
      <c r="AE79" s="1"/>
      <c r="AF79" s="1"/>
      <c r="AG79" s="1"/>
      <c r="AH79" s="1"/>
      <c r="AI79" s="1"/>
    </row>
    <row r="80" spans="1:35" x14ac:dyDescent="0.2">
      <c r="A80" s="7" t="s">
        <v>102</v>
      </c>
      <c r="E80" s="11">
        <v>0.99</v>
      </c>
      <c r="F80" s="11">
        <v>2.81</v>
      </c>
      <c r="G80" s="11">
        <v>2.81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4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2">
      <c r="A81" s="7" t="s">
        <v>103</v>
      </c>
      <c r="E81" s="11">
        <v>0.88749999999999996</v>
      </c>
      <c r="F81" s="11">
        <v>0.18469999999999998</v>
      </c>
      <c r="G81" s="11">
        <v>0.13852499999999998</v>
      </c>
      <c r="H81" s="11">
        <v>4.6174999999999994E-2</v>
      </c>
      <c r="I81" s="11">
        <v>0.51</v>
      </c>
      <c r="J81" s="11">
        <v>0.22949999999999998</v>
      </c>
      <c r="K81" s="11">
        <v>0</v>
      </c>
      <c r="L81" s="11">
        <v>0.15</v>
      </c>
      <c r="M81" s="4">
        <v>1.6</v>
      </c>
      <c r="N81" s="11">
        <v>0.7</v>
      </c>
      <c r="O81" s="11">
        <v>5.4600000000000003E-2</v>
      </c>
      <c r="P81" s="11">
        <v>5.7999999999999996E-2</v>
      </c>
      <c r="Q81" s="11">
        <v>0.19270000000000009</v>
      </c>
      <c r="R81" s="11">
        <v>1.3852499999999998E-3</v>
      </c>
      <c r="S81" s="11">
        <v>6.778489999999999E-3</v>
      </c>
      <c r="T81" s="11">
        <v>1.2999999999999999E-3</v>
      </c>
      <c r="U81" s="11">
        <v>1.38E-2</v>
      </c>
      <c r="V81" s="11">
        <v>6.0000000000000001E-3</v>
      </c>
      <c r="W81" s="11">
        <v>1.5600000000000001E-2</v>
      </c>
      <c r="X81" s="11">
        <v>2.5000000000000001E-3</v>
      </c>
      <c r="Y81" s="11">
        <v>4.0000000000000002E-4</v>
      </c>
      <c r="Z81" s="11">
        <v>5.0000000000000001E-4</v>
      </c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2">
      <c r="A82" s="7" t="s">
        <v>104</v>
      </c>
      <c r="E82" s="11">
        <v>0.87930000000000008</v>
      </c>
      <c r="F82" s="11">
        <v>0.1578</v>
      </c>
      <c r="G82" s="11">
        <v>0.12308399999999999</v>
      </c>
      <c r="H82" s="11">
        <v>3.4715999999999997E-2</v>
      </c>
      <c r="I82" s="11">
        <v>0.15</v>
      </c>
      <c r="J82" s="11">
        <v>6.7500000000000004E-2</v>
      </c>
      <c r="K82" s="11">
        <v>0</v>
      </c>
      <c r="L82" s="11">
        <v>0.08</v>
      </c>
      <c r="M82" s="4">
        <v>2.04</v>
      </c>
      <c r="N82" s="11">
        <v>0.88</v>
      </c>
      <c r="O82" s="11">
        <v>4.0300000000000002E-2</v>
      </c>
      <c r="P82" s="11">
        <v>1.4999999999999999E-2</v>
      </c>
      <c r="Q82" s="11">
        <v>0.63690000000000002</v>
      </c>
      <c r="R82" s="11">
        <v>1.5464400000000001E-3</v>
      </c>
      <c r="S82" s="11">
        <v>4.7339999999999995E-3</v>
      </c>
      <c r="T82" s="11">
        <v>3.9999999105930326E-4</v>
      </c>
      <c r="U82" s="11">
        <v>4.1999998688697811E-3</v>
      </c>
      <c r="V82" s="11">
        <v>1.599999964237213E-3</v>
      </c>
      <c r="W82" s="11">
        <v>4.1999998688697811E-3</v>
      </c>
      <c r="X82" s="11">
        <v>1.8000000715255738E-3</v>
      </c>
      <c r="Y82" s="11">
        <v>5.0000000745058064E-4</v>
      </c>
      <c r="Z82" s="11">
        <v>8.0000000000000004E-4</v>
      </c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2">
      <c r="A83" s="7" t="s">
        <v>105</v>
      </c>
      <c r="E83" s="11">
        <v>0.89659999999999995</v>
      </c>
      <c r="F83" s="11">
        <v>0.19829999999999998</v>
      </c>
      <c r="G83" s="11">
        <v>0.148725</v>
      </c>
      <c r="H83" s="11">
        <v>4.9574999999999994E-2</v>
      </c>
      <c r="I83" s="11">
        <v>0.33</v>
      </c>
      <c r="J83" s="11">
        <v>0.14849999999999999</v>
      </c>
      <c r="K83" s="11">
        <v>0</v>
      </c>
      <c r="L83" s="11">
        <v>0.09</v>
      </c>
      <c r="M83" s="4">
        <v>1.57</v>
      </c>
      <c r="N83" s="11">
        <v>0.69</v>
      </c>
      <c r="O83" s="11">
        <v>5.4100000000000002E-2</v>
      </c>
      <c r="P83" s="11">
        <v>4.5199999999999997E-2</v>
      </c>
      <c r="Q83" s="11">
        <v>0.37240000000000006</v>
      </c>
      <c r="R83" s="11">
        <v>2.0226599999999999E-3</v>
      </c>
      <c r="S83" s="11">
        <v>7.4759099999999988E-3</v>
      </c>
      <c r="T83" s="11">
        <v>1.2999999523162842E-3</v>
      </c>
      <c r="U83" s="11">
        <v>9.9000000953674318E-3</v>
      </c>
      <c r="V83" s="11">
        <v>4.0000000596046451E-3</v>
      </c>
      <c r="W83" s="11">
        <v>1.1299999952316285E-2</v>
      </c>
      <c r="X83" s="11">
        <v>2.0000000298023225E-3</v>
      </c>
      <c r="Y83" s="11">
        <v>1.899999976158142E-3</v>
      </c>
      <c r="Z83" s="11">
        <v>4.0000000000000002E-4</v>
      </c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2">
      <c r="A84" s="7" t="s">
        <v>106</v>
      </c>
      <c r="E84" s="11">
        <v>0.89</v>
      </c>
      <c r="F84" s="11">
        <v>3.6000000000000004E-2</v>
      </c>
      <c r="G84" s="11">
        <v>3.2400000000000005E-2</v>
      </c>
      <c r="H84" s="11">
        <v>3.6000000000000003E-3</v>
      </c>
      <c r="I84" s="11">
        <v>0.85</v>
      </c>
      <c r="J84" s="11">
        <v>0.93500000000000005</v>
      </c>
      <c r="K84" s="11">
        <v>0.85</v>
      </c>
      <c r="L84" s="11">
        <v>0.54</v>
      </c>
      <c r="M84" s="4">
        <v>0.96</v>
      </c>
      <c r="N84" s="11">
        <v>0.44</v>
      </c>
      <c r="O84" s="11">
        <v>1.8000000000000002E-2</v>
      </c>
      <c r="P84" s="11">
        <v>7.8E-2</v>
      </c>
      <c r="Q84" s="11">
        <v>1.8000000000000113E-2</v>
      </c>
      <c r="R84" s="11">
        <v>0</v>
      </c>
      <c r="S84" s="11">
        <v>0</v>
      </c>
      <c r="T84" s="11">
        <v>1.8000000715255738E-3</v>
      </c>
      <c r="U84" s="11">
        <v>5.0000000745058064E-4</v>
      </c>
      <c r="V84" s="11">
        <v>1.1999999731779098E-3</v>
      </c>
      <c r="W84" s="11">
        <v>1.4199999570846557E-2</v>
      </c>
      <c r="X84" s="11">
        <v>1.899999976158142E-3</v>
      </c>
      <c r="Y84" s="11">
        <v>1.4000000059604645E-3</v>
      </c>
      <c r="Z84" s="11">
        <v>3.2000000000000002E-3</v>
      </c>
      <c r="AA84" s="1"/>
      <c r="AB84" s="1"/>
      <c r="AC84" s="1"/>
      <c r="AD84" s="1"/>
      <c r="AE84" s="1"/>
      <c r="AF84" s="1"/>
      <c r="AG84" s="1"/>
      <c r="AH84" s="1"/>
      <c r="AI84" s="1"/>
    </row>
  </sheetData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opLeftCell="A13" workbookViewId="0">
      <selection activeCell="U38" sqref="U38"/>
    </sheetView>
  </sheetViews>
  <sheetFormatPr defaultRowHeight="12.75" x14ac:dyDescent="0.2"/>
  <cols>
    <col min="1" max="1" width="26.42578125" customWidth="1"/>
    <col min="2" max="2" width="9.7109375" style="1" customWidth="1"/>
    <col min="3" max="3" width="9" style="1" customWidth="1"/>
    <col min="4" max="4" width="8" style="1" customWidth="1"/>
    <col min="5" max="5" width="8.42578125" style="2" customWidth="1"/>
    <col min="6" max="6" width="7.42578125" style="1" customWidth="1"/>
    <col min="7" max="7" width="7.85546875" style="2" customWidth="1"/>
    <col min="8" max="8" width="7.85546875" style="4" customWidth="1"/>
    <col min="9" max="12" width="7.85546875" style="1" customWidth="1"/>
    <col min="13" max="13" width="8.28515625" style="1" customWidth="1"/>
    <col min="14" max="14" width="8.5703125" style="1" customWidth="1"/>
    <col min="15" max="26" width="7.85546875" style="1" customWidth="1"/>
    <col min="27" max="33" width="7.28515625" customWidth="1"/>
  </cols>
  <sheetData>
    <row r="1" spans="1:36" s="7" customFormat="1" x14ac:dyDescent="0.2">
      <c r="A1" s="7" t="s">
        <v>139</v>
      </c>
      <c r="B1" s="8" t="s">
        <v>140</v>
      </c>
      <c r="C1" s="8"/>
      <c r="D1" s="8"/>
      <c r="E1" s="9" t="s">
        <v>141</v>
      </c>
      <c r="F1" s="8" t="s">
        <v>142</v>
      </c>
      <c r="G1" s="8" t="s">
        <v>142</v>
      </c>
      <c r="H1" s="8" t="s">
        <v>142</v>
      </c>
      <c r="I1" s="8" t="s">
        <v>142</v>
      </c>
      <c r="J1" s="8" t="s">
        <v>142</v>
      </c>
      <c r="K1" s="8" t="s">
        <v>142</v>
      </c>
      <c r="L1" s="8" t="s">
        <v>142</v>
      </c>
      <c r="M1" s="8" t="s">
        <v>6</v>
      </c>
      <c r="N1" s="8" t="s">
        <v>142</v>
      </c>
      <c r="O1" s="8" t="s">
        <v>142</v>
      </c>
      <c r="P1" s="8" t="s">
        <v>142</v>
      </c>
      <c r="Q1" s="8" t="s">
        <v>142</v>
      </c>
      <c r="R1" s="8" t="s">
        <v>142</v>
      </c>
      <c r="S1" s="8" t="s">
        <v>142</v>
      </c>
      <c r="T1" s="8" t="s">
        <v>142</v>
      </c>
      <c r="U1" s="8" t="s">
        <v>142</v>
      </c>
      <c r="V1" s="8" t="s">
        <v>142</v>
      </c>
      <c r="W1" s="8" t="s">
        <v>142</v>
      </c>
      <c r="X1" s="8" t="s">
        <v>142</v>
      </c>
      <c r="Y1" s="8" t="s">
        <v>142</v>
      </c>
      <c r="Z1" s="8" t="s">
        <v>142</v>
      </c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7" customFormat="1" x14ac:dyDescent="0.2">
      <c r="A2" s="7" t="s">
        <v>143</v>
      </c>
      <c r="B2" s="8" t="s">
        <v>110</v>
      </c>
      <c r="C2" s="8"/>
      <c r="D2" s="8"/>
      <c r="E2" s="9" t="s">
        <v>107</v>
      </c>
      <c r="F2" s="8" t="s">
        <v>108</v>
      </c>
      <c r="G2" s="8" t="s">
        <v>144</v>
      </c>
      <c r="H2" s="10" t="s">
        <v>145</v>
      </c>
      <c r="I2" s="8" t="s">
        <v>146</v>
      </c>
      <c r="J2" s="8" t="s">
        <v>147</v>
      </c>
      <c r="K2" s="8" t="s">
        <v>148</v>
      </c>
      <c r="L2" s="8" t="s">
        <v>149</v>
      </c>
      <c r="M2" s="8" t="s">
        <v>17</v>
      </c>
      <c r="N2" s="8" t="s">
        <v>109</v>
      </c>
      <c r="O2" s="8" t="s">
        <v>150</v>
      </c>
      <c r="P2" s="8" t="s">
        <v>151</v>
      </c>
      <c r="Q2" s="8" t="s">
        <v>152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27</v>
      </c>
      <c r="X2" s="8" t="s">
        <v>28</v>
      </c>
      <c r="Y2" s="8" t="s">
        <v>29</v>
      </c>
      <c r="Z2" s="8" t="s">
        <v>30</v>
      </c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x14ac:dyDescent="0.2">
      <c r="A3" s="7" t="s">
        <v>183</v>
      </c>
      <c r="B3" s="1">
        <v>2E-3</v>
      </c>
      <c r="E3" s="11">
        <v>0.24</v>
      </c>
      <c r="F3" s="11">
        <v>0.13</v>
      </c>
      <c r="G3" s="11">
        <v>9.6000000000000002E-2</v>
      </c>
      <c r="H3" s="11">
        <v>2.4000000000000004E-2</v>
      </c>
      <c r="I3" s="11">
        <v>0.75</v>
      </c>
      <c r="J3" s="11">
        <v>0.75</v>
      </c>
      <c r="K3" s="11">
        <v>0.75</v>
      </c>
      <c r="L3" s="11">
        <v>0.45</v>
      </c>
      <c r="M3" s="4">
        <v>1.23</v>
      </c>
      <c r="N3" s="11">
        <v>0.55000000000000004</v>
      </c>
      <c r="O3" s="11">
        <v>1.2E-2</v>
      </c>
      <c r="P3" s="11">
        <v>0.1</v>
      </c>
      <c r="Q3" s="11">
        <v>8.2999999999999977E-2</v>
      </c>
      <c r="R3" s="11">
        <v>8.0400000000000014E-4</v>
      </c>
      <c r="S3" s="11">
        <v>3.3960000000000001E-3</v>
      </c>
      <c r="T3" s="11">
        <v>5.6000000000000008E-3</v>
      </c>
      <c r="U3" s="11">
        <v>4.1999999999999997E-3</v>
      </c>
      <c r="V3" s="11">
        <v>2.5999999999999999E-3</v>
      </c>
      <c r="W3" s="11">
        <v>1.3100000000000001E-2</v>
      </c>
      <c r="X3" s="11">
        <v>1E-3</v>
      </c>
      <c r="Y3" s="11">
        <v>1E-4</v>
      </c>
      <c r="Z3" s="11">
        <v>0</v>
      </c>
      <c r="AA3" s="1"/>
      <c r="AB3" s="1"/>
      <c r="AC3" s="1"/>
      <c r="AD3" s="1"/>
      <c r="AE3" s="1"/>
      <c r="AF3" s="1"/>
      <c r="AG3" s="1"/>
      <c r="AH3" s="1"/>
      <c r="AI3" s="1"/>
    </row>
    <row r="4" spans="1:36" x14ac:dyDescent="0.2">
      <c r="A4" s="7" t="s">
        <v>153</v>
      </c>
      <c r="B4" s="42">
        <v>0.15</v>
      </c>
      <c r="E4" s="11">
        <v>0.3</v>
      </c>
      <c r="F4" s="11">
        <v>6.5000000000000002E-2</v>
      </c>
      <c r="G4" s="11">
        <v>5.0500000000000003E-2</v>
      </c>
      <c r="H4" s="11">
        <v>2.4E-2</v>
      </c>
      <c r="I4" s="11">
        <v>0.56799999999999995</v>
      </c>
      <c r="J4" s="11">
        <v>0.56799999999999995</v>
      </c>
      <c r="K4" s="11">
        <v>0.56799999999999995</v>
      </c>
      <c r="L4" s="11">
        <v>0.3</v>
      </c>
      <c r="M4" s="4">
        <v>1.34</v>
      </c>
      <c r="N4" s="11">
        <v>0.62</v>
      </c>
      <c r="O4" s="11">
        <v>0.03</v>
      </c>
      <c r="P4" s="11">
        <v>7.1999999999999995E-2</v>
      </c>
      <c r="Q4" s="12">
        <f t="shared" ref="Q4:Q8" si="0">1-(F4+I4+O4+P4)</f>
        <v>0.26500000000000001</v>
      </c>
      <c r="R4" s="11">
        <v>1E-3</v>
      </c>
      <c r="S4" s="11">
        <v>2E-3</v>
      </c>
      <c r="T4" s="12">
        <v>3.3999999999999998E-3</v>
      </c>
      <c r="U4" s="12">
        <v>1.9E-3</v>
      </c>
      <c r="V4" s="12">
        <v>2.3E-3</v>
      </c>
      <c r="W4" s="12">
        <v>1.4E-2</v>
      </c>
      <c r="X4" s="12">
        <v>8.0000000000000004E-4</v>
      </c>
      <c r="Y4" s="12">
        <v>1E-4</v>
      </c>
      <c r="Z4" s="12">
        <v>0</v>
      </c>
      <c r="AA4" s="1"/>
      <c r="AB4" s="1"/>
      <c r="AC4" s="1"/>
      <c r="AD4" s="1"/>
      <c r="AE4" s="1"/>
      <c r="AF4" s="1"/>
      <c r="AG4" s="1"/>
      <c r="AH4" s="1"/>
      <c r="AI4" s="1"/>
    </row>
    <row r="5" spans="1:36" x14ac:dyDescent="0.2">
      <c r="A5" s="7" t="s">
        <v>121</v>
      </c>
      <c r="B5" s="42">
        <v>0</v>
      </c>
      <c r="E5" s="11">
        <v>0.85</v>
      </c>
      <c r="F5" s="11">
        <v>0.08</v>
      </c>
      <c r="G5" s="11">
        <v>7.2000000000000008E-2</v>
      </c>
      <c r="H5" s="11">
        <v>8.0000000000000002E-3</v>
      </c>
      <c r="I5" s="11">
        <v>0.27</v>
      </c>
      <c r="J5" s="11">
        <f t="shared" ref="J5:J14" si="1">I5*0.45</f>
        <v>0.12150000000000001</v>
      </c>
      <c r="K5" s="11">
        <v>0</v>
      </c>
      <c r="L5" s="11">
        <v>0.25</v>
      </c>
      <c r="M5" s="4">
        <v>1.77</v>
      </c>
      <c r="N5" s="11">
        <v>0.77</v>
      </c>
      <c r="O5" s="11">
        <v>3.9E-2</v>
      </c>
      <c r="P5" s="11">
        <v>6.3E-2</v>
      </c>
      <c r="Q5" s="12">
        <f t="shared" si="0"/>
        <v>0.54800000000000004</v>
      </c>
      <c r="R5" s="11">
        <v>5.2000000000000006E-4</v>
      </c>
      <c r="S5" s="11">
        <v>2.3999999999999998E-3</v>
      </c>
      <c r="T5" s="12">
        <v>1.4999999999999999E-2</v>
      </c>
      <c r="U5" s="12">
        <v>1.1999999999999999E-3</v>
      </c>
      <c r="V5" s="12">
        <v>5.7999999999999996E-3</v>
      </c>
      <c r="W5" s="12">
        <v>1.4499999999999999E-2</v>
      </c>
      <c r="X5" s="12">
        <v>4.3E-3</v>
      </c>
      <c r="Y5" s="12">
        <v>5.0000000000000001E-4</v>
      </c>
      <c r="Z5" s="12">
        <v>0</v>
      </c>
      <c r="AA5" s="1"/>
      <c r="AB5" s="1"/>
      <c r="AC5" s="1"/>
      <c r="AD5" s="1"/>
      <c r="AE5" s="1"/>
      <c r="AF5" s="1"/>
      <c r="AG5" s="1"/>
      <c r="AH5" s="1"/>
      <c r="AI5" s="1"/>
    </row>
    <row r="6" spans="1:36" x14ac:dyDescent="0.2">
      <c r="A6" s="7" t="s">
        <v>120</v>
      </c>
      <c r="B6" s="42">
        <v>0.7</v>
      </c>
      <c r="E6" s="11">
        <v>0.88</v>
      </c>
      <c r="F6" s="11">
        <v>0.1</v>
      </c>
      <c r="G6" s="11">
        <v>0.05</v>
      </c>
      <c r="H6" s="11">
        <v>0.05</v>
      </c>
      <c r="I6" s="11">
        <v>0.1</v>
      </c>
      <c r="J6" s="11">
        <f t="shared" si="1"/>
        <v>4.5000000000000005E-2</v>
      </c>
      <c r="K6" s="11">
        <v>0</v>
      </c>
      <c r="L6" s="11">
        <v>0.03</v>
      </c>
      <c r="M6" s="4">
        <v>1.96</v>
      </c>
      <c r="N6" s="11">
        <v>0.85</v>
      </c>
      <c r="O6" s="11">
        <v>4.2999999999999997E-2</v>
      </c>
      <c r="P6" s="11">
        <v>1.6E-2</v>
      </c>
      <c r="Q6" s="12">
        <f t="shared" si="0"/>
        <v>0.74099999999999999</v>
      </c>
      <c r="R6" s="11">
        <v>1.1200000000000001E-3</v>
      </c>
      <c r="S6" s="11">
        <v>1.65E-3</v>
      </c>
      <c r="T6" s="12">
        <v>1.9999999552965163E-4</v>
      </c>
      <c r="U6" s="12">
        <v>3.4999999403953551E-3</v>
      </c>
      <c r="V6" s="12">
        <v>1.2999999523162842E-3</v>
      </c>
      <c r="W6" s="12">
        <v>3.7000000476837156E-3</v>
      </c>
      <c r="X6" s="12">
        <v>1.4000000059604645E-3</v>
      </c>
      <c r="Y6" s="12">
        <v>1.9999999552965163E-4</v>
      </c>
      <c r="Z6" s="12">
        <v>0</v>
      </c>
      <c r="AA6" s="1"/>
      <c r="AB6" s="1"/>
      <c r="AC6" s="1"/>
      <c r="AD6" s="1"/>
      <c r="AE6" s="1"/>
      <c r="AF6" s="1"/>
      <c r="AG6" s="1"/>
      <c r="AH6" s="1"/>
      <c r="AI6" s="1"/>
    </row>
    <row r="7" spans="1:36" x14ac:dyDescent="0.2">
      <c r="A7" s="7" t="s">
        <v>119</v>
      </c>
      <c r="B7" s="42">
        <v>1.2</v>
      </c>
      <c r="C7" s="11"/>
      <c r="E7" s="11">
        <v>0.8970999999999999</v>
      </c>
      <c r="F7" s="11">
        <v>0.51500000000000001</v>
      </c>
      <c r="G7" s="11">
        <v>0.31850000000000001</v>
      </c>
      <c r="H7" s="11">
        <v>0.17149999999999999</v>
      </c>
      <c r="I7" s="11">
        <v>0.14000000000000001</v>
      </c>
      <c r="J7" s="11">
        <f t="shared" si="1"/>
        <v>6.3000000000000014E-2</v>
      </c>
      <c r="K7" s="11">
        <v>0</v>
      </c>
      <c r="L7" s="11">
        <v>0.1</v>
      </c>
      <c r="M7" s="4">
        <v>1.94</v>
      </c>
      <c r="N7" s="11">
        <v>0.84</v>
      </c>
      <c r="O7" s="11">
        <v>4.2999999999999997E-2</v>
      </c>
      <c r="P7" s="11">
        <v>7.3399999999999993E-2</v>
      </c>
      <c r="Q7" s="12">
        <f t="shared" si="0"/>
        <v>0.22859999999999991</v>
      </c>
      <c r="R7" s="11">
        <v>4.9490000000000003E-3</v>
      </c>
      <c r="S7" s="11">
        <v>2.6264000000000003E-2</v>
      </c>
      <c r="T7" s="12">
        <v>2.8999999165534975E-3</v>
      </c>
      <c r="U7" s="12">
        <v>6.9999998807907101E-3</v>
      </c>
      <c r="V7" s="12">
        <v>3.1999999284744261E-3</v>
      </c>
      <c r="W7" s="12">
        <v>2.2999999523162843E-2</v>
      </c>
      <c r="X7" s="12">
        <v>4.7999998927116391E-3</v>
      </c>
      <c r="Y7" s="12">
        <v>2.9999999329447744E-4</v>
      </c>
      <c r="Z7" s="12">
        <v>5.0000000000000001E-4</v>
      </c>
      <c r="AA7" s="1"/>
      <c r="AB7" s="1"/>
      <c r="AC7" s="1"/>
      <c r="AD7" s="1"/>
      <c r="AE7" s="1"/>
      <c r="AF7" s="1"/>
      <c r="AG7" s="1"/>
      <c r="AH7" s="1"/>
      <c r="AI7" s="1"/>
    </row>
    <row r="8" spans="1:36" x14ac:dyDescent="0.2">
      <c r="A8" s="7" t="s">
        <v>154</v>
      </c>
      <c r="B8" s="42">
        <v>1.2</v>
      </c>
      <c r="E8" s="11">
        <v>1</v>
      </c>
      <c r="F8" s="11">
        <v>0</v>
      </c>
      <c r="G8" s="11">
        <v>0</v>
      </c>
      <c r="H8" s="11">
        <v>0</v>
      </c>
      <c r="I8" s="11">
        <v>0</v>
      </c>
      <c r="J8" s="11">
        <f t="shared" si="1"/>
        <v>0</v>
      </c>
      <c r="K8" s="11">
        <v>0</v>
      </c>
      <c r="L8" s="11">
        <v>0</v>
      </c>
      <c r="M8" s="4">
        <v>0</v>
      </c>
      <c r="N8" s="11">
        <v>0</v>
      </c>
      <c r="O8" s="11">
        <v>0</v>
      </c>
      <c r="P8" s="11">
        <v>1</v>
      </c>
      <c r="Q8" s="12">
        <f t="shared" si="0"/>
        <v>0</v>
      </c>
      <c r="R8" s="11">
        <v>0</v>
      </c>
      <c r="S8" s="11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0.39300000000000002</v>
      </c>
      <c r="Z8" s="12">
        <v>0.60599999999999998</v>
      </c>
      <c r="AA8" s="1"/>
      <c r="AB8" s="1"/>
      <c r="AC8" s="1"/>
      <c r="AD8" s="1"/>
      <c r="AE8" s="1"/>
      <c r="AF8" s="1"/>
      <c r="AG8" s="1"/>
      <c r="AH8" s="1"/>
      <c r="AI8" s="1"/>
    </row>
    <row r="9" spans="1:36" x14ac:dyDescent="0.2">
      <c r="A9" s="7" t="s">
        <v>155</v>
      </c>
      <c r="B9" s="42">
        <v>0</v>
      </c>
      <c r="E9" s="11">
        <v>0.99</v>
      </c>
      <c r="F9" s="11">
        <v>2.81</v>
      </c>
      <c r="G9" s="11">
        <v>2.81</v>
      </c>
      <c r="H9" s="11">
        <v>0</v>
      </c>
      <c r="I9" s="11">
        <v>0</v>
      </c>
      <c r="J9" s="11">
        <f t="shared" si="1"/>
        <v>0</v>
      </c>
      <c r="K9" s="11">
        <v>0</v>
      </c>
      <c r="L9" s="11">
        <v>0</v>
      </c>
      <c r="M9" s="4">
        <v>0</v>
      </c>
      <c r="N9" s="11">
        <v>0</v>
      </c>
      <c r="O9" s="11">
        <v>0</v>
      </c>
      <c r="P9" s="11">
        <v>0</v>
      </c>
      <c r="Q9" s="12">
        <v>0</v>
      </c>
      <c r="R9" s="11">
        <v>0</v>
      </c>
      <c r="S9" s="11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"/>
      <c r="AB9" s="1"/>
      <c r="AC9" s="1"/>
      <c r="AD9" s="1"/>
      <c r="AE9" s="1"/>
      <c r="AF9" s="1"/>
      <c r="AG9" s="1"/>
      <c r="AH9" s="1"/>
      <c r="AI9" s="1"/>
    </row>
    <row r="10" spans="1:36" x14ac:dyDescent="0.2">
      <c r="A10" s="7" t="s">
        <v>156</v>
      </c>
      <c r="B10" s="42">
        <v>2.5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f t="shared" si="1"/>
        <v>0</v>
      </c>
      <c r="K10" s="11">
        <v>0</v>
      </c>
      <c r="L10" s="11">
        <v>0</v>
      </c>
      <c r="M10" s="4">
        <v>0</v>
      </c>
      <c r="N10" s="11">
        <v>0</v>
      </c>
      <c r="O10" s="11">
        <v>0</v>
      </c>
      <c r="P10" s="11">
        <v>1</v>
      </c>
      <c r="Q10" s="12">
        <v>0</v>
      </c>
      <c r="R10" s="11">
        <v>0</v>
      </c>
      <c r="S10" s="11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</row>
    <row r="11" spans="1:36" x14ac:dyDescent="0.2">
      <c r="A11" s="7" t="s">
        <v>157</v>
      </c>
      <c r="B11" s="42">
        <v>0</v>
      </c>
      <c r="E11" s="11">
        <v>1</v>
      </c>
      <c r="F11" s="11">
        <v>0</v>
      </c>
      <c r="G11" s="11">
        <v>0</v>
      </c>
      <c r="H11" s="11">
        <v>0</v>
      </c>
      <c r="I11" s="11">
        <v>0</v>
      </c>
      <c r="J11" s="11">
        <f t="shared" si="1"/>
        <v>0</v>
      </c>
      <c r="K11" s="11">
        <v>0</v>
      </c>
      <c r="L11" s="11">
        <v>0</v>
      </c>
      <c r="M11" s="4">
        <v>0</v>
      </c>
      <c r="N11" s="11">
        <v>0</v>
      </c>
      <c r="O11" s="11">
        <v>0</v>
      </c>
      <c r="P11" s="11">
        <v>1</v>
      </c>
      <c r="Q11" s="12">
        <v>0</v>
      </c>
      <c r="R11" s="11">
        <v>0</v>
      </c>
      <c r="S11" s="11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</row>
    <row r="12" spans="1:36" x14ac:dyDescent="0.2">
      <c r="A12" s="7" t="s">
        <v>158</v>
      </c>
      <c r="B12" s="42">
        <v>0</v>
      </c>
      <c r="D12" s="12"/>
      <c r="E12" s="11">
        <v>1</v>
      </c>
      <c r="F12" s="11">
        <v>0</v>
      </c>
      <c r="G12" s="11">
        <v>0</v>
      </c>
      <c r="H12" s="11">
        <v>0</v>
      </c>
      <c r="I12" s="11">
        <v>0</v>
      </c>
      <c r="J12" s="11">
        <f t="shared" si="1"/>
        <v>0</v>
      </c>
      <c r="K12" s="11">
        <v>0</v>
      </c>
      <c r="L12" s="11">
        <v>0</v>
      </c>
      <c r="M12" s="4">
        <v>0</v>
      </c>
      <c r="N12" s="11">
        <v>0</v>
      </c>
      <c r="O12" s="11">
        <v>0</v>
      </c>
      <c r="P12" s="11">
        <v>1</v>
      </c>
      <c r="Q12" s="12">
        <v>0</v>
      </c>
      <c r="R12" s="11">
        <v>0</v>
      </c>
      <c r="S12" s="11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0.27</v>
      </c>
      <c r="Z12" s="12">
        <v>0</v>
      </c>
      <c r="AA12" s="1"/>
      <c r="AB12" s="1"/>
      <c r="AC12" s="1"/>
      <c r="AD12" s="1"/>
      <c r="AE12" s="1"/>
      <c r="AF12" s="1"/>
      <c r="AG12" s="1"/>
      <c r="AH12" s="1"/>
      <c r="AI12" s="1"/>
    </row>
    <row r="13" spans="1:36" x14ac:dyDescent="0.2">
      <c r="A13" s="7" t="s">
        <v>159</v>
      </c>
      <c r="B13" s="42">
        <v>0</v>
      </c>
      <c r="E13" s="11">
        <v>0.97</v>
      </c>
      <c r="F13" s="11">
        <v>0</v>
      </c>
      <c r="G13" s="11">
        <v>0</v>
      </c>
      <c r="H13" s="11">
        <v>0</v>
      </c>
      <c r="I13" s="11">
        <v>0</v>
      </c>
      <c r="J13" s="11">
        <f t="shared" si="1"/>
        <v>0</v>
      </c>
      <c r="K13" s="11">
        <v>0</v>
      </c>
      <c r="L13" s="11">
        <v>0</v>
      </c>
      <c r="M13" s="4">
        <v>0</v>
      </c>
      <c r="N13" s="11">
        <v>0</v>
      </c>
      <c r="O13" s="11">
        <v>0</v>
      </c>
      <c r="P13" s="11">
        <v>1</v>
      </c>
      <c r="Q13" s="12">
        <v>0</v>
      </c>
      <c r="R13" s="11">
        <v>0</v>
      </c>
      <c r="S13" s="11">
        <v>0</v>
      </c>
      <c r="T13" s="12">
        <v>0.22</v>
      </c>
      <c r="U13" s="12">
        <v>0.193</v>
      </c>
      <c r="V13" s="12">
        <v>5.8999999999999999E-3</v>
      </c>
      <c r="W13" s="12">
        <v>6.9999999999999999E-4</v>
      </c>
      <c r="X13" s="12">
        <v>1.14E-2</v>
      </c>
      <c r="Y13" s="12">
        <v>5.0000000000000001E-4</v>
      </c>
      <c r="Z13" s="12">
        <v>0</v>
      </c>
      <c r="AA13" s="1"/>
      <c r="AB13" s="1"/>
      <c r="AC13" s="1"/>
      <c r="AD13" s="1"/>
      <c r="AE13" s="1"/>
      <c r="AF13" s="1"/>
      <c r="AG13" s="1"/>
      <c r="AH13" s="1"/>
      <c r="AI13" s="1"/>
    </row>
    <row r="14" spans="1:36" x14ac:dyDescent="0.2">
      <c r="A14" s="7" t="s">
        <v>160</v>
      </c>
      <c r="B14" s="42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f t="shared" si="1"/>
        <v>0</v>
      </c>
      <c r="K14" s="11">
        <v>0</v>
      </c>
      <c r="L14" s="11">
        <v>0</v>
      </c>
      <c r="M14" s="4">
        <v>0</v>
      </c>
      <c r="N14" s="11">
        <v>0</v>
      </c>
      <c r="O14" s="11">
        <v>0</v>
      </c>
      <c r="P14" s="11">
        <v>1</v>
      </c>
      <c r="Q14" s="12">
        <v>0</v>
      </c>
      <c r="R14" s="11">
        <v>0</v>
      </c>
      <c r="S14" s="11">
        <v>0</v>
      </c>
      <c r="T14" s="11">
        <v>0.34</v>
      </c>
      <c r="U14" s="11">
        <v>2.0000000000000001E-4</v>
      </c>
      <c r="V14" s="11">
        <v>2.06E-2</v>
      </c>
      <c r="W14" s="11">
        <v>1.1999999999999999E-3</v>
      </c>
      <c r="X14" s="11">
        <v>4.0000000000000002E-4</v>
      </c>
      <c r="Y14" s="11">
        <v>5.9999999999999995E-4</v>
      </c>
      <c r="Z14" s="11">
        <v>2.9999999999999997E-4</v>
      </c>
    </row>
    <row r="16" spans="1:36" s="7" customFormat="1" x14ac:dyDescent="0.2">
      <c r="A16" s="7" t="s">
        <v>139</v>
      </c>
      <c r="B16" s="8" t="s">
        <v>161</v>
      </c>
      <c r="C16" s="8" t="s">
        <v>162</v>
      </c>
      <c r="D16" s="8" t="s">
        <v>142</v>
      </c>
      <c r="E16" s="9" t="s">
        <v>162</v>
      </c>
      <c r="F16" s="8" t="s">
        <v>162</v>
      </c>
      <c r="G16" s="8" t="s">
        <v>162</v>
      </c>
      <c r="H16" s="8" t="s">
        <v>162</v>
      </c>
      <c r="I16" s="8" t="s">
        <v>162</v>
      </c>
      <c r="J16" s="8" t="s">
        <v>162</v>
      </c>
      <c r="K16" s="8" t="s">
        <v>162</v>
      </c>
      <c r="L16" s="8" t="s">
        <v>162</v>
      </c>
      <c r="M16" s="8" t="s">
        <v>163</v>
      </c>
      <c r="N16" s="8" t="s">
        <v>162</v>
      </c>
      <c r="O16" s="8" t="s">
        <v>162</v>
      </c>
      <c r="P16" s="8" t="s">
        <v>162</v>
      </c>
      <c r="Q16" s="8" t="s">
        <v>162</v>
      </c>
      <c r="R16" s="8" t="s">
        <v>162</v>
      </c>
      <c r="S16" s="8" t="s">
        <v>162</v>
      </c>
      <c r="T16" s="8" t="s">
        <v>162</v>
      </c>
      <c r="U16" s="8" t="s">
        <v>162</v>
      </c>
      <c r="V16" s="8" t="s">
        <v>162</v>
      </c>
      <c r="W16" s="8" t="s">
        <v>162</v>
      </c>
      <c r="X16" s="8" t="s">
        <v>162</v>
      </c>
      <c r="Y16" s="8" t="s">
        <v>162</v>
      </c>
      <c r="Z16" s="8" t="s">
        <v>162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7" customFormat="1" x14ac:dyDescent="0.2">
      <c r="A17" s="7" t="s">
        <v>143</v>
      </c>
      <c r="B17" s="8" t="s">
        <v>110</v>
      </c>
      <c r="C17" s="8" t="s">
        <v>133</v>
      </c>
      <c r="D17" s="8" t="s">
        <v>107</v>
      </c>
      <c r="E17" s="9" t="s">
        <v>107</v>
      </c>
      <c r="F17" s="8" t="s">
        <v>108</v>
      </c>
      <c r="G17" s="8" t="s">
        <v>144</v>
      </c>
      <c r="H17" s="10" t="s">
        <v>145</v>
      </c>
      <c r="I17" s="8" t="s">
        <v>146</v>
      </c>
      <c r="J17" s="8" t="s">
        <v>147</v>
      </c>
      <c r="K17" s="8" t="s">
        <v>148</v>
      </c>
      <c r="L17" s="8" t="s">
        <v>149</v>
      </c>
      <c r="M17" s="8" t="s">
        <v>17</v>
      </c>
      <c r="N17" s="8" t="s">
        <v>109</v>
      </c>
      <c r="O17" s="8" t="s">
        <v>150</v>
      </c>
      <c r="P17" s="8" t="s">
        <v>151</v>
      </c>
      <c r="Q17" s="8" t="s">
        <v>152</v>
      </c>
      <c r="R17" s="8" t="s">
        <v>22</v>
      </c>
      <c r="S17" s="8" t="s">
        <v>23</v>
      </c>
      <c r="T17" s="8" t="s">
        <v>24</v>
      </c>
      <c r="U17" s="8" t="s">
        <v>25</v>
      </c>
      <c r="V17" s="8" t="s">
        <v>26</v>
      </c>
      <c r="W17" s="8" t="s">
        <v>27</v>
      </c>
      <c r="X17" s="8" t="s">
        <v>28</v>
      </c>
      <c r="Y17" s="8" t="s">
        <v>29</v>
      </c>
      <c r="Z17" s="8" t="s">
        <v>30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7" customFormat="1" x14ac:dyDescent="0.2">
      <c r="A18" s="7" t="s">
        <v>183</v>
      </c>
      <c r="B18" s="20">
        <f t="shared" ref="B18:B29" si="2">C18*B3</f>
        <v>0.01</v>
      </c>
      <c r="C18" s="10">
        <v>5</v>
      </c>
      <c r="D18" s="18">
        <f t="shared" ref="D18:D29" si="3">E18/E$31</f>
        <v>1</v>
      </c>
      <c r="E18" s="10">
        <f t="shared" ref="E18:E29" si="4">C18*E3</f>
        <v>1.2</v>
      </c>
      <c r="F18" s="20">
        <f t="shared" ref="F18:Z29" si="5">$E18*F3</f>
        <v>0.156</v>
      </c>
      <c r="G18" s="20">
        <f t="shared" si="5"/>
        <v>0.1152</v>
      </c>
      <c r="H18" s="20">
        <f t="shared" si="5"/>
        <v>2.8800000000000003E-2</v>
      </c>
      <c r="I18" s="20">
        <f t="shared" si="5"/>
        <v>0.89999999999999991</v>
      </c>
      <c r="J18" s="20">
        <f t="shared" si="5"/>
        <v>0.89999999999999991</v>
      </c>
      <c r="K18" s="20">
        <f t="shared" si="5"/>
        <v>0.89999999999999991</v>
      </c>
      <c r="L18" s="20">
        <f t="shared" si="5"/>
        <v>0.54</v>
      </c>
      <c r="M18" s="20">
        <f t="shared" si="5"/>
        <v>1.476</v>
      </c>
      <c r="N18" s="20">
        <f t="shared" si="5"/>
        <v>0.66</v>
      </c>
      <c r="O18" s="20">
        <f t="shared" si="5"/>
        <v>1.44E-2</v>
      </c>
      <c r="P18" s="20">
        <f t="shared" si="5"/>
        <v>0.12</v>
      </c>
      <c r="Q18" s="20">
        <f t="shared" si="5"/>
        <v>9.9599999999999966E-2</v>
      </c>
      <c r="R18" s="20">
        <f t="shared" si="5"/>
        <v>9.6480000000000014E-4</v>
      </c>
      <c r="S18" s="20">
        <f t="shared" si="5"/>
        <v>4.0752000000000002E-3</v>
      </c>
      <c r="T18" s="20">
        <f t="shared" si="5"/>
        <v>6.7200000000000011E-3</v>
      </c>
      <c r="U18" s="20">
        <f t="shared" si="5"/>
        <v>5.0399999999999993E-3</v>
      </c>
      <c r="V18" s="20">
        <f t="shared" si="5"/>
        <v>3.1199999999999999E-3</v>
      </c>
      <c r="W18" s="20">
        <f t="shared" si="5"/>
        <v>1.5720000000000001E-2</v>
      </c>
      <c r="X18" s="20">
        <f t="shared" si="5"/>
        <v>1.1999999999999999E-3</v>
      </c>
      <c r="Y18" s="20">
        <f t="shared" si="5"/>
        <v>1.2E-4</v>
      </c>
      <c r="Z18" s="20">
        <f t="shared" si="5"/>
        <v>0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x14ac:dyDescent="0.2">
      <c r="A19" s="7" t="s">
        <v>153</v>
      </c>
      <c r="B19" s="13">
        <f t="shared" si="2"/>
        <v>0</v>
      </c>
      <c r="C19" s="41">
        <v>0</v>
      </c>
      <c r="D19" s="58">
        <f t="shared" si="3"/>
        <v>0</v>
      </c>
      <c r="E19" s="59">
        <f t="shared" si="4"/>
        <v>0</v>
      </c>
      <c r="F19" s="60">
        <f t="shared" si="5"/>
        <v>0</v>
      </c>
      <c r="G19" s="60">
        <f t="shared" si="5"/>
        <v>0</v>
      </c>
      <c r="H19" s="60">
        <f t="shared" si="5"/>
        <v>0</v>
      </c>
      <c r="I19" s="60">
        <f t="shared" si="5"/>
        <v>0</v>
      </c>
      <c r="J19" s="60">
        <f t="shared" si="5"/>
        <v>0</v>
      </c>
      <c r="K19" s="60">
        <f t="shared" si="5"/>
        <v>0</v>
      </c>
      <c r="L19" s="60">
        <f t="shared" si="5"/>
        <v>0</v>
      </c>
      <c r="M19" s="60">
        <f t="shared" si="5"/>
        <v>0</v>
      </c>
      <c r="N19" s="60">
        <f t="shared" si="5"/>
        <v>0</v>
      </c>
      <c r="O19" s="60">
        <f t="shared" si="5"/>
        <v>0</v>
      </c>
      <c r="P19" s="60">
        <f t="shared" si="5"/>
        <v>0</v>
      </c>
      <c r="Q19" s="60">
        <f t="shared" si="5"/>
        <v>0</v>
      </c>
      <c r="R19" s="60">
        <f t="shared" si="5"/>
        <v>0</v>
      </c>
      <c r="S19" s="60">
        <f t="shared" si="5"/>
        <v>0</v>
      </c>
      <c r="T19" s="60">
        <f t="shared" si="5"/>
        <v>0</v>
      </c>
      <c r="U19" s="60">
        <f t="shared" si="5"/>
        <v>0</v>
      </c>
      <c r="V19" s="60">
        <f t="shared" si="5"/>
        <v>0</v>
      </c>
      <c r="W19" s="60">
        <f t="shared" si="5"/>
        <v>0</v>
      </c>
      <c r="X19" s="60">
        <f t="shared" si="5"/>
        <v>0</v>
      </c>
      <c r="Y19" s="60">
        <f t="shared" si="5"/>
        <v>0</v>
      </c>
      <c r="Z19" s="60">
        <f t="shared" si="5"/>
        <v>0</v>
      </c>
    </row>
    <row r="20" spans="1:36" x14ac:dyDescent="0.2">
      <c r="A20" s="7" t="s">
        <v>121</v>
      </c>
      <c r="B20" s="13">
        <f t="shared" si="2"/>
        <v>0</v>
      </c>
      <c r="C20" s="41">
        <v>0</v>
      </c>
      <c r="D20" s="58">
        <f t="shared" si="3"/>
        <v>0</v>
      </c>
      <c r="E20" s="59">
        <f t="shared" si="4"/>
        <v>0</v>
      </c>
      <c r="F20" s="60">
        <f t="shared" si="5"/>
        <v>0</v>
      </c>
      <c r="G20" s="60">
        <f t="shared" si="5"/>
        <v>0</v>
      </c>
      <c r="H20" s="60">
        <f t="shared" si="5"/>
        <v>0</v>
      </c>
      <c r="I20" s="60">
        <f t="shared" si="5"/>
        <v>0</v>
      </c>
      <c r="J20" s="60">
        <f t="shared" si="5"/>
        <v>0</v>
      </c>
      <c r="K20" s="60">
        <f t="shared" si="5"/>
        <v>0</v>
      </c>
      <c r="L20" s="60">
        <f t="shared" si="5"/>
        <v>0</v>
      </c>
      <c r="M20" s="60">
        <f t="shared" si="5"/>
        <v>0</v>
      </c>
      <c r="N20" s="60">
        <f t="shared" si="5"/>
        <v>0</v>
      </c>
      <c r="O20" s="60">
        <f t="shared" si="5"/>
        <v>0</v>
      </c>
      <c r="P20" s="60">
        <f t="shared" si="5"/>
        <v>0</v>
      </c>
      <c r="Q20" s="60">
        <f t="shared" si="5"/>
        <v>0</v>
      </c>
      <c r="R20" s="60">
        <f t="shared" si="5"/>
        <v>0</v>
      </c>
      <c r="S20" s="60">
        <f t="shared" si="5"/>
        <v>0</v>
      </c>
      <c r="T20" s="60">
        <f t="shared" si="5"/>
        <v>0</v>
      </c>
      <c r="U20" s="60">
        <f t="shared" si="5"/>
        <v>0</v>
      </c>
      <c r="V20" s="60">
        <f t="shared" si="5"/>
        <v>0</v>
      </c>
      <c r="W20" s="60">
        <f t="shared" si="5"/>
        <v>0</v>
      </c>
      <c r="X20" s="60">
        <f t="shared" si="5"/>
        <v>0</v>
      </c>
      <c r="Y20" s="60">
        <f t="shared" si="5"/>
        <v>0</v>
      </c>
      <c r="Z20" s="60">
        <f t="shared" si="5"/>
        <v>0</v>
      </c>
    </row>
    <row r="21" spans="1:36" x14ac:dyDescent="0.2">
      <c r="A21" s="7" t="s">
        <v>120</v>
      </c>
      <c r="B21" s="13">
        <f t="shared" si="2"/>
        <v>0</v>
      </c>
      <c r="C21" s="41">
        <v>0</v>
      </c>
      <c r="D21" s="58">
        <f t="shared" si="3"/>
        <v>0</v>
      </c>
      <c r="E21" s="59">
        <f t="shared" si="4"/>
        <v>0</v>
      </c>
      <c r="F21" s="60">
        <f t="shared" si="5"/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  <c r="L21" s="60">
        <f t="shared" si="5"/>
        <v>0</v>
      </c>
      <c r="M21" s="60">
        <f t="shared" si="5"/>
        <v>0</v>
      </c>
      <c r="N21" s="60">
        <f t="shared" si="5"/>
        <v>0</v>
      </c>
      <c r="O21" s="60">
        <f t="shared" si="5"/>
        <v>0</v>
      </c>
      <c r="P21" s="60">
        <f t="shared" si="5"/>
        <v>0</v>
      </c>
      <c r="Q21" s="60">
        <f t="shared" si="5"/>
        <v>0</v>
      </c>
      <c r="R21" s="60">
        <f t="shared" si="5"/>
        <v>0</v>
      </c>
      <c r="S21" s="60">
        <f t="shared" si="5"/>
        <v>0</v>
      </c>
      <c r="T21" s="60">
        <f t="shared" si="5"/>
        <v>0</v>
      </c>
      <c r="U21" s="60">
        <f t="shared" si="5"/>
        <v>0</v>
      </c>
      <c r="V21" s="60">
        <f t="shared" si="5"/>
        <v>0</v>
      </c>
      <c r="W21" s="60">
        <f t="shared" si="5"/>
        <v>0</v>
      </c>
      <c r="X21" s="60">
        <f t="shared" si="5"/>
        <v>0</v>
      </c>
      <c r="Y21" s="60">
        <f t="shared" si="5"/>
        <v>0</v>
      </c>
      <c r="Z21" s="60">
        <f t="shared" si="5"/>
        <v>0</v>
      </c>
    </row>
    <row r="22" spans="1:36" x14ac:dyDescent="0.2">
      <c r="A22" s="7" t="s">
        <v>119</v>
      </c>
      <c r="B22" s="13">
        <f t="shared" si="2"/>
        <v>0</v>
      </c>
      <c r="C22" s="41">
        <v>0</v>
      </c>
      <c r="D22" s="58">
        <f t="shared" si="3"/>
        <v>0</v>
      </c>
      <c r="E22" s="59">
        <f t="shared" si="4"/>
        <v>0</v>
      </c>
      <c r="F22" s="60">
        <f t="shared" si="5"/>
        <v>0</v>
      </c>
      <c r="G22" s="60">
        <f t="shared" si="5"/>
        <v>0</v>
      </c>
      <c r="H22" s="60">
        <f t="shared" si="5"/>
        <v>0</v>
      </c>
      <c r="I22" s="60">
        <f t="shared" si="5"/>
        <v>0</v>
      </c>
      <c r="J22" s="60">
        <f t="shared" si="5"/>
        <v>0</v>
      </c>
      <c r="K22" s="60">
        <f t="shared" si="5"/>
        <v>0</v>
      </c>
      <c r="L22" s="60">
        <f t="shared" si="5"/>
        <v>0</v>
      </c>
      <c r="M22" s="60">
        <f t="shared" si="5"/>
        <v>0</v>
      </c>
      <c r="N22" s="60">
        <f t="shared" si="5"/>
        <v>0</v>
      </c>
      <c r="O22" s="60">
        <f t="shared" si="5"/>
        <v>0</v>
      </c>
      <c r="P22" s="60">
        <f t="shared" si="5"/>
        <v>0</v>
      </c>
      <c r="Q22" s="60">
        <f t="shared" si="5"/>
        <v>0</v>
      </c>
      <c r="R22" s="60">
        <f t="shared" si="5"/>
        <v>0</v>
      </c>
      <c r="S22" s="60">
        <f t="shared" si="5"/>
        <v>0</v>
      </c>
      <c r="T22" s="60">
        <f t="shared" si="5"/>
        <v>0</v>
      </c>
      <c r="U22" s="60">
        <f t="shared" si="5"/>
        <v>0</v>
      </c>
      <c r="V22" s="60">
        <f t="shared" si="5"/>
        <v>0</v>
      </c>
      <c r="W22" s="60">
        <f t="shared" si="5"/>
        <v>0</v>
      </c>
      <c r="X22" s="60">
        <f t="shared" si="5"/>
        <v>0</v>
      </c>
      <c r="Y22" s="60">
        <f t="shared" si="5"/>
        <v>0</v>
      </c>
      <c r="Z22" s="60">
        <f t="shared" si="5"/>
        <v>0</v>
      </c>
    </row>
    <row r="23" spans="1:36" x14ac:dyDescent="0.2">
      <c r="A23" s="7" t="s">
        <v>154</v>
      </c>
      <c r="B23" s="13">
        <f t="shared" si="2"/>
        <v>0</v>
      </c>
      <c r="C23" s="41">
        <v>0</v>
      </c>
      <c r="D23" s="58">
        <f t="shared" si="3"/>
        <v>0</v>
      </c>
      <c r="E23" s="59">
        <f t="shared" si="4"/>
        <v>0</v>
      </c>
      <c r="F23" s="60">
        <f t="shared" si="5"/>
        <v>0</v>
      </c>
      <c r="G23" s="60">
        <f t="shared" si="5"/>
        <v>0</v>
      </c>
      <c r="H23" s="60">
        <f t="shared" si="5"/>
        <v>0</v>
      </c>
      <c r="I23" s="60">
        <f t="shared" si="5"/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1:36" x14ac:dyDescent="0.2">
      <c r="A24" s="7" t="s">
        <v>155</v>
      </c>
      <c r="B24" s="13">
        <f t="shared" si="2"/>
        <v>0</v>
      </c>
      <c r="C24" s="41">
        <v>0</v>
      </c>
      <c r="D24" s="58">
        <f t="shared" si="3"/>
        <v>0</v>
      </c>
      <c r="E24" s="59">
        <f t="shared" si="4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60">
        <f t="shared" si="5"/>
        <v>0</v>
      </c>
      <c r="M24" s="60">
        <f t="shared" si="5"/>
        <v>0</v>
      </c>
      <c r="N24" s="60">
        <f t="shared" si="5"/>
        <v>0</v>
      </c>
      <c r="O24" s="60">
        <f t="shared" si="5"/>
        <v>0</v>
      </c>
      <c r="P24" s="60">
        <f t="shared" si="5"/>
        <v>0</v>
      </c>
      <c r="Q24" s="60">
        <f t="shared" si="5"/>
        <v>0</v>
      </c>
      <c r="R24" s="60">
        <f t="shared" si="5"/>
        <v>0</v>
      </c>
      <c r="S24" s="60">
        <f t="shared" si="5"/>
        <v>0</v>
      </c>
      <c r="T24" s="60">
        <f t="shared" si="5"/>
        <v>0</v>
      </c>
      <c r="U24" s="60">
        <f t="shared" si="5"/>
        <v>0</v>
      </c>
      <c r="V24" s="60">
        <f t="shared" si="5"/>
        <v>0</v>
      </c>
      <c r="W24" s="60">
        <f t="shared" si="5"/>
        <v>0</v>
      </c>
      <c r="X24" s="60">
        <f t="shared" si="5"/>
        <v>0</v>
      </c>
      <c r="Y24" s="60">
        <f t="shared" si="5"/>
        <v>0</v>
      </c>
      <c r="Z24" s="60">
        <f t="shared" si="5"/>
        <v>0</v>
      </c>
    </row>
    <row r="25" spans="1:36" x14ac:dyDescent="0.2">
      <c r="A25" s="7" t="s">
        <v>156</v>
      </c>
      <c r="B25" s="13">
        <f t="shared" si="2"/>
        <v>0</v>
      </c>
      <c r="C25" s="41">
        <v>0</v>
      </c>
      <c r="D25" s="58">
        <f t="shared" si="3"/>
        <v>0</v>
      </c>
      <c r="E25" s="59">
        <f t="shared" si="4"/>
        <v>0</v>
      </c>
      <c r="F25" s="60">
        <f t="shared" si="5"/>
        <v>0</v>
      </c>
      <c r="G25" s="60">
        <f t="shared" si="5"/>
        <v>0</v>
      </c>
      <c r="H25" s="60">
        <f t="shared" si="5"/>
        <v>0</v>
      </c>
      <c r="I25" s="60">
        <f t="shared" si="5"/>
        <v>0</v>
      </c>
      <c r="J25" s="60">
        <f t="shared" si="5"/>
        <v>0</v>
      </c>
      <c r="K25" s="60">
        <f t="shared" si="5"/>
        <v>0</v>
      </c>
      <c r="L25" s="60">
        <f t="shared" si="5"/>
        <v>0</v>
      </c>
      <c r="M25" s="60">
        <f t="shared" si="5"/>
        <v>0</v>
      </c>
      <c r="N25" s="60">
        <f t="shared" si="5"/>
        <v>0</v>
      </c>
      <c r="O25" s="60">
        <f t="shared" si="5"/>
        <v>0</v>
      </c>
      <c r="P25" s="60">
        <f t="shared" si="5"/>
        <v>0</v>
      </c>
      <c r="Q25" s="60">
        <f t="shared" si="5"/>
        <v>0</v>
      </c>
      <c r="R25" s="60">
        <f t="shared" si="5"/>
        <v>0</v>
      </c>
      <c r="S25" s="60">
        <f t="shared" si="5"/>
        <v>0</v>
      </c>
      <c r="T25" s="60">
        <f t="shared" si="5"/>
        <v>0</v>
      </c>
      <c r="U25" s="60">
        <f t="shared" si="5"/>
        <v>0</v>
      </c>
      <c r="V25" s="60">
        <f t="shared" si="5"/>
        <v>0</v>
      </c>
      <c r="W25" s="60">
        <f t="shared" si="5"/>
        <v>0</v>
      </c>
      <c r="X25" s="60">
        <f t="shared" si="5"/>
        <v>0</v>
      </c>
      <c r="Y25" s="60">
        <f t="shared" si="5"/>
        <v>0</v>
      </c>
      <c r="Z25" s="60">
        <f t="shared" si="5"/>
        <v>0</v>
      </c>
    </row>
    <row r="26" spans="1:36" x14ac:dyDescent="0.2">
      <c r="A26" s="7" t="s">
        <v>157</v>
      </c>
      <c r="B26" s="13">
        <f t="shared" si="2"/>
        <v>0</v>
      </c>
      <c r="C26" s="41">
        <v>0</v>
      </c>
      <c r="D26" s="58">
        <f t="shared" si="3"/>
        <v>0</v>
      </c>
      <c r="E26" s="59">
        <f t="shared" si="4"/>
        <v>0</v>
      </c>
      <c r="F26" s="60">
        <f t="shared" si="5"/>
        <v>0</v>
      </c>
      <c r="G26" s="60">
        <f t="shared" si="5"/>
        <v>0</v>
      </c>
      <c r="H26" s="60">
        <f t="shared" si="5"/>
        <v>0</v>
      </c>
      <c r="I26" s="60">
        <f t="shared" si="5"/>
        <v>0</v>
      </c>
      <c r="J26" s="60">
        <f t="shared" si="5"/>
        <v>0</v>
      </c>
      <c r="K26" s="60">
        <f t="shared" si="5"/>
        <v>0</v>
      </c>
      <c r="L26" s="60">
        <f t="shared" si="5"/>
        <v>0</v>
      </c>
      <c r="M26" s="60">
        <f t="shared" si="5"/>
        <v>0</v>
      </c>
      <c r="N26" s="60">
        <f t="shared" si="5"/>
        <v>0</v>
      </c>
      <c r="O26" s="60">
        <f t="shared" si="5"/>
        <v>0</v>
      </c>
      <c r="P26" s="60">
        <f t="shared" si="5"/>
        <v>0</v>
      </c>
      <c r="Q26" s="60">
        <f t="shared" si="5"/>
        <v>0</v>
      </c>
      <c r="R26" s="60">
        <f t="shared" si="5"/>
        <v>0</v>
      </c>
      <c r="S26" s="60">
        <f t="shared" si="5"/>
        <v>0</v>
      </c>
      <c r="T26" s="60">
        <f t="shared" si="5"/>
        <v>0</v>
      </c>
      <c r="U26" s="60">
        <f t="shared" si="5"/>
        <v>0</v>
      </c>
      <c r="V26" s="60">
        <f t="shared" si="5"/>
        <v>0</v>
      </c>
      <c r="W26" s="60">
        <f t="shared" si="5"/>
        <v>0</v>
      </c>
      <c r="X26" s="60">
        <f t="shared" si="5"/>
        <v>0</v>
      </c>
      <c r="Y26" s="60">
        <f t="shared" si="5"/>
        <v>0</v>
      </c>
      <c r="Z26" s="60">
        <f t="shared" si="5"/>
        <v>0</v>
      </c>
    </row>
    <row r="27" spans="1:36" x14ac:dyDescent="0.2">
      <c r="A27" s="7" t="s">
        <v>158</v>
      </c>
      <c r="B27" s="13">
        <f t="shared" si="2"/>
        <v>0</v>
      </c>
      <c r="C27" s="41">
        <v>0</v>
      </c>
      <c r="D27" s="58">
        <f t="shared" si="3"/>
        <v>0</v>
      </c>
      <c r="E27" s="59">
        <f t="shared" si="4"/>
        <v>0</v>
      </c>
      <c r="F27" s="60">
        <f t="shared" si="5"/>
        <v>0</v>
      </c>
      <c r="G27" s="60">
        <f t="shared" si="5"/>
        <v>0</v>
      </c>
      <c r="H27" s="60">
        <f t="shared" si="5"/>
        <v>0</v>
      </c>
      <c r="I27" s="60">
        <f t="shared" si="5"/>
        <v>0</v>
      </c>
      <c r="J27" s="60">
        <f t="shared" si="5"/>
        <v>0</v>
      </c>
      <c r="K27" s="60">
        <f t="shared" si="5"/>
        <v>0</v>
      </c>
      <c r="L27" s="60">
        <f t="shared" si="5"/>
        <v>0</v>
      </c>
      <c r="M27" s="60">
        <f t="shared" si="5"/>
        <v>0</v>
      </c>
      <c r="N27" s="60">
        <f t="shared" si="5"/>
        <v>0</v>
      </c>
      <c r="O27" s="60">
        <f t="shared" si="5"/>
        <v>0</v>
      </c>
      <c r="P27" s="60">
        <f t="shared" si="5"/>
        <v>0</v>
      </c>
      <c r="Q27" s="60">
        <f t="shared" si="5"/>
        <v>0</v>
      </c>
      <c r="R27" s="60">
        <f t="shared" si="5"/>
        <v>0</v>
      </c>
      <c r="S27" s="60">
        <f t="shared" si="5"/>
        <v>0</v>
      </c>
      <c r="T27" s="60">
        <f t="shared" si="5"/>
        <v>0</v>
      </c>
      <c r="U27" s="60">
        <f t="shared" si="5"/>
        <v>0</v>
      </c>
      <c r="V27" s="60">
        <f t="shared" si="5"/>
        <v>0</v>
      </c>
      <c r="W27" s="60">
        <f t="shared" si="5"/>
        <v>0</v>
      </c>
      <c r="X27" s="60">
        <f t="shared" si="5"/>
        <v>0</v>
      </c>
      <c r="Y27" s="60">
        <f t="shared" si="5"/>
        <v>0</v>
      </c>
      <c r="Z27" s="60">
        <f t="shared" si="5"/>
        <v>0</v>
      </c>
    </row>
    <row r="28" spans="1:36" x14ac:dyDescent="0.2">
      <c r="A28" s="7" t="s">
        <v>159</v>
      </c>
      <c r="B28" s="13">
        <f t="shared" si="2"/>
        <v>0</v>
      </c>
      <c r="C28" s="41">
        <v>0</v>
      </c>
      <c r="D28" s="58">
        <f t="shared" si="3"/>
        <v>0</v>
      </c>
      <c r="E28" s="59">
        <f t="shared" si="4"/>
        <v>0</v>
      </c>
      <c r="F28" s="60">
        <f t="shared" si="5"/>
        <v>0</v>
      </c>
      <c r="G28" s="60">
        <f t="shared" si="5"/>
        <v>0</v>
      </c>
      <c r="H28" s="60">
        <f t="shared" si="5"/>
        <v>0</v>
      </c>
      <c r="I28" s="60">
        <f t="shared" si="5"/>
        <v>0</v>
      </c>
      <c r="J28" s="60">
        <f t="shared" si="5"/>
        <v>0</v>
      </c>
      <c r="K28" s="60">
        <f t="shared" si="5"/>
        <v>0</v>
      </c>
      <c r="L28" s="60">
        <f t="shared" si="5"/>
        <v>0</v>
      </c>
      <c r="M28" s="60">
        <f t="shared" si="5"/>
        <v>0</v>
      </c>
      <c r="N28" s="60">
        <f t="shared" si="5"/>
        <v>0</v>
      </c>
      <c r="O28" s="60">
        <f t="shared" si="5"/>
        <v>0</v>
      </c>
      <c r="P28" s="60">
        <f t="shared" si="5"/>
        <v>0</v>
      </c>
      <c r="Q28" s="60">
        <f t="shared" si="5"/>
        <v>0</v>
      </c>
      <c r="R28" s="60">
        <f t="shared" si="5"/>
        <v>0</v>
      </c>
      <c r="S28" s="60">
        <f t="shared" si="5"/>
        <v>0</v>
      </c>
      <c r="T28" s="60">
        <f t="shared" si="5"/>
        <v>0</v>
      </c>
      <c r="U28" s="60">
        <f t="shared" si="5"/>
        <v>0</v>
      </c>
      <c r="V28" s="60">
        <f t="shared" si="5"/>
        <v>0</v>
      </c>
      <c r="W28" s="60">
        <f t="shared" si="5"/>
        <v>0</v>
      </c>
      <c r="X28" s="60">
        <f t="shared" si="5"/>
        <v>0</v>
      </c>
      <c r="Y28" s="60">
        <f t="shared" si="5"/>
        <v>0</v>
      </c>
      <c r="Z28" s="60">
        <f t="shared" si="5"/>
        <v>0</v>
      </c>
    </row>
    <row r="29" spans="1:36" x14ac:dyDescent="0.2">
      <c r="A29" s="7" t="s">
        <v>164</v>
      </c>
      <c r="B29" s="13">
        <f t="shared" si="2"/>
        <v>0</v>
      </c>
      <c r="C29" s="41">
        <v>0</v>
      </c>
      <c r="D29" s="58">
        <f t="shared" si="3"/>
        <v>0</v>
      </c>
      <c r="E29" s="59">
        <f t="shared" si="4"/>
        <v>0</v>
      </c>
      <c r="F29" s="60">
        <f t="shared" si="5"/>
        <v>0</v>
      </c>
      <c r="G29" s="60">
        <f t="shared" si="5"/>
        <v>0</v>
      </c>
      <c r="H29" s="60">
        <f t="shared" si="5"/>
        <v>0</v>
      </c>
      <c r="I29" s="60">
        <f t="shared" si="5"/>
        <v>0</v>
      </c>
      <c r="J29" s="60">
        <f t="shared" si="5"/>
        <v>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60">
        <f t="shared" si="5"/>
        <v>0</v>
      </c>
      <c r="O29" s="60">
        <f t="shared" si="5"/>
        <v>0</v>
      </c>
      <c r="P29" s="60">
        <f t="shared" si="5"/>
        <v>0</v>
      </c>
      <c r="Q29" s="60">
        <f t="shared" si="5"/>
        <v>0</v>
      </c>
      <c r="R29" s="60">
        <f t="shared" si="5"/>
        <v>0</v>
      </c>
      <c r="S29" s="60">
        <f t="shared" si="5"/>
        <v>0</v>
      </c>
      <c r="T29" s="60">
        <f t="shared" si="5"/>
        <v>0</v>
      </c>
      <c r="U29" s="60">
        <f t="shared" si="5"/>
        <v>0</v>
      </c>
      <c r="V29" s="60">
        <f t="shared" si="5"/>
        <v>0</v>
      </c>
      <c r="W29" s="60">
        <f t="shared" si="5"/>
        <v>0</v>
      </c>
      <c r="X29" s="60">
        <f t="shared" si="5"/>
        <v>0</v>
      </c>
      <c r="Y29" s="60">
        <f t="shared" si="5"/>
        <v>0</v>
      </c>
      <c r="Z29" s="60">
        <f t="shared" si="5"/>
        <v>0</v>
      </c>
    </row>
    <row r="30" spans="1:36" x14ac:dyDescent="0.2">
      <c r="B30" s="13"/>
      <c r="D30" s="11"/>
    </row>
    <row r="31" spans="1:36" x14ac:dyDescent="0.2">
      <c r="A31" s="6" t="s">
        <v>165</v>
      </c>
      <c r="B31" s="13">
        <f t="shared" ref="B31:Z31" si="6">SUM(B18:B29)</f>
        <v>0.01</v>
      </c>
      <c r="C31" s="2">
        <f t="shared" si="6"/>
        <v>5</v>
      </c>
      <c r="D31" s="11">
        <f t="shared" si="6"/>
        <v>1</v>
      </c>
      <c r="E31" s="2">
        <f t="shared" si="6"/>
        <v>1.2</v>
      </c>
      <c r="F31" s="2">
        <f t="shared" si="6"/>
        <v>0.156</v>
      </c>
      <c r="G31" s="2">
        <f t="shared" si="6"/>
        <v>0.1152</v>
      </c>
      <c r="H31" s="2">
        <f t="shared" si="6"/>
        <v>2.8800000000000003E-2</v>
      </c>
      <c r="I31" s="2">
        <f t="shared" si="6"/>
        <v>0.89999999999999991</v>
      </c>
      <c r="J31" s="2">
        <f t="shared" si="6"/>
        <v>0.89999999999999991</v>
      </c>
      <c r="K31" s="2">
        <f t="shared" si="6"/>
        <v>0.89999999999999991</v>
      </c>
      <c r="L31" s="2">
        <f t="shared" si="6"/>
        <v>0.54</v>
      </c>
      <c r="M31" s="4">
        <f t="shared" si="6"/>
        <v>1.476</v>
      </c>
      <c r="N31" s="2">
        <f t="shared" si="6"/>
        <v>0.66</v>
      </c>
      <c r="O31" s="2">
        <f t="shared" si="6"/>
        <v>1.44E-2</v>
      </c>
      <c r="P31" s="2">
        <f t="shared" si="6"/>
        <v>0.12</v>
      </c>
      <c r="Q31" s="2">
        <f t="shared" si="6"/>
        <v>9.9599999999999966E-2</v>
      </c>
      <c r="R31" s="13">
        <f t="shared" si="6"/>
        <v>9.6480000000000014E-4</v>
      </c>
      <c r="S31" s="13">
        <f t="shared" si="6"/>
        <v>4.0752000000000002E-3</v>
      </c>
      <c r="T31" s="13">
        <f t="shared" si="6"/>
        <v>6.7200000000000011E-3</v>
      </c>
      <c r="U31" s="13">
        <f t="shared" si="6"/>
        <v>5.0399999999999993E-3</v>
      </c>
      <c r="V31" s="13">
        <f t="shared" si="6"/>
        <v>3.1199999999999999E-3</v>
      </c>
      <c r="W31" s="13">
        <f t="shared" si="6"/>
        <v>1.5720000000000001E-2</v>
      </c>
      <c r="X31" s="13">
        <f t="shared" si="6"/>
        <v>1.1999999999999999E-3</v>
      </c>
      <c r="Y31" s="13">
        <f t="shared" si="6"/>
        <v>1.2E-4</v>
      </c>
      <c r="Z31" s="13">
        <f t="shared" si="6"/>
        <v>0</v>
      </c>
    </row>
    <row r="32" spans="1:36" x14ac:dyDescent="0.2">
      <c r="A32" s="6" t="s">
        <v>166</v>
      </c>
      <c r="B32" s="13">
        <f>B31/C31</f>
        <v>2E-3</v>
      </c>
      <c r="D32"/>
      <c r="E32" s="12">
        <f>E31/C31</f>
        <v>0.24</v>
      </c>
      <c r="F32" s="12">
        <f t="shared" ref="F32:Z32" si="7">F31/$C31</f>
        <v>3.1199999999999999E-2</v>
      </c>
      <c r="G32" s="12">
        <f t="shared" si="7"/>
        <v>2.3039999999999998E-2</v>
      </c>
      <c r="H32" s="12">
        <f t="shared" si="7"/>
        <v>5.7600000000000004E-3</v>
      </c>
      <c r="I32" s="12">
        <f t="shared" si="7"/>
        <v>0.18</v>
      </c>
      <c r="J32" s="12">
        <f t="shared" si="7"/>
        <v>0.18</v>
      </c>
      <c r="K32" s="12">
        <f t="shared" si="7"/>
        <v>0.18</v>
      </c>
      <c r="L32" s="12">
        <f t="shared" si="7"/>
        <v>0.10800000000000001</v>
      </c>
      <c r="M32" s="4">
        <f t="shared" si="7"/>
        <v>0.29520000000000002</v>
      </c>
      <c r="N32" s="12">
        <f t="shared" si="7"/>
        <v>0.13200000000000001</v>
      </c>
      <c r="O32" s="12">
        <f t="shared" si="7"/>
        <v>2.8799999999999997E-3</v>
      </c>
      <c r="P32" s="12">
        <f t="shared" si="7"/>
        <v>2.4E-2</v>
      </c>
      <c r="Q32" s="12">
        <f t="shared" si="7"/>
        <v>1.9919999999999993E-2</v>
      </c>
      <c r="R32" s="12">
        <f t="shared" si="7"/>
        <v>1.9296000000000002E-4</v>
      </c>
      <c r="S32" s="12">
        <f t="shared" si="7"/>
        <v>8.1504000000000006E-4</v>
      </c>
      <c r="T32" s="12">
        <f t="shared" si="7"/>
        <v>1.3440000000000001E-3</v>
      </c>
      <c r="U32" s="12">
        <f t="shared" si="7"/>
        <v>1.0079999999999998E-3</v>
      </c>
      <c r="V32" s="12">
        <f t="shared" si="7"/>
        <v>6.2399999999999999E-4</v>
      </c>
      <c r="W32" s="12">
        <f t="shared" si="7"/>
        <v>3.1440000000000001E-3</v>
      </c>
      <c r="X32" s="12">
        <f t="shared" si="7"/>
        <v>2.3999999999999998E-4</v>
      </c>
      <c r="Y32" s="12">
        <f t="shared" si="7"/>
        <v>2.4000000000000001E-5</v>
      </c>
      <c r="Z32" s="12">
        <f t="shared" si="7"/>
        <v>0</v>
      </c>
    </row>
    <row r="33" spans="1:26" x14ac:dyDescent="0.2">
      <c r="A33" s="6" t="s">
        <v>167</v>
      </c>
      <c r="B33" s="13">
        <f>B31/E31</f>
        <v>8.3333333333333332E-3</v>
      </c>
      <c r="D33" s="11"/>
      <c r="E33"/>
      <c r="F33" s="12">
        <f t="shared" ref="F33:Z33" si="8">F31/$E31</f>
        <v>0.13</v>
      </c>
      <c r="G33" s="12">
        <f t="shared" si="8"/>
        <v>9.6000000000000002E-2</v>
      </c>
      <c r="H33" s="12">
        <f t="shared" si="8"/>
        <v>2.4000000000000004E-2</v>
      </c>
      <c r="I33" s="12">
        <f t="shared" si="8"/>
        <v>0.75</v>
      </c>
      <c r="J33" s="12">
        <f t="shared" si="8"/>
        <v>0.75</v>
      </c>
      <c r="K33" s="12">
        <f t="shared" si="8"/>
        <v>0.75</v>
      </c>
      <c r="L33" s="12">
        <f t="shared" si="8"/>
        <v>0.45000000000000007</v>
      </c>
      <c r="M33" s="4">
        <f t="shared" si="8"/>
        <v>1.23</v>
      </c>
      <c r="N33" s="12">
        <f t="shared" si="8"/>
        <v>0.55000000000000004</v>
      </c>
      <c r="O33" s="12">
        <f t="shared" si="8"/>
        <v>1.2E-2</v>
      </c>
      <c r="P33" s="12">
        <f t="shared" si="8"/>
        <v>0.1</v>
      </c>
      <c r="Q33" s="12">
        <f>1-(F33+I33+O33+P33)</f>
        <v>8.0000000000000071E-3</v>
      </c>
      <c r="R33" s="12">
        <f t="shared" si="8"/>
        <v>8.0400000000000014E-4</v>
      </c>
      <c r="S33" s="12">
        <f t="shared" si="8"/>
        <v>3.3960000000000001E-3</v>
      </c>
      <c r="T33" s="12">
        <f t="shared" si="8"/>
        <v>5.6000000000000008E-3</v>
      </c>
      <c r="U33" s="12">
        <f t="shared" si="8"/>
        <v>4.1999999999999997E-3</v>
      </c>
      <c r="V33" s="12">
        <f t="shared" si="8"/>
        <v>2.5999999999999999E-3</v>
      </c>
      <c r="W33" s="12">
        <f t="shared" si="8"/>
        <v>1.3100000000000002E-2</v>
      </c>
      <c r="X33" s="12">
        <f t="shared" si="8"/>
        <v>1E-3</v>
      </c>
      <c r="Y33" s="12">
        <f t="shared" si="8"/>
        <v>1E-4</v>
      </c>
      <c r="Z33" s="12">
        <f t="shared" si="8"/>
        <v>0</v>
      </c>
    </row>
    <row r="34" spans="1:26" x14ac:dyDescent="0.2">
      <c r="A34" s="6" t="s">
        <v>134</v>
      </c>
      <c r="B34" s="13">
        <f>SUM(B18:B29)/SUM(C18:C29)</f>
        <v>2E-3</v>
      </c>
      <c r="D34" s="11"/>
      <c r="E34" s="12">
        <f>SUM(E18:E29)/SUM($C18:$C29)</f>
        <v>0.24</v>
      </c>
      <c r="F34" s="12">
        <f t="shared" ref="F34:Z34" si="9">SUM(F18:F29)/SUM($C18:$C29)</f>
        <v>3.1199999999999999E-2</v>
      </c>
      <c r="G34" s="12">
        <f t="shared" si="9"/>
        <v>2.3039999999999998E-2</v>
      </c>
      <c r="H34" s="12">
        <f t="shared" si="9"/>
        <v>5.7600000000000004E-3</v>
      </c>
      <c r="I34" s="12">
        <f t="shared" si="9"/>
        <v>0.18</v>
      </c>
      <c r="J34" s="12">
        <f t="shared" si="9"/>
        <v>0.18</v>
      </c>
      <c r="K34" s="12">
        <f t="shared" si="9"/>
        <v>0.18</v>
      </c>
      <c r="L34" s="12">
        <f t="shared" si="9"/>
        <v>0.10800000000000001</v>
      </c>
      <c r="M34" s="12">
        <f t="shared" si="9"/>
        <v>0.29520000000000002</v>
      </c>
      <c r="N34" s="12">
        <f t="shared" si="9"/>
        <v>0.13200000000000001</v>
      </c>
      <c r="O34" s="12">
        <f t="shared" si="9"/>
        <v>2.8799999999999997E-3</v>
      </c>
      <c r="P34" s="12">
        <f t="shared" si="9"/>
        <v>2.4E-2</v>
      </c>
      <c r="Q34" s="12">
        <f t="shared" si="9"/>
        <v>1.9919999999999993E-2</v>
      </c>
      <c r="R34" s="12">
        <f t="shared" si="9"/>
        <v>1.9296000000000002E-4</v>
      </c>
      <c r="S34" s="12">
        <f t="shared" si="9"/>
        <v>8.1504000000000006E-4</v>
      </c>
      <c r="T34" s="12">
        <f t="shared" si="9"/>
        <v>1.3440000000000001E-3</v>
      </c>
      <c r="U34" s="12">
        <f t="shared" si="9"/>
        <v>1.0079999999999998E-3</v>
      </c>
      <c r="V34" s="12">
        <f t="shared" si="9"/>
        <v>6.2399999999999999E-4</v>
      </c>
      <c r="W34" s="12">
        <f t="shared" si="9"/>
        <v>3.1440000000000001E-3</v>
      </c>
      <c r="X34" s="12">
        <f t="shared" si="9"/>
        <v>2.3999999999999998E-4</v>
      </c>
      <c r="Y34" s="12">
        <f t="shared" si="9"/>
        <v>2.4000000000000001E-5</v>
      </c>
      <c r="Z34" s="12">
        <f t="shared" si="9"/>
        <v>0</v>
      </c>
    </row>
    <row r="35" spans="1:26" x14ac:dyDescent="0.2">
      <c r="A35" s="6"/>
      <c r="B35" s="13"/>
      <c r="D35" s="17" t="s">
        <v>137</v>
      </c>
      <c r="E35" s="2">
        <f>SUM(C20:C29)</f>
        <v>0</v>
      </c>
      <c r="F35" s="12"/>
      <c r="G35" s="12"/>
      <c r="H35" s="12"/>
      <c r="I35" s="12"/>
      <c r="J35" s="12"/>
      <c r="K35" s="12"/>
      <c r="L35" s="12"/>
      <c r="M35" s="4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/>
      <c r="C36"/>
      <c r="D36" s="6"/>
      <c r="E36" s="11"/>
      <c r="R36" s="6"/>
      <c r="S36" s="4"/>
      <c r="T36" s="8"/>
      <c r="V36" s="14"/>
    </row>
    <row r="37" spans="1:26" x14ac:dyDescent="0.2">
      <c r="A37" s="43" t="s">
        <v>180</v>
      </c>
      <c r="B37"/>
      <c r="C37"/>
      <c r="D37" s="43"/>
      <c r="E37" s="45">
        <v>1.43</v>
      </c>
      <c r="F37" s="45">
        <v>0.13500000000000001</v>
      </c>
      <c r="G37" s="45"/>
      <c r="H37" s="45"/>
      <c r="I37" s="45"/>
      <c r="J37" s="45"/>
      <c r="K37" s="45"/>
      <c r="L37" s="45"/>
      <c r="M37" s="45"/>
      <c r="N37" s="45">
        <v>0.76</v>
      </c>
      <c r="O37" s="45"/>
      <c r="P37" s="45"/>
      <c r="Q37" s="45"/>
      <c r="R37" s="46"/>
      <c r="S37" s="45"/>
      <c r="T37" s="52">
        <v>3.3E-3</v>
      </c>
      <c r="U37" s="54">
        <v>3.0999999999999999E-3</v>
      </c>
      <c r="V37" s="47"/>
      <c r="W37" s="45"/>
      <c r="X37" s="45"/>
      <c r="Y37" s="45"/>
      <c r="Z37" s="45"/>
    </row>
    <row r="38" spans="1:26" x14ac:dyDescent="0.2">
      <c r="A38" s="51" t="s">
        <v>179</v>
      </c>
      <c r="C38"/>
      <c r="D38" s="44"/>
      <c r="E38" s="48">
        <f>E31-E37</f>
        <v>-0.22999999999999998</v>
      </c>
      <c r="F38" s="49">
        <f>F31-F37</f>
        <v>2.0999999999999991E-2</v>
      </c>
      <c r="G38" s="48"/>
      <c r="H38" s="48"/>
      <c r="I38" s="48"/>
      <c r="J38" s="48"/>
      <c r="K38" s="48"/>
      <c r="L38" s="48"/>
      <c r="M38" s="48"/>
      <c r="N38" s="48">
        <f>N31-N37</f>
        <v>-9.9999999999999978E-2</v>
      </c>
      <c r="O38" s="50"/>
      <c r="P38" s="48"/>
      <c r="Q38" s="48"/>
      <c r="R38" s="48"/>
      <c r="S38" s="48"/>
      <c r="T38" s="53">
        <f>T31-T37</f>
        <v>3.4200000000000012E-3</v>
      </c>
      <c r="U38" s="53">
        <f>U31-U37</f>
        <v>1.9399999999999995E-3</v>
      </c>
      <c r="V38" s="48"/>
      <c r="W38" s="48"/>
      <c r="X38" s="48"/>
      <c r="Y38" s="48"/>
      <c r="Z38" s="48"/>
    </row>
    <row r="39" spans="1:26" x14ac:dyDescent="0.2">
      <c r="C39"/>
      <c r="T39" s="8" t="s">
        <v>172</v>
      </c>
      <c r="U39" s="4">
        <f>T33/U33</f>
        <v>1.3333333333333337</v>
      </c>
    </row>
    <row r="40" spans="1:26" x14ac:dyDescent="0.2">
      <c r="A40" s="7" t="s">
        <v>173</v>
      </c>
      <c r="B40" s="13">
        <f>SUM(B20:B29)</f>
        <v>0</v>
      </c>
      <c r="C40" s="11">
        <f>B40/B$31</f>
        <v>0</v>
      </c>
      <c r="G40" s="6" t="s">
        <v>121</v>
      </c>
      <c r="H40" s="12" t="e">
        <f t="shared" ref="H40:H49" si="10">C20/E$35</f>
        <v>#DIV/0!</v>
      </c>
    </row>
    <row r="41" spans="1:26" x14ac:dyDescent="0.2">
      <c r="A41" s="7" t="s">
        <v>174</v>
      </c>
      <c r="B41" s="13">
        <f>B19</f>
        <v>0</v>
      </c>
      <c r="C41" s="11">
        <f>B41/B$31</f>
        <v>0</v>
      </c>
      <c r="G41" s="6" t="s">
        <v>120</v>
      </c>
      <c r="H41" s="12" t="e">
        <f t="shared" si="10"/>
        <v>#DIV/0!</v>
      </c>
    </row>
    <row r="42" spans="1:26" x14ac:dyDescent="0.2">
      <c r="B42"/>
      <c r="C42"/>
      <c r="G42" s="6" t="s">
        <v>119</v>
      </c>
      <c r="H42" s="12" t="e">
        <f t="shared" si="10"/>
        <v>#DIV/0!</v>
      </c>
    </row>
    <row r="43" spans="1:26" x14ac:dyDescent="0.2">
      <c r="A43" s="7" t="s">
        <v>175</v>
      </c>
      <c r="B43" s="13" t="e">
        <f>B40/SUM(C20:C21,C22:C29)</f>
        <v>#DIV/0!</v>
      </c>
      <c r="C43" s="4" t="e">
        <f>B43*40</f>
        <v>#DIV/0!</v>
      </c>
      <c r="D43" s="11"/>
      <c r="G43" s="6" t="s">
        <v>154</v>
      </c>
      <c r="H43" s="12" t="e">
        <f t="shared" si="10"/>
        <v>#DIV/0!</v>
      </c>
    </row>
    <row r="44" spans="1:26" x14ac:dyDescent="0.2">
      <c r="A44" s="7"/>
      <c r="B44" s="13"/>
      <c r="C44" s="4"/>
      <c r="D44" s="11"/>
      <c r="G44" s="6" t="s">
        <v>155</v>
      </c>
      <c r="H44" s="12" t="e">
        <f t="shared" si="10"/>
        <v>#DIV/0!</v>
      </c>
    </row>
    <row r="45" spans="1:26" x14ac:dyDescent="0.2">
      <c r="A45" s="7"/>
      <c r="B45" s="13"/>
      <c r="D45" s="11"/>
      <c r="G45" s="6" t="s">
        <v>156</v>
      </c>
      <c r="H45" s="12" t="e">
        <f t="shared" si="10"/>
        <v>#DIV/0!</v>
      </c>
    </row>
    <row r="46" spans="1:26" x14ac:dyDescent="0.2">
      <c r="A46" s="7"/>
      <c r="B46" s="11"/>
      <c r="D46" s="11"/>
      <c r="G46" s="6" t="s">
        <v>157</v>
      </c>
      <c r="H46" s="12" t="e">
        <f t="shared" si="10"/>
        <v>#DIV/0!</v>
      </c>
    </row>
    <row r="47" spans="1:26" x14ac:dyDescent="0.2">
      <c r="A47" s="7"/>
      <c r="D47" s="11"/>
      <c r="G47" s="6" t="s">
        <v>158</v>
      </c>
      <c r="H47" s="12" t="e">
        <f t="shared" si="10"/>
        <v>#DIV/0!</v>
      </c>
    </row>
    <row r="48" spans="1:26" x14ac:dyDescent="0.2">
      <c r="A48" s="7"/>
      <c r="D48" s="11"/>
      <c r="G48" s="6" t="s">
        <v>159</v>
      </c>
      <c r="H48" s="12" t="e">
        <f t="shared" si="10"/>
        <v>#DIV/0!</v>
      </c>
    </row>
    <row r="49" spans="1:26" x14ac:dyDescent="0.2">
      <c r="A49" s="7"/>
      <c r="D49" s="11"/>
      <c r="G49" s="6" t="s">
        <v>164</v>
      </c>
      <c r="H49" s="12" t="e">
        <f t="shared" si="10"/>
        <v>#DIV/0!</v>
      </c>
    </row>
    <row r="50" spans="1:26" x14ac:dyDescent="0.2">
      <c r="A50" s="7"/>
      <c r="D50" s="11"/>
    </row>
    <row r="51" spans="1:26" x14ac:dyDescent="0.2">
      <c r="A51" s="7"/>
      <c r="D51" s="11"/>
      <c r="H51" s="11" t="e">
        <f>SUM(H40:H49)</f>
        <v>#DIV/0!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">
      <c r="A52" s="7"/>
      <c r="D52" s="11"/>
      <c r="J52" s="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">
      <c r="A53" s="7"/>
      <c r="D53" s="1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">
      <c r="A54" s="7"/>
      <c r="D54" s="1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">
      <c r="A55" s="7"/>
      <c r="D55" s="1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">
      <c r="A56" s="7"/>
      <c r="D56" s="1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2">
      <c r="A57" s="7"/>
      <c r="D57" s="1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2">
      <c r="A58" s="7"/>
      <c r="D58" s="1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">
      <c r="A59" s="7"/>
      <c r="D59" s="1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">
      <c r="A60" s="7"/>
      <c r="D60" s="11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">
      <c r="A61" s="7"/>
      <c r="D61" s="1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3" spans="1:26" x14ac:dyDescent="0.2">
      <c r="D63" s="1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opLeftCell="A18" workbookViewId="0">
      <selection activeCell="U38" sqref="U38"/>
    </sheetView>
  </sheetViews>
  <sheetFormatPr defaultRowHeight="12.75" x14ac:dyDescent="0.2"/>
  <cols>
    <col min="1" max="1" width="26.42578125" customWidth="1"/>
    <col min="2" max="2" width="9.7109375" style="1" customWidth="1"/>
    <col min="3" max="3" width="9" style="1" customWidth="1"/>
    <col min="4" max="4" width="8" style="1" customWidth="1"/>
    <col min="5" max="5" width="8.42578125" style="2" customWidth="1"/>
    <col min="6" max="6" width="7.42578125" style="1" customWidth="1"/>
    <col min="7" max="7" width="7.85546875" style="2" customWidth="1"/>
    <col min="8" max="8" width="7.85546875" style="4" customWidth="1"/>
    <col min="9" max="12" width="7.85546875" style="1" customWidth="1"/>
    <col min="13" max="13" width="8.28515625" style="1" customWidth="1"/>
    <col min="14" max="14" width="8.5703125" style="1" customWidth="1"/>
    <col min="15" max="26" width="7.85546875" style="1" customWidth="1"/>
    <col min="27" max="33" width="7.28515625" customWidth="1"/>
  </cols>
  <sheetData>
    <row r="1" spans="1:36" s="7" customFormat="1" x14ac:dyDescent="0.2">
      <c r="A1" s="7" t="s">
        <v>139</v>
      </c>
      <c r="B1" s="8" t="s">
        <v>140</v>
      </c>
      <c r="C1" s="8"/>
      <c r="D1" s="8"/>
      <c r="E1" s="9" t="s">
        <v>141</v>
      </c>
      <c r="F1" s="8" t="s">
        <v>142</v>
      </c>
      <c r="G1" s="8" t="s">
        <v>142</v>
      </c>
      <c r="H1" s="8" t="s">
        <v>142</v>
      </c>
      <c r="I1" s="8" t="s">
        <v>142</v>
      </c>
      <c r="J1" s="8" t="s">
        <v>142</v>
      </c>
      <c r="K1" s="8" t="s">
        <v>142</v>
      </c>
      <c r="L1" s="8" t="s">
        <v>142</v>
      </c>
      <c r="M1" s="8" t="s">
        <v>6</v>
      </c>
      <c r="N1" s="8" t="s">
        <v>142</v>
      </c>
      <c r="O1" s="8" t="s">
        <v>142</v>
      </c>
      <c r="P1" s="8" t="s">
        <v>142</v>
      </c>
      <c r="Q1" s="8" t="s">
        <v>142</v>
      </c>
      <c r="R1" s="8" t="s">
        <v>142</v>
      </c>
      <c r="S1" s="8" t="s">
        <v>142</v>
      </c>
      <c r="T1" s="8" t="s">
        <v>142</v>
      </c>
      <c r="U1" s="8" t="s">
        <v>142</v>
      </c>
      <c r="V1" s="8" t="s">
        <v>142</v>
      </c>
      <c r="W1" s="8" t="s">
        <v>142</v>
      </c>
      <c r="X1" s="8" t="s">
        <v>142</v>
      </c>
      <c r="Y1" s="8" t="s">
        <v>142</v>
      </c>
      <c r="Z1" s="8" t="s">
        <v>142</v>
      </c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7" customFormat="1" x14ac:dyDescent="0.2">
      <c r="A2" s="7" t="s">
        <v>143</v>
      </c>
      <c r="B2" s="8" t="s">
        <v>110</v>
      </c>
      <c r="C2" s="8"/>
      <c r="D2" s="8"/>
      <c r="E2" s="9" t="s">
        <v>107</v>
      </c>
      <c r="F2" s="8" t="s">
        <v>108</v>
      </c>
      <c r="G2" s="8" t="s">
        <v>144</v>
      </c>
      <c r="H2" s="10" t="s">
        <v>145</v>
      </c>
      <c r="I2" s="8" t="s">
        <v>146</v>
      </c>
      <c r="J2" s="8" t="s">
        <v>147</v>
      </c>
      <c r="K2" s="8" t="s">
        <v>148</v>
      </c>
      <c r="L2" s="8" t="s">
        <v>149</v>
      </c>
      <c r="M2" s="8" t="s">
        <v>17</v>
      </c>
      <c r="N2" s="8" t="s">
        <v>109</v>
      </c>
      <c r="O2" s="8" t="s">
        <v>150</v>
      </c>
      <c r="P2" s="8" t="s">
        <v>151</v>
      </c>
      <c r="Q2" s="8" t="s">
        <v>152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27</v>
      </c>
      <c r="X2" s="8" t="s">
        <v>28</v>
      </c>
      <c r="Y2" s="8" t="s">
        <v>29</v>
      </c>
      <c r="Z2" s="8" t="s">
        <v>30</v>
      </c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x14ac:dyDescent="0.2">
      <c r="A3" s="7" t="s">
        <v>183</v>
      </c>
      <c r="B3" s="1">
        <v>2E-3</v>
      </c>
      <c r="E3" s="11">
        <v>0.24</v>
      </c>
      <c r="F3" s="11">
        <v>0.13</v>
      </c>
      <c r="G3" s="11">
        <v>9.6000000000000002E-2</v>
      </c>
      <c r="H3" s="11">
        <v>2.4000000000000004E-2</v>
      </c>
      <c r="I3" s="11">
        <v>0.75</v>
      </c>
      <c r="J3" s="11">
        <v>0.75</v>
      </c>
      <c r="K3" s="11">
        <v>0.75</v>
      </c>
      <c r="L3" s="11">
        <v>0.45</v>
      </c>
      <c r="M3" s="4">
        <v>1.23</v>
      </c>
      <c r="N3" s="11">
        <v>0.55000000000000004</v>
      </c>
      <c r="O3" s="11">
        <v>1.2E-2</v>
      </c>
      <c r="P3" s="11">
        <v>0.1</v>
      </c>
      <c r="Q3" s="11">
        <v>8.2999999999999977E-2</v>
      </c>
      <c r="R3" s="11">
        <v>8.0400000000000014E-4</v>
      </c>
      <c r="S3" s="11">
        <v>3.3960000000000001E-3</v>
      </c>
      <c r="T3" s="11">
        <v>5.6000000000000008E-3</v>
      </c>
      <c r="U3" s="11">
        <v>4.1999999999999997E-3</v>
      </c>
      <c r="V3" s="11">
        <v>2.5999999999999999E-3</v>
      </c>
      <c r="W3" s="11">
        <v>1.3100000000000001E-2</v>
      </c>
      <c r="X3" s="11">
        <v>1E-3</v>
      </c>
      <c r="Y3" s="11">
        <v>1E-4</v>
      </c>
      <c r="Z3" s="11">
        <v>0</v>
      </c>
      <c r="AA3" s="1"/>
      <c r="AB3" s="1"/>
      <c r="AC3" s="1"/>
      <c r="AD3" s="1"/>
      <c r="AE3" s="1"/>
      <c r="AF3" s="1"/>
      <c r="AG3" s="1"/>
      <c r="AH3" s="1"/>
      <c r="AI3" s="1"/>
    </row>
    <row r="4" spans="1:36" x14ac:dyDescent="0.2">
      <c r="A4" s="7" t="s">
        <v>153</v>
      </c>
      <c r="B4" s="42">
        <v>0.15</v>
      </c>
      <c r="E4" s="11">
        <v>0.3</v>
      </c>
      <c r="F4" s="11">
        <v>6.5000000000000002E-2</v>
      </c>
      <c r="G4" s="11">
        <v>5.0500000000000003E-2</v>
      </c>
      <c r="H4" s="11">
        <v>2.4E-2</v>
      </c>
      <c r="I4" s="11">
        <v>0.56799999999999995</v>
      </c>
      <c r="J4" s="11">
        <v>0.56799999999999995</v>
      </c>
      <c r="K4" s="11">
        <v>0.56799999999999995</v>
      </c>
      <c r="L4" s="11">
        <v>0.3</v>
      </c>
      <c r="M4" s="4">
        <v>1.34</v>
      </c>
      <c r="N4" s="11">
        <v>0.62</v>
      </c>
      <c r="O4" s="11">
        <v>0.03</v>
      </c>
      <c r="P4" s="11">
        <v>7.1999999999999995E-2</v>
      </c>
      <c r="Q4" s="12">
        <f t="shared" ref="Q4:Q8" si="0">1-(F4+I4+O4+P4)</f>
        <v>0.26500000000000001</v>
      </c>
      <c r="R4" s="11">
        <v>1E-3</v>
      </c>
      <c r="S4" s="11">
        <v>2E-3</v>
      </c>
      <c r="T4" s="12">
        <v>3.3999999999999998E-3</v>
      </c>
      <c r="U4" s="12">
        <v>1.9E-3</v>
      </c>
      <c r="V4" s="12">
        <v>2.3E-3</v>
      </c>
      <c r="W4" s="12">
        <v>1.4E-2</v>
      </c>
      <c r="X4" s="12">
        <v>8.0000000000000004E-4</v>
      </c>
      <c r="Y4" s="12">
        <v>1E-4</v>
      </c>
      <c r="Z4" s="12">
        <v>0</v>
      </c>
      <c r="AA4" s="1"/>
      <c r="AB4" s="1"/>
      <c r="AC4" s="1"/>
      <c r="AD4" s="1"/>
      <c r="AE4" s="1"/>
      <c r="AF4" s="1"/>
      <c r="AG4" s="1"/>
      <c r="AH4" s="1"/>
      <c r="AI4" s="1"/>
    </row>
    <row r="5" spans="1:36" x14ac:dyDescent="0.2">
      <c r="A5" s="7" t="s">
        <v>121</v>
      </c>
      <c r="B5" s="42">
        <v>0</v>
      </c>
      <c r="E5" s="11">
        <v>0.85</v>
      </c>
      <c r="F5" s="11">
        <v>0.08</v>
      </c>
      <c r="G5" s="11">
        <v>7.2000000000000008E-2</v>
      </c>
      <c r="H5" s="11">
        <v>8.0000000000000002E-3</v>
      </c>
      <c r="I5" s="11">
        <v>0.27</v>
      </c>
      <c r="J5" s="11">
        <f t="shared" ref="J5:J14" si="1">I5*0.45</f>
        <v>0.12150000000000001</v>
      </c>
      <c r="K5" s="11">
        <v>0</v>
      </c>
      <c r="L5" s="11">
        <v>0.25</v>
      </c>
      <c r="M5" s="4">
        <v>1.77</v>
      </c>
      <c r="N5" s="11">
        <v>0.77</v>
      </c>
      <c r="O5" s="11">
        <v>3.9E-2</v>
      </c>
      <c r="P5" s="11">
        <v>6.3E-2</v>
      </c>
      <c r="Q5" s="12">
        <f t="shared" si="0"/>
        <v>0.54800000000000004</v>
      </c>
      <c r="R5" s="11">
        <v>5.2000000000000006E-4</v>
      </c>
      <c r="S5" s="11">
        <v>2.3999999999999998E-3</v>
      </c>
      <c r="T5" s="12">
        <v>1.4999999999999999E-2</v>
      </c>
      <c r="U5" s="12">
        <v>1.1999999999999999E-3</v>
      </c>
      <c r="V5" s="12">
        <v>5.7999999999999996E-3</v>
      </c>
      <c r="W5" s="12">
        <v>1.4499999999999999E-2</v>
      </c>
      <c r="X5" s="12">
        <v>4.3E-3</v>
      </c>
      <c r="Y5" s="12">
        <v>5.0000000000000001E-4</v>
      </c>
      <c r="Z5" s="12">
        <v>0</v>
      </c>
      <c r="AA5" s="1"/>
      <c r="AB5" s="1"/>
      <c r="AC5" s="1"/>
      <c r="AD5" s="1"/>
      <c r="AE5" s="1"/>
      <c r="AF5" s="1"/>
      <c r="AG5" s="1"/>
      <c r="AH5" s="1"/>
      <c r="AI5" s="1"/>
    </row>
    <row r="6" spans="1:36" x14ac:dyDescent="0.2">
      <c r="A6" s="7" t="s">
        <v>120</v>
      </c>
      <c r="B6" s="42">
        <v>0.7</v>
      </c>
      <c r="E6" s="11">
        <v>0.88</v>
      </c>
      <c r="F6" s="11">
        <v>0.1</v>
      </c>
      <c r="G6" s="11">
        <v>0.05</v>
      </c>
      <c r="H6" s="11">
        <v>0.05</v>
      </c>
      <c r="I6" s="11">
        <v>0.1</v>
      </c>
      <c r="J6" s="11">
        <f t="shared" si="1"/>
        <v>4.5000000000000005E-2</v>
      </c>
      <c r="K6" s="11">
        <v>0</v>
      </c>
      <c r="L6" s="11">
        <v>0.03</v>
      </c>
      <c r="M6" s="4">
        <v>1.96</v>
      </c>
      <c r="N6" s="11">
        <v>0.85</v>
      </c>
      <c r="O6" s="11">
        <v>4.2999999999999997E-2</v>
      </c>
      <c r="P6" s="11">
        <v>1.6E-2</v>
      </c>
      <c r="Q6" s="12">
        <f t="shared" si="0"/>
        <v>0.74099999999999999</v>
      </c>
      <c r="R6" s="11">
        <v>1.1200000000000001E-3</v>
      </c>
      <c r="S6" s="11">
        <v>1.65E-3</v>
      </c>
      <c r="T6" s="12">
        <v>1.9999999552965163E-4</v>
      </c>
      <c r="U6" s="12">
        <v>3.4999999403953551E-3</v>
      </c>
      <c r="V6" s="12">
        <v>1.2999999523162842E-3</v>
      </c>
      <c r="W6" s="12">
        <v>3.7000000476837156E-3</v>
      </c>
      <c r="X6" s="12">
        <v>1.4000000059604645E-3</v>
      </c>
      <c r="Y6" s="12">
        <v>1.9999999552965163E-4</v>
      </c>
      <c r="Z6" s="12">
        <v>0</v>
      </c>
      <c r="AA6" s="1"/>
      <c r="AB6" s="1"/>
      <c r="AC6" s="1"/>
      <c r="AD6" s="1"/>
      <c r="AE6" s="1"/>
      <c r="AF6" s="1"/>
      <c r="AG6" s="1"/>
      <c r="AH6" s="1"/>
      <c r="AI6" s="1"/>
    </row>
    <row r="7" spans="1:36" x14ac:dyDescent="0.2">
      <c r="A7" s="7" t="s">
        <v>119</v>
      </c>
      <c r="B7" s="42">
        <v>1.2</v>
      </c>
      <c r="C7" s="11"/>
      <c r="E7" s="11">
        <v>0.8970999999999999</v>
      </c>
      <c r="F7" s="11">
        <v>0.51500000000000001</v>
      </c>
      <c r="G7" s="11">
        <v>0.31850000000000001</v>
      </c>
      <c r="H7" s="11">
        <v>0.17149999999999999</v>
      </c>
      <c r="I7" s="11">
        <v>0.14000000000000001</v>
      </c>
      <c r="J7" s="11">
        <f t="shared" si="1"/>
        <v>6.3000000000000014E-2</v>
      </c>
      <c r="K7" s="11">
        <v>0</v>
      </c>
      <c r="L7" s="11">
        <v>0.1</v>
      </c>
      <c r="M7" s="4">
        <v>1.94</v>
      </c>
      <c r="N7" s="11">
        <v>0.84</v>
      </c>
      <c r="O7" s="11">
        <v>4.2999999999999997E-2</v>
      </c>
      <c r="P7" s="11">
        <v>7.3399999999999993E-2</v>
      </c>
      <c r="Q7" s="12">
        <f t="shared" si="0"/>
        <v>0.22859999999999991</v>
      </c>
      <c r="R7" s="11">
        <v>4.9490000000000003E-3</v>
      </c>
      <c r="S7" s="11">
        <v>2.6264000000000003E-2</v>
      </c>
      <c r="T7" s="12">
        <v>2.8999999165534975E-3</v>
      </c>
      <c r="U7" s="12">
        <v>6.9999998807907101E-3</v>
      </c>
      <c r="V7" s="12">
        <v>3.1999999284744261E-3</v>
      </c>
      <c r="W7" s="12">
        <v>2.2999999523162843E-2</v>
      </c>
      <c r="X7" s="12">
        <v>4.7999998927116391E-3</v>
      </c>
      <c r="Y7" s="12">
        <v>2.9999999329447744E-4</v>
      </c>
      <c r="Z7" s="12">
        <v>5.0000000000000001E-4</v>
      </c>
      <c r="AA7" s="1"/>
      <c r="AB7" s="1"/>
      <c r="AC7" s="1"/>
      <c r="AD7" s="1"/>
      <c r="AE7" s="1"/>
      <c r="AF7" s="1"/>
      <c r="AG7" s="1"/>
      <c r="AH7" s="1"/>
      <c r="AI7" s="1"/>
    </row>
    <row r="8" spans="1:36" x14ac:dyDescent="0.2">
      <c r="A8" s="7" t="s">
        <v>154</v>
      </c>
      <c r="B8" s="42">
        <v>1.2</v>
      </c>
      <c r="E8" s="11">
        <v>1</v>
      </c>
      <c r="F8" s="11">
        <v>0</v>
      </c>
      <c r="G8" s="11">
        <v>0</v>
      </c>
      <c r="H8" s="11">
        <v>0</v>
      </c>
      <c r="I8" s="11">
        <v>0</v>
      </c>
      <c r="J8" s="11">
        <f t="shared" si="1"/>
        <v>0</v>
      </c>
      <c r="K8" s="11">
        <v>0</v>
      </c>
      <c r="L8" s="11">
        <v>0</v>
      </c>
      <c r="M8" s="4">
        <v>0</v>
      </c>
      <c r="N8" s="11">
        <v>0</v>
      </c>
      <c r="O8" s="11">
        <v>0</v>
      </c>
      <c r="P8" s="11">
        <v>1</v>
      </c>
      <c r="Q8" s="12">
        <f t="shared" si="0"/>
        <v>0</v>
      </c>
      <c r="R8" s="11">
        <v>0</v>
      </c>
      <c r="S8" s="11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0.39300000000000002</v>
      </c>
      <c r="Z8" s="12">
        <v>0.60599999999999998</v>
      </c>
      <c r="AA8" s="1"/>
      <c r="AB8" s="1"/>
      <c r="AC8" s="1"/>
      <c r="AD8" s="1"/>
      <c r="AE8" s="1"/>
      <c r="AF8" s="1"/>
      <c r="AG8" s="1"/>
      <c r="AH8" s="1"/>
      <c r="AI8" s="1"/>
    </row>
    <row r="9" spans="1:36" x14ac:dyDescent="0.2">
      <c r="A9" s="7" t="s">
        <v>155</v>
      </c>
      <c r="B9" s="42">
        <v>0</v>
      </c>
      <c r="E9" s="11">
        <v>0.99</v>
      </c>
      <c r="F9" s="11">
        <v>2.81</v>
      </c>
      <c r="G9" s="11">
        <v>2.81</v>
      </c>
      <c r="H9" s="11">
        <v>0</v>
      </c>
      <c r="I9" s="11">
        <v>0</v>
      </c>
      <c r="J9" s="11">
        <f t="shared" si="1"/>
        <v>0</v>
      </c>
      <c r="K9" s="11">
        <v>0</v>
      </c>
      <c r="L9" s="11">
        <v>0</v>
      </c>
      <c r="M9" s="4">
        <v>0</v>
      </c>
      <c r="N9" s="11">
        <v>0</v>
      </c>
      <c r="O9" s="11">
        <v>0</v>
      </c>
      <c r="P9" s="11">
        <v>0</v>
      </c>
      <c r="Q9" s="12">
        <v>0</v>
      </c>
      <c r="R9" s="11">
        <v>0</v>
      </c>
      <c r="S9" s="11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"/>
      <c r="AB9" s="1"/>
      <c r="AC9" s="1"/>
      <c r="AD9" s="1"/>
      <c r="AE9" s="1"/>
      <c r="AF9" s="1"/>
      <c r="AG9" s="1"/>
      <c r="AH9" s="1"/>
      <c r="AI9" s="1"/>
    </row>
    <row r="10" spans="1:36" x14ac:dyDescent="0.2">
      <c r="A10" s="7" t="s">
        <v>156</v>
      </c>
      <c r="B10" s="42">
        <v>2.5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f t="shared" si="1"/>
        <v>0</v>
      </c>
      <c r="K10" s="11">
        <v>0</v>
      </c>
      <c r="L10" s="11">
        <v>0</v>
      </c>
      <c r="M10" s="4">
        <v>0</v>
      </c>
      <c r="N10" s="11">
        <v>0</v>
      </c>
      <c r="O10" s="11">
        <v>0</v>
      </c>
      <c r="P10" s="11">
        <v>1</v>
      </c>
      <c r="Q10" s="12">
        <v>0</v>
      </c>
      <c r="R10" s="11">
        <v>0</v>
      </c>
      <c r="S10" s="11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</row>
    <row r="11" spans="1:36" x14ac:dyDescent="0.2">
      <c r="A11" s="7" t="s">
        <v>157</v>
      </c>
      <c r="B11" s="42">
        <v>0</v>
      </c>
      <c r="E11" s="11">
        <v>1</v>
      </c>
      <c r="F11" s="11">
        <v>0</v>
      </c>
      <c r="G11" s="11">
        <v>0</v>
      </c>
      <c r="H11" s="11">
        <v>0</v>
      </c>
      <c r="I11" s="11">
        <v>0</v>
      </c>
      <c r="J11" s="11">
        <f t="shared" si="1"/>
        <v>0</v>
      </c>
      <c r="K11" s="11">
        <v>0</v>
      </c>
      <c r="L11" s="11">
        <v>0</v>
      </c>
      <c r="M11" s="4">
        <v>0</v>
      </c>
      <c r="N11" s="11">
        <v>0</v>
      </c>
      <c r="O11" s="11">
        <v>0</v>
      </c>
      <c r="P11" s="11">
        <v>1</v>
      </c>
      <c r="Q11" s="12">
        <v>0</v>
      </c>
      <c r="R11" s="11">
        <v>0</v>
      </c>
      <c r="S11" s="11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</row>
    <row r="12" spans="1:36" x14ac:dyDescent="0.2">
      <c r="A12" s="7" t="s">
        <v>158</v>
      </c>
      <c r="B12" s="42">
        <v>0</v>
      </c>
      <c r="D12" s="12"/>
      <c r="E12" s="11">
        <v>1</v>
      </c>
      <c r="F12" s="11">
        <v>0</v>
      </c>
      <c r="G12" s="11">
        <v>0</v>
      </c>
      <c r="H12" s="11">
        <v>0</v>
      </c>
      <c r="I12" s="11">
        <v>0</v>
      </c>
      <c r="J12" s="11">
        <f t="shared" si="1"/>
        <v>0</v>
      </c>
      <c r="K12" s="11">
        <v>0</v>
      </c>
      <c r="L12" s="11">
        <v>0</v>
      </c>
      <c r="M12" s="4">
        <v>0</v>
      </c>
      <c r="N12" s="11">
        <v>0</v>
      </c>
      <c r="O12" s="11">
        <v>0</v>
      </c>
      <c r="P12" s="11">
        <v>1</v>
      </c>
      <c r="Q12" s="12">
        <v>0</v>
      </c>
      <c r="R12" s="11">
        <v>0</v>
      </c>
      <c r="S12" s="11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0.27</v>
      </c>
      <c r="Z12" s="12">
        <v>0</v>
      </c>
      <c r="AA12" s="1"/>
      <c r="AB12" s="1"/>
      <c r="AC12" s="1"/>
      <c r="AD12" s="1"/>
      <c r="AE12" s="1"/>
      <c r="AF12" s="1"/>
      <c r="AG12" s="1"/>
      <c r="AH12" s="1"/>
      <c r="AI12" s="1"/>
    </row>
    <row r="13" spans="1:36" x14ac:dyDescent="0.2">
      <c r="A13" s="7" t="s">
        <v>159</v>
      </c>
      <c r="B13" s="42">
        <v>0</v>
      </c>
      <c r="E13" s="11">
        <v>0.97</v>
      </c>
      <c r="F13" s="11">
        <v>0</v>
      </c>
      <c r="G13" s="11">
        <v>0</v>
      </c>
      <c r="H13" s="11">
        <v>0</v>
      </c>
      <c r="I13" s="11">
        <v>0</v>
      </c>
      <c r="J13" s="11">
        <f t="shared" si="1"/>
        <v>0</v>
      </c>
      <c r="K13" s="11">
        <v>0</v>
      </c>
      <c r="L13" s="11">
        <v>0</v>
      </c>
      <c r="M13" s="4">
        <v>0</v>
      </c>
      <c r="N13" s="11">
        <v>0</v>
      </c>
      <c r="O13" s="11">
        <v>0</v>
      </c>
      <c r="P13" s="11">
        <v>1</v>
      </c>
      <c r="Q13" s="12">
        <v>0</v>
      </c>
      <c r="R13" s="11">
        <v>0</v>
      </c>
      <c r="S13" s="11">
        <v>0</v>
      </c>
      <c r="T13" s="12">
        <v>0.22</v>
      </c>
      <c r="U13" s="12">
        <v>0.193</v>
      </c>
      <c r="V13" s="12">
        <v>5.8999999999999999E-3</v>
      </c>
      <c r="W13" s="12">
        <v>6.9999999999999999E-4</v>
      </c>
      <c r="X13" s="12">
        <v>1.14E-2</v>
      </c>
      <c r="Y13" s="12">
        <v>5.0000000000000001E-4</v>
      </c>
      <c r="Z13" s="12">
        <v>0</v>
      </c>
      <c r="AA13" s="1"/>
      <c r="AB13" s="1"/>
      <c r="AC13" s="1"/>
      <c r="AD13" s="1"/>
      <c r="AE13" s="1"/>
      <c r="AF13" s="1"/>
      <c r="AG13" s="1"/>
      <c r="AH13" s="1"/>
      <c r="AI13" s="1"/>
    </row>
    <row r="14" spans="1:36" x14ac:dyDescent="0.2">
      <c r="A14" s="7" t="s">
        <v>160</v>
      </c>
      <c r="B14" s="42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f t="shared" si="1"/>
        <v>0</v>
      </c>
      <c r="K14" s="11">
        <v>0</v>
      </c>
      <c r="L14" s="11">
        <v>0</v>
      </c>
      <c r="M14" s="4">
        <v>0</v>
      </c>
      <c r="N14" s="11">
        <v>0</v>
      </c>
      <c r="O14" s="11">
        <v>0</v>
      </c>
      <c r="P14" s="11">
        <v>1</v>
      </c>
      <c r="Q14" s="12">
        <v>0</v>
      </c>
      <c r="R14" s="11">
        <v>0</v>
      </c>
      <c r="S14" s="11">
        <v>0</v>
      </c>
      <c r="T14" s="11">
        <v>0.34</v>
      </c>
      <c r="U14" s="11">
        <v>2.0000000000000001E-4</v>
      </c>
      <c r="V14" s="11">
        <v>2.06E-2</v>
      </c>
      <c r="W14" s="11">
        <v>1.1999999999999999E-3</v>
      </c>
      <c r="X14" s="11">
        <v>4.0000000000000002E-4</v>
      </c>
      <c r="Y14" s="11">
        <v>5.9999999999999995E-4</v>
      </c>
      <c r="Z14" s="11">
        <v>2.9999999999999997E-4</v>
      </c>
    </row>
    <row r="16" spans="1:36" s="7" customFormat="1" x14ac:dyDescent="0.2">
      <c r="A16" s="7" t="s">
        <v>139</v>
      </c>
      <c r="B16" s="8" t="s">
        <v>161</v>
      </c>
      <c r="C16" s="8" t="s">
        <v>162</v>
      </c>
      <c r="D16" s="8" t="s">
        <v>142</v>
      </c>
      <c r="E16" s="9" t="s">
        <v>162</v>
      </c>
      <c r="F16" s="8" t="s">
        <v>162</v>
      </c>
      <c r="G16" s="8" t="s">
        <v>162</v>
      </c>
      <c r="H16" s="8" t="s">
        <v>162</v>
      </c>
      <c r="I16" s="8" t="s">
        <v>162</v>
      </c>
      <c r="J16" s="8" t="s">
        <v>162</v>
      </c>
      <c r="K16" s="8" t="s">
        <v>162</v>
      </c>
      <c r="L16" s="8" t="s">
        <v>162</v>
      </c>
      <c r="M16" s="8" t="s">
        <v>163</v>
      </c>
      <c r="N16" s="8" t="s">
        <v>162</v>
      </c>
      <c r="O16" s="8" t="s">
        <v>162</v>
      </c>
      <c r="P16" s="8" t="s">
        <v>162</v>
      </c>
      <c r="Q16" s="8" t="s">
        <v>162</v>
      </c>
      <c r="R16" s="8" t="s">
        <v>162</v>
      </c>
      <c r="S16" s="8" t="s">
        <v>162</v>
      </c>
      <c r="T16" s="8" t="s">
        <v>162</v>
      </c>
      <c r="U16" s="8" t="s">
        <v>162</v>
      </c>
      <c r="V16" s="8" t="s">
        <v>162</v>
      </c>
      <c r="W16" s="8" t="s">
        <v>162</v>
      </c>
      <c r="X16" s="8" t="s">
        <v>162</v>
      </c>
      <c r="Y16" s="8" t="s">
        <v>162</v>
      </c>
      <c r="Z16" s="8" t="s">
        <v>162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7" customFormat="1" x14ac:dyDescent="0.2">
      <c r="A17" s="7" t="s">
        <v>143</v>
      </c>
      <c r="B17" s="8" t="s">
        <v>110</v>
      </c>
      <c r="C17" s="8" t="s">
        <v>133</v>
      </c>
      <c r="D17" s="8" t="s">
        <v>107</v>
      </c>
      <c r="E17" s="9" t="s">
        <v>107</v>
      </c>
      <c r="F17" s="8" t="s">
        <v>108</v>
      </c>
      <c r="G17" s="8" t="s">
        <v>144</v>
      </c>
      <c r="H17" s="10" t="s">
        <v>145</v>
      </c>
      <c r="I17" s="8" t="s">
        <v>146</v>
      </c>
      <c r="J17" s="8" t="s">
        <v>147</v>
      </c>
      <c r="K17" s="8" t="s">
        <v>148</v>
      </c>
      <c r="L17" s="8" t="s">
        <v>149</v>
      </c>
      <c r="M17" s="8" t="s">
        <v>17</v>
      </c>
      <c r="N17" s="8" t="s">
        <v>109</v>
      </c>
      <c r="O17" s="8" t="s">
        <v>150</v>
      </c>
      <c r="P17" s="8" t="s">
        <v>151</v>
      </c>
      <c r="Q17" s="8" t="s">
        <v>152</v>
      </c>
      <c r="R17" s="8" t="s">
        <v>22</v>
      </c>
      <c r="S17" s="8" t="s">
        <v>23</v>
      </c>
      <c r="T17" s="8" t="s">
        <v>24</v>
      </c>
      <c r="U17" s="8" t="s">
        <v>25</v>
      </c>
      <c r="V17" s="8" t="s">
        <v>26</v>
      </c>
      <c r="W17" s="8" t="s">
        <v>27</v>
      </c>
      <c r="X17" s="8" t="s">
        <v>28</v>
      </c>
      <c r="Y17" s="8" t="s">
        <v>29</v>
      </c>
      <c r="Z17" s="8" t="s">
        <v>30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7" customFormat="1" x14ac:dyDescent="0.2">
      <c r="A18" s="7" t="s">
        <v>183</v>
      </c>
      <c r="B18" s="20">
        <f t="shared" ref="B18:B29" si="2">C18*B3</f>
        <v>0.01</v>
      </c>
      <c r="C18" s="10">
        <v>5</v>
      </c>
      <c r="D18" s="18">
        <f t="shared" ref="D18:D29" si="3">E18/E$31</f>
        <v>1</v>
      </c>
      <c r="E18" s="10">
        <f t="shared" ref="E18:E29" si="4">C18*E3</f>
        <v>1.2</v>
      </c>
      <c r="F18" s="20">
        <f t="shared" ref="F18:Z29" si="5">$E18*F3</f>
        <v>0.156</v>
      </c>
      <c r="G18" s="20">
        <f t="shared" si="5"/>
        <v>0.1152</v>
      </c>
      <c r="H18" s="20">
        <f t="shared" si="5"/>
        <v>2.8800000000000003E-2</v>
      </c>
      <c r="I18" s="20">
        <f t="shared" si="5"/>
        <v>0.89999999999999991</v>
      </c>
      <c r="J18" s="20">
        <f t="shared" si="5"/>
        <v>0.89999999999999991</v>
      </c>
      <c r="K18" s="20">
        <f t="shared" si="5"/>
        <v>0.89999999999999991</v>
      </c>
      <c r="L18" s="20">
        <f t="shared" si="5"/>
        <v>0.54</v>
      </c>
      <c r="M18" s="20">
        <f t="shared" si="5"/>
        <v>1.476</v>
      </c>
      <c r="N18" s="20">
        <f t="shared" si="5"/>
        <v>0.66</v>
      </c>
      <c r="O18" s="20">
        <f t="shared" si="5"/>
        <v>1.44E-2</v>
      </c>
      <c r="P18" s="20">
        <f t="shared" si="5"/>
        <v>0.12</v>
      </c>
      <c r="Q18" s="20">
        <f t="shared" si="5"/>
        <v>9.9599999999999966E-2</v>
      </c>
      <c r="R18" s="20">
        <f t="shared" si="5"/>
        <v>9.6480000000000014E-4</v>
      </c>
      <c r="S18" s="20">
        <f t="shared" si="5"/>
        <v>4.0752000000000002E-3</v>
      </c>
      <c r="T18" s="20">
        <f t="shared" si="5"/>
        <v>6.7200000000000011E-3</v>
      </c>
      <c r="U18" s="20">
        <f t="shared" si="5"/>
        <v>5.0399999999999993E-3</v>
      </c>
      <c r="V18" s="20">
        <f t="shared" si="5"/>
        <v>3.1199999999999999E-3</v>
      </c>
      <c r="W18" s="20">
        <f t="shared" si="5"/>
        <v>1.5720000000000001E-2</v>
      </c>
      <c r="X18" s="20">
        <f t="shared" si="5"/>
        <v>1.1999999999999999E-3</v>
      </c>
      <c r="Y18" s="20">
        <f t="shared" si="5"/>
        <v>1.2E-4</v>
      </c>
      <c r="Z18" s="20">
        <f t="shared" si="5"/>
        <v>0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x14ac:dyDescent="0.2">
      <c r="A19" s="7" t="s">
        <v>153</v>
      </c>
      <c r="B19" s="13">
        <f t="shared" si="2"/>
        <v>0</v>
      </c>
      <c r="C19" s="41">
        <v>0</v>
      </c>
      <c r="D19" s="58">
        <f t="shared" si="3"/>
        <v>0</v>
      </c>
      <c r="E19" s="59">
        <f t="shared" si="4"/>
        <v>0</v>
      </c>
      <c r="F19" s="60">
        <f t="shared" si="5"/>
        <v>0</v>
      </c>
      <c r="G19" s="60">
        <f t="shared" si="5"/>
        <v>0</v>
      </c>
      <c r="H19" s="60">
        <f t="shared" si="5"/>
        <v>0</v>
      </c>
      <c r="I19" s="60">
        <f t="shared" si="5"/>
        <v>0</v>
      </c>
      <c r="J19" s="60">
        <f t="shared" si="5"/>
        <v>0</v>
      </c>
      <c r="K19" s="60">
        <f t="shared" si="5"/>
        <v>0</v>
      </c>
      <c r="L19" s="60">
        <f t="shared" si="5"/>
        <v>0</v>
      </c>
      <c r="M19" s="60">
        <f t="shared" si="5"/>
        <v>0</v>
      </c>
      <c r="N19" s="60">
        <f t="shared" si="5"/>
        <v>0</v>
      </c>
      <c r="O19" s="60">
        <f t="shared" si="5"/>
        <v>0</v>
      </c>
      <c r="P19" s="60">
        <f t="shared" si="5"/>
        <v>0</v>
      </c>
      <c r="Q19" s="60">
        <f t="shared" si="5"/>
        <v>0</v>
      </c>
      <c r="R19" s="60">
        <f t="shared" si="5"/>
        <v>0</v>
      </c>
      <c r="S19" s="60">
        <f t="shared" si="5"/>
        <v>0</v>
      </c>
      <c r="T19" s="60">
        <f t="shared" si="5"/>
        <v>0</v>
      </c>
      <c r="U19" s="60">
        <f t="shared" si="5"/>
        <v>0</v>
      </c>
      <c r="V19" s="60">
        <f t="shared" si="5"/>
        <v>0</v>
      </c>
      <c r="W19" s="60">
        <f t="shared" si="5"/>
        <v>0</v>
      </c>
      <c r="X19" s="60">
        <f t="shared" si="5"/>
        <v>0</v>
      </c>
      <c r="Y19" s="60">
        <f t="shared" si="5"/>
        <v>0</v>
      </c>
      <c r="Z19" s="60">
        <f t="shared" si="5"/>
        <v>0</v>
      </c>
    </row>
    <row r="20" spans="1:36" x14ac:dyDescent="0.2">
      <c r="A20" s="7" t="s">
        <v>121</v>
      </c>
      <c r="B20" s="13">
        <f t="shared" si="2"/>
        <v>0</v>
      </c>
      <c r="C20" s="41">
        <v>0</v>
      </c>
      <c r="D20" s="58">
        <f t="shared" si="3"/>
        <v>0</v>
      </c>
      <c r="E20" s="59">
        <f t="shared" si="4"/>
        <v>0</v>
      </c>
      <c r="F20" s="60">
        <f t="shared" si="5"/>
        <v>0</v>
      </c>
      <c r="G20" s="60">
        <f t="shared" si="5"/>
        <v>0</v>
      </c>
      <c r="H20" s="60">
        <f t="shared" si="5"/>
        <v>0</v>
      </c>
      <c r="I20" s="60">
        <f t="shared" si="5"/>
        <v>0</v>
      </c>
      <c r="J20" s="60">
        <f t="shared" si="5"/>
        <v>0</v>
      </c>
      <c r="K20" s="60">
        <f t="shared" si="5"/>
        <v>0</v>
      </c>
      <c r="L20" s="60">
        <f t="shared" si="5"/>
        <v>0</v>
      </c>
      <c r="M20" s="60">
        <f t="shared" si="5"/>
        <v>0</v>
      </c>
      <c r="N20" s="60">
        <f t="shared" si="5"/>
        <v>0</v>
      </c>
      <c r="O20" s="60">
        <f t="shared" si="5"/>
        <v>0</v>
      </c>
      <c r="P20" s="60">
        <f t="shared" si="5"/>
        <v>0</v>
      </c>
      <c r="Q20" s="60">
        <f t="shared" si="5"/>
        <v>0</v>
      </c>
      <c r="R20" s="60">
        <f t="shared" si="5"/>
        <v>0</v>
      </c>
      <c r="S20" s="60">
        <f t="shared" si="5"/>
        <v>0</v>
      </c>
      <c r="T20" s="60">
        <f t="shared" si="5"/>
        <v>0</v>
      </c>
      <c r="U20" s="60">
        <f t="shared" si="5"/>
        <v>0</v>
      </c>
      <c r="V20" s="60">
        <f t="shared" si="5"/>
        <v>0</v>
      </c>
      <c r="W20" s="60">
        <f t="shared" si="5"/>
        <v>0</v>
      </c>
      <c r="X20" s="60">
        <f t="shared" si="5"/>
        <v>0</v>
      </c>
      <c r="Y20" s="60">
        <f t="shared" si="5"/>
        <v>0</v>
      </c>
      <c r="Z20" s="60">
        <f t="shared" si="5"/>
        <v>0</v>
      </c>
    </row>
    <row r="21" spans="1:36" x14ac:dyDescent="0.2">
      <c r="A21" s="7" t="s">
        <v>120</v>
      </c>
      <c r="B21" s="13">
        <f t="shared" si="2"/>
        <v>0</v>
      </c>
      <c r="C21" s="41">
        <v>0</v>
      </c>
      <c r="D21" s="58">
        <f t="shared" si="3"/>
        <v>0</v>
      </c>
      <c r="E21" s="59">
        <f t="shared" si="4"/>
        <v>0</v>
      </c>
      <c r="F21" s="60">
        <f t="shared" si="5"/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  <c r="L21" s="60">
        <f t="shared" si="5"/>
        <v>0</v>
      </c>
      <c r="M21" s="60">
        <f t="shared" si="5"/>
        <v>0</v>
      </c>
      <c r="N21" s="60">
        <f t="shared" si="5"/>
        <v>0</v>
      </c>
      <c r="O21" s="60">
        <f t="shared" si="5"/>
        <v>0</v>
      </c>
      <c r="P21" s="60">
        <f t="shared" si="5"/>
        <v>0</v>
      </c>
      <c r="Q21" s="60">
        <f t="shared" si="5"/>
        <v>0</v>
      </c>
      <c r="R21" s="60">
        <f t="shared" si="5"/>
        <v>0</v>
      </c>
      <c r="S21" s="60">
        <f t="shared" si="5"/>
        <v>0</v>
      </c>
      <c r="T21" s="60">
        <f t="shared" si="5"/>
        <v>0</v>
      </c>
      <c r="U21" s="60">
        <f t="shared" si="5"/>
        <v>0</v>
      </c>
      <c r="V21" s="60">
        <f t="shared" si="5"/>
        <v>0</v>
      </c>
      <c r="W21" s="60">
        <f t="shared" si="5"/>
        <v>0</v>
      </c>
      <c r="X21" s="60">
        <f t="shared" si="5"/>
        <v>0</v>
      </c>
      <c r="Y21" s="60">
        <f t="shared" si="5"/>
        <v>0</v>
      </c>
      <c r="Z21" s="60">
        <f t="shared" si="5"/>
        <v>0</v>
      </c>
    </row>
    <row r="22" spans="1:36" x14ac:dyDescent="0.2">
      <c r="A22" s="7" t="s">
        <v>119</v>
      </c>
      <c r="B22" s="13">
        <f t="shared" si="2"/>
        <v>0</v>
      </c>
      <c r="C22" s="41">
        <v>0</v>
      </c>
      <c r="D22" s="58">
        <f t="shared" si="3"/>
        <v>0</v>
      </c>
      <c r="E22" s="59">
        <f t="shared" si="4"/>
        <v>0</v>
      </c>
      <c r="F22" s="60">
        <f t="shared" si="5"/>
        <v>0</v>
      </c>
      <c r="G22" s="60">
        <f t="shared" si="5"/>
        <v>0</v>
      </c>
      <c r="H22" s="60">
        <f t="shared" si="5"/>
        <v>0</v>
      </c>
      <c r="I22" s="60">
        <f t="shared" si="5"/>
        <v>0</v>
      </c>
      <c r="J22" s="60">
        <f t="shared" si="5"/>
        <v>0</v>
      </c>
      <c r="K22" s="60">
        <f t="shared" si="5"/>
        <v>0</v>
      </c>
      <c r="L22" s="60">
        <f t="shared" si="5"/>
        <v>0</v>
      </c>
      <c r="M22" s="60">
        <f t="shared" si="5"/>
        <v>0</v>
      </c>
      <c r="N22" s="60">
        <f t="shared" si="5"/>
        <v>0</v>
      </c>
      <c r="O22" s="60">
        <f t="shared" si="5"/>
        <v>0</v>
      </c>
      <c r="P22" s="60">
        <f t="shared" si="5"/>
        <v>0</v>
      </c>
      <c r="Q22" s="60">
        <f t="shared" si="5"/>
        <v>0</v>
      </c>
      <c r="R22" s="60">
        <f t="shared" si="5"/>
        <v>0</v>
      </c>
      <c r="S22" s="60">
        <f t="shared" si="5"/>
        <v>0</v>
      </c>
      <c r="T22" s="60">
        <f t="shared" si="5"/>
        <v>0</v>
      </c>
      <c r="U22" s="60">
        <f t="shared" si="5"/>
        <v>0</v>
      </c>
      <c r="V22" s="60">
        <f t="shared" si="5"/>
        <v>0</v>
      </c>
      <c r="W22" s="60">
        <f t="shared" si="5"/>
        <v>0</v>
      </c>
      <c r="X22" s="60">
        <f t="shared" si="5"/>
        <v>0</v>
      </c>
      <c r="Y22" s="60">
        <f t="shared" si="5"/>
        <v>0</v>
      </c>
      <c r="Z22" s="60">
        <f t="shared" si="5"/>
        <v>0</v>
      </c>
    </row>
    <row r="23" spans="1:36" x14ac:dyDescent="0.2">
      <c r="A23" s="7" t="s">
        <v>154</v>
      </c>
      <c r="B23" s="13">
        <f t="shared" si="2"/>
        <v>0</v>
      </c>
      <c r="C23" s="41">
        <v>0</v>
      </c>
      <c r="D23" s="58">
        <f t="shared" si="3"/>
        <v>0</v>
      </c>
      <c r="E23" s="59">
        <f t="shared" si="4"/>
        <v>0</v>
      </c>
      <c r="F23" s="60">
        <f t="shared" si="5"/>
        <v>0</v>
      </c>
      <c r="G23" s="60">
        <f t="shared" si="5"/>
        <v>0</v>
      </c>
      <c r="H23" s="60">
        <f t="shared" si="5"/>
        <v>0</v>
      </c>
      <c r="I23" s="60">
        <f t="shared" si="5"/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1:36" x14ac:dyDescent="0.2">
      <c r="A24" s="7" t="s">
        <v>155</v>
      </c>
      <c r="B24" s="13">
        <f t="shared" si="2"/>
        <v>0</v>
      </c>
      <c r="C24" s="41">
        <v>0</v>
      </c>
      <c r="D24" s="58">
        <f t="shared" si="3"/>
        <v>0</v>
      </c>
      <c r="E24" s="59">
        <f t="shared" si="4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60">
        <f t="shared" si="5"/>
        <v>0</v>
      </c>
      <c r="M24" s="60">
        <f t="shared" si="5"/>
        <v>0</v>
      </c>
      <c r="N24" s="60">
        <f t="shared" si="5"/>
        <v>0</v>
      </c>
      <c r="O24" s="60">
        <f t="shared" si="5"/>
        <v>0</v>
      </c>
      <c r="P24" s="60">
        <f t="shared" si="5"/>
        <v>0</v>
      </c>
      <c r="Q24" s="60">
        <f t="shared" si="5"/>
        <v>0</v>
      </c>
      <c r="R24" s="60">
        <f t="shared" si="5"/>
        <v>0</v>
      </c>
      <c r="S24" s="60">
        <f t="shared" si="5"/>
        <v>0</v>
      </c>
      <c r="T24" s="60">
        <f t="shared" si="5"/>
        <v>0</v>
      </c>
      <c r="U24" s="60">
        <f t="shared" si="5"/>
        <v>0</v>
      </c>
      <c r="V24" s="60">
        <f t="shared" si="5"/>
        <v>0</v>
      </c>
      <c r="W24" s="60">
        <f t="shared" si="5"/>
        <v>0</v>
      </c>
      <c r="X24" s="60">
        <f t="shared" si="5"/>
        <v>0</v>
      </c>
      <c r="Y24" s="60">
        <f t="shared" si="5"/>
        <v>0</v>
      </c>
      <c r="Z24" s="60">
        <f t="shared" si="5"/>
        <v>0</v>
      </c>
    </row>
    <row r="25" spans="1:36" x14ac:dyDescent="0.2">
      <c r="A25" s="7" t="s">
        <v>156</v>
      </c>
      <c r="B25" s="13">
        <f t="shared" si="2"/>
        <v>0</v>
      </c>
      <c r="C25" s="41">
        <v>0</v>
      </c>
      <c r="D25" s="58">
        <f t="shared" si="3"/>
        <v>0</v>
      </c>
      <c r="E25" s="59">
        <f t="shared" si="4"/>
        <v>0</v>
      </c>
      <c r="F25" s="60">
        <f t="shared" si="5"/>
        <v>0</v>
      </c>
      <c r="G25" s="60">
        <f t="shared" si="5"/>
        <v>0</v>
      </c>
      <c r="H25" s="60">
        <f t="shared" si="5"/>
        <v>0</v>
      </c>
      <c r="I25" s="60">
        <f t="shared" si="5"/>
        <v>0</v>
      </c>
      <c r="J25" s="60">
        <f t="shared" si="5"/>
        <v>0</v>
      </c>
      <c r="K25" s="60">
        <f t="shared" si="5"/>
        <v>0</v>
      </c>
      <c r="L25" s="60">
        <f t="shared" si="5"/>
        <v>0</v>
      </c>
      <c r="M25" s="60">
        <f t="shared" si="5"/>
        <v>0</v>
      </c>
      <c r="N25" s="60">
        <f t="shared" si="5"/>
        <v>0</v>
      </c>
      <c r="O25" s="60">
        <f t="shared" si="5"/>
        <v>0</v>
      </c>
      <c r="P25" s="60">
        <f t="shared" si="5"/>
        <v>0</v>
      </c>
      <c r="Q25" s="60">
        <f t="shared" si="5"/>
        <v>0</v>
      </c>
      <c r="R25" s="60">
        <f t="shared" si="5"/>
        <v>0</v>
      </c>
      <c r="S25" s="60">
        <f t="shared" si="5"/>
        <v>0</v>
      </c>
      <c r="T25" s="60">
        <f t="shared" si="5"/>
        <v>0</v>
      </c>
      <c r="U25" s="60">
        <f t="shared" si="5"/>
        <v>0</v>
      </c>
      <c r="V25" s="60">
        <f t="shared" si="5"/>
        <v>0</v>
      </c>
      <c r="W25" s="60">
        <f t="shared" si="5"/>
        <v>0</v>
      </c>
      <c r="X25" s="60">
        <f t="shared" si="5"/>
        <v>0</v>
      </c>
      <c r="Y25" s="60">
        <f t="shared" si="5"/>
        <v>0</v>
      </c>
      <c r="Z25" s="60">
        <f t="shared" si="5"/>
        <v>0</v>
      </c>
    </row>
    <row r="26" spans="1:36" x14ac:dyDescent="0.2">
      <c r="A26" s="7" t="s">
        <v>157</v>
      </c>
      <c r="B26" s="13">
        <f t="shared" si="2"/>
        <v>0</v>
      </c>
      <c r="C26" s="41">
        <v>0</v>
      </c>
      <c r="D26" s="58">
        <f t="shared" si="3"/>
        <v>0</v>
      </c>
      <c r="E26" s="59">
        <f t="shared" si="4"/>
        <v>0</v>
      </c>
      <c r="F26" s="60">
        <f t="shared" si="5"/>
        <v>0</v>
      </c>
      <c r="G26" s="60">
        <f t="shared" si="5"/>
        <v>0</v>
      </c>
      <c r="H26" s="60">
        <f t="shared" si="5"/>
        <v>0</v>
      </c>
      <c r="I26" s="60">
        <f t="shared" si="5"/>
        <v>0</v>
      </c>
      <c r="J26" s="60">
        <f t="shared" si="5"/>
        <v>0</v>
      </c>
      <c r="K26" s="60">
        <f t="shared" si="5"/>
        <v>0</v>
      </c>
      <c r="L26" s="60">
        <f t="shared" si="5"/>
        <v>0</v>
      </c>
      <c r="M26" s="60">
        <f t="shared" si="5"/>
        <v>0</v>
      </c>
      <c r="N26" s="60">
        <f t="shared" si="5"/>
        <v>0</v>
      </c>
      <c r="O26" s="60">
        <f t="shared" si="5"/>
        <v>0</v>
      </c>
      <c r="P26" s="60">
        <f t="shared" si="5"/>
        <v>0</v>
      </c>
      <c r="Q26" s="60">
        <f t="shared" si="5"/>
        <v>0</v>
      </c>
      <c r="R26" s="60">
        <f t="shared" si="5"/>
        <v>0</v>
      </c>
      <c r="S26" s="60">
        <f t="shared" si="5"/>
        <v>0</v>
      </c>
      <c r="T26" s="60">
        <f t="shared" si="5"/>
        <v>0</v>
      </c>
      <c r="U26" s="60">
        <f t="shared" si="5"/>
        <v>0</v>
      </c>
      <c r="V26" s="60">
        <f t="shared" si="5"/>
        <v>0</v>
      </c>
      <c r="W26" s="60">
        <f t="shared" si="5"/>
        <v>0</v>
      </c>
      <c r="X26" s="60">
        <f t="shared" si="5"/>
        <v>0</v>
      </c>
      <c r="Y26" s="60">
        <f t="shared" si="5"/>
        <v>0</v>
      </c>
      <c r="Z26" s="60">
        <f t="shared" si="5"/>
        <v>0</v>
      </c>
    </row>
    <row r="27" spans="1:36" x14ac:dyDescent="0.2">
      <c r="A27" s="7" t="s">
        <v>158</v>
      </c>
      <c r="B27" s="13">
        <f t="shared" si="2"/>
        <v>0</v>
      </c>
      <c r="C27" s="41">
        <v>0</v>
      </c>
      <c r="D27" s="58">
        <f t="shared" si="3"/>
        <v>0</v>
      </c>
      <c r="E27" s="59">
        <f t="shared" si="4"/>
        <v>0</v>
      </c>
      <c r="F27" s="60">
        <f t="shared" si="5"/>
        <v>0</v>
      </c>
      <c r="G27" s="60">
        <f t="shared" si="5"/>
        <v>0</v>
      </c>
      <c r="H27" s="60">
        <f t="shared" si="5"/>
        <v>0</v>
      </c>
      <c r="I27" s="60">
        <f t="shared" si="5"/>
        <v>0</v>
      </c>
      <c r="J27" s="60">
        <f t="shared" si="5"/>
        <v>0</v>
      </c>
      <c r="K27" s="60">
        <f t="shared" si="5"/>
        <v>0</v>
      </c>
      <c r="L27" s="60">
        <f t="shared" si="5"/>
        <v>0</v>
      </c>
      <c r="M27" s="60">
        <f t="shared" si="5"/>
        <v>0</v>
      </c>
      <c r="N27" s="60">
        <f t="shared" si="5"/>
        <v>0</v>
      </c>
      <c r="O27" s="60">
        <f t="shared" si="5"/>
        <v>0</v>
      </c>
      <c r="P27" s="60">
        <f t="shared" si="5"/>
        <v>0</v>
      </c>
      <c r="Q27" s="60">
        <f t="shared" si="5"/>
        <v>0</v>
      </c>
      <c r="R27" s="60">
        <f t="shared" si="5"/>
        <v>0</v>
      </c>
      <c r="S27" s="60">
        <f t="shared" si="5"/>
        <v>0</v>
      </c>
      <c r="T27" s="60">
        <f t="shared" si="5"/>
        <v>0</v>
      </c>
      <c r="U27" s="60">
        <f t="shared" si="5"/>
        <v>0</v>
      </c>
      <c r="V27" s="60">
        <f t="shared" si="5"/>
        <v>0</v>
      </c>
      <c r="W27" s="60">
        <f t="shared" si="5"/>
        <v>0</v>
      </c>
      <c r="X27" s="60">
        <f t="shared" si="5"/>
        <v>0</v>
      </c>
      <c r="Y27" s="60">
        <f t="shared" si="5"/>
        <v>0</v>
      </c>
      <c r="Z27" s="60">
        <f t="shared" si="5"/>
        <v>0</v>
      </c>
    </row>
    <row r="28" spans="1:36" x14ac:dyDescent="0.2">
      <c r="A28" s="7" t="s">
        <v>159</v>
      </c>
      <c r="B28" s="13">
        <f t="shared" si="2"/>
        <v>0</v>
      </c>
      <c r="C28" s="41">
        <v>0</v>
      </c>
      <c r="D28" s="58">
        <f t="shared" si="3"/>
        <v>0</v>
      </c>
      <c r="E28" s="59">
        <f t="shared" si="4"/>
        <v>0</v>
      </c>
      <c r="F28" s="60">
        <f t="shared" si="5"/>
        <v>0</v>
      </c>
      <c r="G28" s="60">
        <f t="shared" si="5"/>
        <v>0</v>
      </c>
      <c r="H28" s="60">
        <f t="shared" si="5"/>
        <v>0</v>
      </c>
      <c r="I28" s="60">
        <f t="shared" si="5"/>
        <v>0</v>
      </c>
      <c r="J28" s="60">
        <f t="shared" si="5"/>
        <v>0</v>
      </c>
      <c r="K28" s="60">
        <f t="shared" si="5"/>
        <v>0</v>
      </c>
      <c r="L28" s="60">
        <f t="shared" si="5"/>
        <v>0</v>
      </c>
      <c r="M28" s="60">
        <f t="shared" si="5"/>
        <v>0</v>
      </c>
      <c r="N28" s="60">
        <f t="shared" si="5"/>
        <v>0</v>
      </c>
      <c r="O28" s="60">
        <f t="shared" si="5"/>
        <v>0</v>
      </c>
      <c r="P28" s="60">
        <f t="shared" si="5"/>
        <v>0</v>
      </c>
      <c r="Q28" s="60">
        <f t="shared" si="5"/>
        <v>0</v>
      </c>
      <c r="R28" s="60">
        <f t="shared" si="5"/>
        <v>0</v>
      </c>
      <c r="S28" s="60">
        <f t="shared" si="5"/>
        <v>0</v>
      </c>
      <c r="T28" s="60">
        <f t="shared" si="5"/>
        <v>0</v>
      </c>
      <c r="U28" s="60">
        <f t="shared" si="5"/>
        <v>0</v>
      </c>
      <c r="V28" s="60">
        <f t="shared" si="5"/>
        <v>0</v>
      </c>
      <c r="W28" s="60">
        <f t="shared" si="5"/>
        <v>0</v>
      </c>
      <c r="X28" s="60">
        <f t="shared" si="5"/>
        <v>0</v>
      </c>
      <c r="Y28" s="60">
        <f t="shared" si="5"/>
        <v>0</v>
      </c>
      <c r="Z28" s="60">
        <f t="shared" si="5"/>
        <v>0</v>
      </c>
    </row>
    <row r="29" spans="1:36" x14ac:dyDescent="0.2">
      <c r="A29" s="7" t="s">
        <v>164</v>
      </c>
      <c r="B29" s="13">
        <f t="shared" si="2"/>
        <v>0</v>
      </c>
      <c r="C29" s="41">
        <v>0</v>
      </c>
      <c r="D29" s="58">
        <f t="shared" si="3"/>
        <v>0</v>
      </c>
      <c r="E29" s="59">
        <f t="shared" si="4"/>
        <v>0</v>
      </c>
      <c r="F29" s="60">
        <f t="shared" si="5"/>
        <v>0</v>
      </c>
      <c r="G29" s="60">
        <f t="shared" si="5"/>
        <v>0</v>
      </c>
      <c r="H29" s="60">
        <f t="shared" si="5"/>
        <v>0</v>
      </c>
      <c r="I29" s="60">
        <f t="shared" si="5"/>
        <v>0</v>
      </c>
      <c r="J29" s="60">
        <f t="shared" si="5"/>
        <v>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60">
        <f t="shared" si="5"/>
        <v>0</v>
      </c>
      <c r="O29" s="60">
        <f t="shared" si="5"/>
        <v>0</v>
      </c>
      <c r="P29" s="60">
        <f t="shared" si="5"/>
        <v>0</v>
      </c>
      <c r="Q29" s="60">
        <f t="shared" si="5"/>
        <v>0</v>
      </c>
      <c r="R29" s="60">
        <f t="shared" si="5"/>
        <v>0</v>
      </c>
      <c r="S29" s="60">
        <f t="shared" si="5"/>
        <v>0</v>
      </c>
      <c r="T29" s="60">
        <f t="shared" si="5"/>
        <v>0</v>
      </c>
      <c r="U29" s="60">
        <f t="shared" si="5"/>
        <v>0</v>
      </c>
      <c r="V29" s="60">
        <f t="shared" si="5"/>
        <v>0</v>
      </c>
      <c r="W29" s="60">
        <f t="shared" si="5"/>
        <v>0</v>
      </c>
      <c r="X29" s="60">
        <f t="shared" si="5"/>
        <v>0</v>
      </c>
      <c r="Y29" s="60">
        <f t="shared" si="5"/>
        <v>0</v>
      </c>
      <c r="Z29" s="60">
        <f t="shared" si="5"/>
        <v>0</v>
      </c>
    </row>
    <row r="30" spans="1:36" x14ac:dyDescent="0.2">
      <c r="B30" s="13"/>
      <c r="D30" s="11"/>
    </row>
    <row r="31" spans="1:36" x14ac:dyDescent="0.2">
      <c r="A31" s="6" t="s">
        <v>165</v>
      </c>
      <c r="B31" s="13">
        <f t="shared" ref="B31:Z31" si="6">SUM(B18:B29)</f>
        <v>0.01</v>
      </c>
      <c r="C31" s="2">
        <f t="shared" si="6"/>
        <v>5</v>
      </c>
      <c r="D31" s="11">
        <f t="shared" si="6"/>
        <v>1</v>
      </c>
      <c r="E31" s="2">
        <f t="shared" si="6"/>
        <v>1.2</v>
      </c>
      <c r="F31" s="2">
        <f t="shared" si="6"/>
        <v>0.156</v>
      </c>
      <c r="G31" s="2">
        <f t="shared" si="6"/>
        <v>0.1152</v>
      </c>
      <c r="H31" s="2">
        <f t="shared" si="6"/>
        <v>2.8800000000000003E-2</v>
      </c>
      <c r="I31" s="2">
        <f t="shared" si="6"/>
        <v>0.89999999999999991</v>
      </c>
      <c r="J31" s="2">
        <f t="shared" si="6"/>
        <v>0.89999999999999991</v>
      </c>
      <c r="K31" s="2">
        <f t="shared" si="6"/>
        <v>0.89999999999999991</v>
      </c>
      <c r="L31" s="2">
        <f t="shared" si="6"/>
        <v>0.54</v>
      </c>
      <c r="M31" s="4">
        <f t="shared" si="6"/>
        <v>1.476</v>
      </c>
      <c r="N31" s="2">
        <f t="shared" si="6"/>
        <v>0.66</v>
      </c>
      <c r="O31" s="2">
        <f t="shared" si="6"/>
        <v>1.44E-2</v>
      </c>
      <c r="P31" s="2">
        <f t="shared" si="6"/>
        <v>0.12</v>
      </c>
      <c r="Q31" s="2">
        <f t="shared" si="6"/>
        <v>9.9599999999999966E-2</v>
      </c>
      <c r="R31" s="13">
        <f t="shared" si="6"/>
        <v>9.6480000000000014E-4</v>
      </c>
      <c r="S31" s="13">
        <f t="shared" si="6"/>
        <v>4.0752000000000002E-3</v>
      </c>
      <c r="T31" s="13">
        <f t="shared" si="6"/>
        <v>6.7200000000000011E-3</v>
      </c>
      <c r="U31" s="13">
        <f t="shared" si="6"/>
        <v>5.0399999999999993E-3</v>
      </c>
      <c r="V31" s="13">
        <f t="shared" si="6"/>
        <v>3.1199999999999999E-3</v>
      </c>
      <c r="W31" s="13">
        <f t="shared" si="6"/>
        <v>1.5720000000000001E-2</v>
      </c>
      <c r="X31" s="13">
        <f t="shared" si="6"/>
        <v>1.1999999999999999E-3</v>
      </c>
      <c r="Y31" s="13">
        <f t="shared" si="6"/>
        <v>1.2E-4</v>
      </c>
      <c r="Z31" s="13">
        <f t="shared" si="6"/>
        <v>0</v>
      </c>
    </row>
    <row r="32" spans="1:36" x14ac:dyDescent="0.2">
      <c r="A32" s="6" t="s">
        <v>166</v>
      </c>
      <c r="B32" s="13">
        <f>B31/C31</f>
        <v>2E-3</v>
      </c>
      <c r="D32"/>
      <c r="E32" s="12">
        <f>E31/C31</f>
        <v>0.24</v>
      </c>
      <c r="F32" s="12">
        <f t="shared" ref="F32:Z32" si="7">F31/$C31</f>
        <v>3.1199999999999999E-2</v>
      </c>
      <c r="G32" s="12">
        <f t="shared" si="7"/>
        <v>2.3039999999999998E-2</v>
      </c>
      <c r="H32" s="12">
        <f t="shared" si="7"/>
        <v>5.7600000000000004E-3</v>
      </c>
      <c r="I32" s="12">
        <f t="shared" si="7"/>
        <v>0.18</v>
      </c>
      <c r="J32" s="12">
        <f t="shared" si="7"/>
        <v>0.18</v>
      </c>
      <c r="K32" s="12">
        <f t="shared" si="7"/>
        <v>0.18</v>
      </c>
      <c r="L32" s="12">
        <f t="shared" si="7"/>
        <v>0.10800000000000001</v>
      </c>
      <c r="M32" s="4">
        <f t="shared" si="7"/>
        <v>0.29520000000000002</v>
      </c>
      <c r="N32" s="12">
        <f t="shared" si="7"/>
        <v>0.13200000000000001</v>
      </c>
      <c r="O32" s="12">
        <f t="shared" si="7"/>
        <v>2.8799999999999997E-3</v>
      </c>
      <c r="P32" s="12">
        <f t="shared" si="7"/>
        <v>2.4E-2</v>
      </c>
      <c r="Q32" s="12">
        <f t="shared" si="7"/>
        <v>1.9919999999999993E-2</v>
      </c>
      <c r="R32" s="12">
        <f t="shared" si="7"/>
        <v>1.9296000000000002E-4</v>
      </c>
      <c r="S32" s="12">
        <f t="shared" si="7"/>
        <v>8.1504000000000006E-4</v>
      </c>
      <c r="T32" s="12">
        <f t="shared" si="7"/>
        <v>1.3440000000000001E-3</v>
      </c>
      <c r="U32" s="12">
        <f t="shared" si="7"/>
        <v>1.0079999999999998E-3</v>
      </c>
      <c r="V32" s="12">
        <f t="shared" si="7"/>
        <v>6.2399999999999999E-4</v>
      </c>
      <c r="W32" s="12">
        <f t="shared" si="7"/>
        <v>3.1440000000000001E-3</v>
      </c>
      <c r="X32" s="12">
        <f t="shared" si="7"/>
        <v>2.3999999999999998E-4</v>
      </c>
      <c r="Y32" s="12">
        <f t="shared" si="7"/>
        <v>2.4000000000000001E-5</v>
      </c>
      <c r="Z32" s="12">
        <f t="shared" si="7"/>
        <v>0</v>
      </c>
    </row>
    <row r="33" spans="1:26" x14ac:dyDescent="0.2">
      <c r="A33" s="6" t="s">
        <v>167</v>
      </c>
      <c r="B33" s="13">
        <f>B31/E31</f>
        <v>8.3333333333333332E-3</v>
      </c>
      <c r="D33" s="11"/>
      <c r="E33"/>
      <c r="F33" s="12">
        <f t="shared" ref="F33:Z33" si="8">F31/$E31</f>
        <v>0.13</v>
      </c>
      <c r="G33" s="12">
        <f t="shared" si="8"/>
        <v>9.6000000000000002E-2</v>
      </c>
      <c r="H33" s="12">
        <f t="shared" si="8"/>
        <v>2.4000000000000004E-2</v>
      </c>
      <c r="I33" s="12">
        <f t="shared" si="8"/>
        <v>0.75</v>
      </c>
      <c r="J33" s="12">
        <f t="shared" si="8"/>
        <v>0.75</v>
      </c>
      <c r="K33" s="12">
        <f t="shared" si="8"/>
        <v>0.75</v>
      </c>
      <c r="L33" s="12">
        <f t="shared" si="8"/>
        <v>0.45000000000000007</v>
      </c>
      <c r="M33" s="4">
        <f t="shared" si="8"/>
        <v>1.23</v>
      </c>
      <c r="N33" s="12">
        <f t="shared" si="8"/>
        <v>0.55000000000000004</v>
      </c>
      <c r="O33" s="12">
        <f t="shared" si="8"/>
        <v>1.2E-2</v>
      </c>
      <c r="P33" s="12">
        <f t="shared" si="8"/>
        <v>0.1</v>
      </c>
      <c r="Q33" s="12">
        <f>1-(F33+I33+O33+P33)</f>
        <v>8.0000000000000071E-3</v>
      </c>
      <c r="R33" s="12">
        <f t="shared" si="8"/>
        <v>8.0400000000000014E-4</v>
      </c>
      <c r="S33" s="12">
        <f t="shared" si="8"/>
        <v>3.3960000000000001E-3</v>
      </c>
      <c r="T33" s="12">
        <f t="shared" si="8"/>
        <v>5.6000000000000008E-3</v>
      </c>
      <c r="U33" s="12">
        <f t="shared" si="8"/>
        <v>4.1999999999999997E-3</v>
      </c>
      <c r="V33" s="12">
        <f t="shared" si="8"/>
        <v>2.5999999999999999E-3</v>
      </c>
      <c r="W33" s="12">
        <f t="shared" si="8"/>
        <v>1.3100000000000002E-2</v>
      </c>
      <c r="X33" s="12">
        <f t="shared" si="8"/>
        <v>1E-3</v>
      </c>
      <c r="Y33" s="12">
        <f t="shared" si="8"/>
        <v>1E-4</v>
      </c>
      <c r="Z33" s="12">
        <f t="shared" si="8"/>
        <v>0</v>
      </c>
    </row>
    <row r="34" spans="1:26" x14ac:dyDescent="0.2">
      <c r="A34" s="6" t="s">
        <v>134</v>
      </c>
      <c r="B34" s="13">
        <f>SUM(B18:B29)/SUM(C18:C29)</f>
        <v>2E-3</v>
      </c>
      <c r="D34" s="11"/>
      <c r="E34" s="12">
        <f>SUM(E18:E29)/SUM($C18:$C29)</f>
        <v>0.24</v>
      </c>
      <c r="F34" s="12">
        <f t="shared" ref="F34:Z34" si="9">SUM(F18:F29)/SUM($C18:$C29)</f>
        <v>3.1199999999999999E-2</v>
      </c>
      <c r="G34" s="12">
        <f t="shared" si="9"/>
        <v>2.3039999999999998E-2</v>
      </c>
      <c r="H34" s="12">
        <f t="shared" si="9"/>
        <v>5.7600000000000004E-3</v>
      </c>
      <c r="I34" s="12">
        <f t="shared" si="9"/>
        <v>0.18</v>
      </c>
      <c r="J34" s="12">
        <f t="shared" si="9"/>
        <v>0.18</v>
      </c>
      <c r="K34" s="12">
        <f t="shared" si="9"/>
        <v>0.18</v>
      </c>
      <c r="L34" s="12">
        <f t="shared" si="9"/>
        <v>0.10800000000000001</v>
      </c>
      <c r="M34" s="12">
        <f t="shared" si="9"/>
        <v>0.29520000000000002</v>
      </c>
      <c r="N34" s="12">
        <f t="shared" si="9"/>
        <v>0.13200000000000001</v>
      </c>
      <c r="O34" s="12">
        <f t="shared" si="9"/>
        <v>2.8799999999999997E-3</v>
      </c>
      <c r="P34" s="12">
        <f t="shared" si="9"/>
        <v>2.4E-2</v>
      </c>
      <c r="Q34" s="12">
        <f t="shared" si="9"/>
        <v>1.9919999999999993E-2</v>
      </c>
      <c r="R34" s="12">
        <f t="shared" si="9"/>
        <v>1.9296000000000002E-4</v>
      </c>
      <c r="S34" s="12">
        <f t="shared" si="9"/>
        <v>8.1504000000000006E-4</v>
      </c>
      <c r="T34" s="12">
        <f t="shared" si="9"/>
        <v>1.3440000000000001E-3</v>
      </c>
      <c r="U34" s="12">
        <f t="shared" si="9"/>
        <v>1.0079999999999998E-3</v>
      </c>
      <c r="V34" s="12">
        <f t="shared" si="9"/>
        <v>6.2399999999999999E-4</v>
      </c>
      <c r="W34" s="12">
        <f t="shared" si="9"/>
        <v>3.1440000000000001E-3</v>
      </c>
      <c r="X34" s="12">
        <f t="shared" si="9"/>
        <v>2.3999999999999998E-4</v>
      </c>
      <c r="Y34" s="12">
        <f t="shared" si="9"/>
        <v>2.4000000000000001E-5</v>
      </c>
      <c r="Z34" s="12">
        <f t="shared" si="9"/>
        <v>0</v>
      </c>
    </row>
    <row r="35" spans="1:26" x14ac:dyDescent="0.2">
      <c r="A35" s="6"/>
      <c r="B35" s="13"/>
      <c r="D35" s="17" t="s">
        <v>137</v>
      </c>
      <c r="E35" s="2">
        <f>SUM(C20:C29)</f>
        <v>0</v>
      </c>
      <c r="F35" s="12"/>
      <c r="G35" s="12"/>
      <c r="H35" s="12"/>
      <c r="I35" s="12"/>
      <c r="J35" s="12"/>
      <c r="K35" s="12"/>
      <c r="L35" s="12"/>
      <c r="M35" s="4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/>
      <c r="C36"/>
      <c r="D36" s="6"/>
      <c r="E36" s="11"/>
      <c r="R36" s="6"/>
      <c r="S36" s="4"/>
      <c r="T36" s="8"/>
      <c r="V36" s="14"/>
    </row>
    <row r="37" spans="1:26" x14ac:dyDescent="0.2">
      <c r="A37" s="43" t="s">
        <v>180</v>
      </c>
      <c r="B37"/>
      <c r="C37"/>
      <c r="D37" s="43"/>
      <c r="E37" s="45">
        <v>1.2</v>
      </c>
      <c r="F37" s="45">
        <v>0.14899999999999999</v>
      </c>
      <c r="G37" s="45"/>
      <c r="H37" s="45"/>
      <c r="I37" s="45"/>
      <c r="J37" s="45"/>
      <c r="K37" s="45"/>
      <c r="L37" s="45"/>
      <c r="M37" s="45"/>
      <c r="N37" s="45">
        <v>0.95</v>
      </c>
      <c r="O37" s="45"/>
      <c r="P37" s="45"/>
      <c r="Q37" s="45"/>
      <c r="R37" s="46"/>
      <c r="S37" s="45"/>
      <c r="T37" s="52">
        <v>4.8999999999999998E-3</v>
      </c>
      <c r="U37" s="54">
        <v>4.0000000000000001E-3</v>
      </c>
      <c r="V37" s="47"/>
      <c r="W37" s="45"/>
      <c r="X37" s="45"/>
      <c r="Y37" s="45"/>
      <c r="Z37" s="45"/>
    </row>
    <row r="38" spans="1:26" x14ac:dyDescent="0.2">
      <c r="A38" s="51" t="s">
        <v>179</v>
      </c>
      <c r="C38"/>
      <c r="D38" s="44"/>
      <c r="E38" s="48">
        <f>E31-E37</f>
        <v>0</v>
      </c>
      <c r="F38" s="49">
        <f>F31-F37</f>
        <v>7.0000000000000062E-3</v>
      </c>
      <c r="G38" s="48"/>
      <c r="H38" s="48"/>
      <c r="I38" s="48"/>
      <c r="J38" s="48"/>
      <c r="K38" s="48"/>
      <c r="L38" s="48"/>
      <c r="M38" s="48"/>
      <c r="N38" s="48">
        <f>N31-N37</f>
        <v>-0.28999999999999992</v>
      </c>
      <c r="O38" s="50"/>
      <c r="P38" s="48"/>
      <c r="Q38" s="48"/>
      <c r="R38" s="48"/>
      <c r="S38" s="48"/>
      <c r="T38" s="53">
        <f>T31-T37</f>
        <v>1.8200000000000013E-3</v>
      </c>
      <c r="U38" s="53">
        <f>U31-U37</f>
        <v>1.0399999999999993E-3</v>
      </c>
      <c r="V38" s="48"/>
      <c r="W38" s="48"/>
      <c r="X38" s="48"/>
      <c r="Y38" s="48"/>
      <c r="Z38" s="48"/>
    </row>
    <row r="39" spans="1:26" x14ac:dyDescent="0.2">
      <c r="C39"/>
      <c r="T39" s="8" t="s">
        <v>172</v>
      </c>
      <c r="U39" s="4">
        <f>T33/U33</f>
        <v>1.3333333333333337</v>
      </c>
    </row>
    <row r="40" spans="1:26" x14ac:dyDescent="0.2">
      <c r="A40" s="7" t="s">
        <v>173</v>
      </c>
      <c r="B40" s="13">
        <f>SUM(B20:B29)</f>
        <v>0</v>
      </c>
      <c r="C40" s="11">
        <f>B40/B$31</f>
        <v>0</v>
      </c>
      <c r="G40" s="6" t="s">
        <v>121</v>
      </c>
      <c r="H40" s="12" t="e">
        <f t="shared" ref="H40:H49" si="10">C20/E$35</f>
        <v>#DIV/0!</v>
      </c>
    </row>
    <row r="41" spans="1:26" x14ac:dyDescent="0.2">
      <c r="A41" s="7" t="s">
        <v>174</v>
      </c>
      <c r="B41" s="13">
        <f>B19</f>
        <v>0</v>
      </c>
      <c r="C41" s="11">
        <f>B41/B$31</f>
        <v>0</v>
      </c>
      <c r="G41" s="6" t="s">
        <v>120</v>
      </c>
      <c r="H41" s="12" t="e">
        <f t="shared" si="10"/>
        <v>#DIV/0!</v>
      </c>
    </row>
    <row r="42" spans="1:26" x14ac:dyDescent="0.2">
      <c r="B42"/>
      <c r="C42"/>
      <c r="G42" s="6" t="s">
        <v>119</v>
      </c>
      <c r="H42" s="12" t="e">
        <f t="shared" si="10"/>
        <v>#DIV/0!</v>
      </c>
    </row>
    <row r="43" spans="1:26" x14ac:dyDescent="0.2">
      <c r="A43" s="7" t="s">
        <v>175</v>
      </c>
      <c r="B43" s="13" t="e">
        <f>B40/SUM(C20:C21,C22:C29)</f>
        <v>#DIV/0!</v>
      </c>
      <c r="C43" s="4" t="e">
        <f>B43*40</f>
        <v>#DIV/0!</v>
      </c>
      <c r="D43" s="11"/>
      <c r="G43" s="6" t="s">
        <v>154</v>
      </c>
      <c r="H43" s="12" t="e">
        <f t="shared" si="10"/>
        <v>#DIV/0!</v>
      </c>
    </row>
    <row r="44" spans="1:26" x14ac:dyDescent="0.2">
      <c r="A44" s="7"/>
      <c r="B44" s="13"/>
      <c r="C44" s="4"/>
      <c r="D44" s="11"/>
      <c r="G44" s="6" t="s">
        <v>155</v>
      </c>
      <c r="H44" s="12" t="e">
        <f t="shared" si="10"/>
        <v>#DIV/0!</v>
      </c>
    </row>
    <row r="45" spans="1:26" x14ac:dyDescent="0.2">
      <c r="A45" s="7"/>
      <c r="B45" s="13"/>
      <c r="D45" s="11"/>
      <c r="G45" s="6" t="s">
        <v>156</v>
      </c>
      <c r="H45" s="12" t="e">
        <f t="shared" si="10"/>
        <v>#DIV/0!</v>
      </c>
    </row>
    <row r="46" spans="1:26" x14ac:dyDescent="0.2">
      <c r="A46" s="7"/>
      <c r="B46" s="11"/>
      <c r="D46" s="11"/>
      <c r="G46" s="6" t="s">
        <v>157</v>
      </c>
      <c r="H46" s="12" t="e">
        <f t="shared" si="10"/>
        <v>#DIV/0!</v>
      </c>
    </row>
    <row r="47" spans="1:26" x14ac:dyDescent="0.2">
      <c r="A47" s="7"/>
      <c r="D47" s="11"/>
      <c r="G47" s="6" t="s">
        <v>158</v>
      </c>
      <c r="H47" s="12" t="e">
        <f t="shared" si="10"/>
        <v>#DIV/0!</v>
      </c>
    </row>
    <row r="48" spans="1:26" x14ac:dyDescent="0.2">
      <c r="A48" s="7"/>
      <c r="D48" s="11"/>
      <c r="G48" s="6" t="s">
        <v>159</v>
      </c>
      <c r="H48" s="12" t="e">
        <f t="shared" si="10"/>
        <v>#DIV/0!</v>
      </c>
    </row>
    <row r="49" spans="1:26" x14ac:dyDescent="0.2">
      <c r="A49" s="7"/>
      <c r="D49" s="11"/>
      <c r="G49" s="6" t="s">
        <v>164</v>
      </c>
      <c r="H49" s="12" t="e">
        <f t="shared" si="10"/>
        <v>#DIV/0!</v>
      </c>
    </row>
    <row r="50" spans="1:26" x14ac:dyDescent="0.2">
      <c r="A50" s="7"/>
      <c r="D50" s="11"/>
    </row>
    <row r="51" spans="1:26" x14ac:dyDescent="0.2">
      <c r="A51" s="7"/>
      <c r="D51" s="11"/>
      <c r="H51" s="11" t="e">
        <f>SUM(H40:H49)</f>
        <v>#DIV/0!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">
      <c r="A52" s="7"/>
      <c r="D52" s="11"/>
      <c r="J52" s="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">
      <c r="A53" s="7"/>
      <c r="D53" s="1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">
      <c r="A54" s="7"/>
      <c r="D54" s="1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">
      <c r="A55" s="7"/>
      <c r="D55" s="1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">
      <c r="A56" s="7"/>
      <c r="D56" s="1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2">
      <c r="A57" s="7"/>
      <c r="D57" s="1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2">
      <c r="A58" s="7"/>
      <c r="D58" s="1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">
      <c r="A59" s="7"/>
      <c r="D59" s="1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">
      <c r="A60" s="7"/>
      <c r="D60" s="11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">
      <c r="A61" s="7"/>
      <c r="D61" s="1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3" spans="1:26" x14ac:dyDescent="0.2">
      <c r="D63" s="1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opLeftCell="A25" workbookViewId="0">
      <selection activeCell="U38" sqref="U38"/>
    </sheetView>
  </sheetViews>
  <sheetFormatPr defaultRowHeight="12.75" x14ac:dyDescent="0.2"/>
  <cols>
    <col min="1" max="1" width="26.42578125" customWidth="1"/>
    <col min="2" max="2" width="9.7109375" style="1" customWidth="1"/>
    <col min="3" max="3" width="9" style="1" customWidth="1"/>
    <col min="4" max="4" width="8" style="1" customWidth="1"/>
    <col min="5" max="5" width="8.42578125" style="2" customWidth="1"/>
    <col min="6" max="6" width="7.42578125" style="1" customWidth="1"/>
    <col min="7" max="7" width="7.85546875" style="2" customWidth="1"/>
    <col min="8" max="8" width="7.85546875" style="4" customWidth="1"/>
    <col min="9" max="12" width="7.85546875" style="1" customWidth="1"/>
    <col min="13" max="13" width="8.28515625" style="1" customWidth="1"/>
    <col min="14" max="14" width="8.5703125" style="1" customWidth="1"/>
    <col min="15" max="26" width="7.85546875" style="1" customWidth="1"/>
    <col min="27" max="33" width="7.28515625" customWidth="1"/>
  </cols>
  <sheetData>
    <row r="1" spans="1:36" s="7" customFormat="1" x14ac:dyDescent="0.2">
      <c r="A1" s="7" t="s">
        <v>139</v>
      </c>
      <c r="B1" s="8" t="s">
        <v>140</v>
      </c>
      <c r="C1" s="8"/>
      <c r="D1" s="8"/>
      <c r="E1" s="9" t="s">
        <v>141</v>
      </c>
      <c r="F1" s="8" t="s">
        <v>142</v>
      </c>
      <c r="G1" s="8" t="s">
        <v>142</v>
      </c>
      <c r="H1" s="8" t="s">
        <v>142</v>
      </c>
      <c r="I1" s="8" t="s">
        <v>142</v>
      </c>
      <c r="J1" s="8" t="s">
        <v>142</v>
      </c>
      <c r="K1" s="8" t="s">
        <v>142</v>
      </c>
      <c r="L1" s="8" t="s">
        <v>142</v>
      </c>
      <c r="M1" s="8" t="s">
        <v>6</v>
      </c>
      <c r="N1" s="8" t="s">
        <v>142</v>
      </c>
      <c r="O1" s="8" t="s">
        <v>142</v>
      </c>
      <c r="P1" s="8" t="s">
        <v>142</v>
      </c>
      <c r="Q1" s="8" t="s">
        <v>142</v>
      </c>
      <c r="R1" s="8" t="s">
        <v>142</v>
      </c>
      <c r="S1" s="8" t="s">
        <v>142</v>
      </c>
      <c r="T1" s="8" t="s">
        <v>142</v>
      </c>
      <c r="U1" s="8" t="s">
        <v>142</v>
      </c>
      <c r="V1" s="8" t="s">
        <v>142</v>
      </c>
      <c r="W1" s="8" t="s">
        <v>142</v>
      </c>
      <c r="X1" s="8" t="s">
        <v>142</v>
      </c>
      <c r="Y1" s="8" t="s">
        <v>142</v>
      </c>
      <c r="Z1" s="8" t="s">
        <v>142</v>
      </c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7" customFormat="1" x14ac:dyDescent="0.2">
      <c r="A2" s="7" t="s">
        <v>143</v>
      </c>
      <c r="B2" s="8" t="s">
        <v>110</v>
      </c>
      <c r="C2" s="8"/>
      <c r="D2" s="8"/>
      <c r="E2" s="9" t="s">
        <v>107</v>
      </c>
      <c r="F2" s="8" t="s">
        <v>108</v>
      </c>
      <c r="G2" s="8" t="s">
        <v>144</v>
      </c>
      <c r="H2" s="10" t="s">
        <v>145</v>
      </c>
      <c r="I2" s="8" t="s">
        <v>146</v>
      </c>
      <c r="J2" s="8" t="s">
        <v>147</v>
      </c>
      <c r="K2" s="8" t="s">
        <v>148</v>
      </c>
      <c r="L2" s="8" t="s">
        <v>149</v>
      </c>
      <c r="M2" s="8" t="s">
        <v>17</v>
      </c>
      <c r="N2" s="8" t="s">
        <v>109</v>
      </c>
      <c r="O2" s="8" t="s">
        <v>150</v>
      </c>
      <c r="P2" s="8" t="s">
        <v>151</v>
      </c>
      <c r="Q2" s="8" t="s">
        <v>152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27</v>
      </c>
      <c r="X2" s="8" t="s">
        <v>28</v>
      </c>
      <c r="Y2" s="8" t="s">
        <v>29</v>
      </c>
      <c r="Z2" s="8" t="s">
        <v>30</v>
      </c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x14ac:dyDescent="0.2">
      <c r="A3" s="7" t="s">
        <v>183</v>
      </c>
      <c r="B3" s="1">
        <v>2E-3</v>
      </c>
      <c r="E3" s="11">
        <v>0.24</v>
      </c>
      <c r="F3" s="11">
        <v>0.13</v>
      </c>
      <c r="G3" s="11">
        <v>9.6000000000000002E-2</v>
      </c>
      <c r="H3" s="11">
        <v>2.4000000000000004E-2</v>
      </c>
      <c r="I3" s="11">
        <v>0.75</v>
      </c>
      <c r="J3" s="11">
        <v>0.75</v>
      </c>
      <c r="K3" s="11">
        <v>0.75</v>
      </c>
      <c r="L3" s="11">
        <v>0.45</v>
      </c>
      <c r="M3" s="4">
        <v>1.23</v>
      </c>
      <c r="N3" s="11">
        <v>0.55000000000000004</v>
      </c>
      <c r="O3" s="11">
        <v>1.2E-2</v>
      </c>
      <c r="P3" s="11">
        <v>0.1</v>
      </c>
      <c r="Q3" s="11">
        <v>8.2999999999999977E-2</v>
      </c>
      <c r="R3" s="11">
        <v>8.0400000000000014E-4</v>
      </c>
      <c r="S3" s="11">
        <v>3.3960000000000001E-3</v>
      </c>
      <c r="T3" s="11">
        <v>5.6000000000000008E-3</v>
      </c>
      <c r="U3" s="11">
        <v>4.1999999999999997E-3</v>
      </c>
      <c r="V3" s="11">
        <v>2.5999999999999999E-3</v>
      </c>
      <c r="W3" s="11">
        <v>1.3100000000000001E-2</v>
      </c>
      <c r="X3" s="11">
        <v>1E-3</v>
      </c>
      <c r="Y3" s="11">
        <v>1E-4</v>
      </c>
      <c r="Z3" s="11">
        <v>0</v>
      </c>
      <c r="AA3" s="1"/>
      <c r="AB3" s="1"/>
      <c r="AC3" s="1"/>
      <c r="AD3" s="1"/>
      <c r="AE3" s="1"/>
      <c r="AF3" s="1"/>
      <c r="AG3" s="1"/>
      <c r="AH3" s="1"/>
      <c r="AI3" s="1"/>
    </row>
    <row r="4" spans="1:36" x14ac:dyDescent="0.2">
      <c r="A4" s="7" t="s">
        <v>153</v>
      </c>
      <c r="B4" s="42">
        <v>0.15</v>
      </c>
      <c r="E4" s="11">
        <v>0.3</v>
      </c>
      <c r="F4" s="11">
        <v>6.5000000000000002E-2</v>
      </c>
      <c r="G4" s="11">
        <v>5.0500000000000003E-2</v>
      </c>
      <c r="H4" s="11">
        <v>2.4E-2</v>
      </c>
      <c r="I4" s="11">
        <v>0.56799999999999995</v>
      </c>
      <c r="J4" s="11">
        <v>0.56799999999999995</v>
      </c>
      <c r="K4" s="11">
        <v>0.56799999999999995</v>
      </c>
      <c r="L4" s="11">
        <v>0.3</v>
      </c>
      <c r="M4" s="4">
        <v>1.34</v>
      </c>
      <c r="N4" s="11">
        <v>0.62</v>
      </c>
      <c r="O4" s="11">
        <v>0.03</v>
      </c>
      <c r="P4" s="11">
        <v>7.1999999999999995E-2</v>
      </c>
      <c r="Q4" s="12">
        <f t="shared" ref="Q4:Q8" si="0">1-(F4+I4+O4+P4)</f>
        <v>0.26500000000000001</v>
      </c>
      <c r="R4" s="11">
        <v>1E-3</v>
      </c>
      <c r="S4" s="11">
        <v>2E-3</v>
      </c>
      <c r="T4" s="12">
        <v>3.3999999999999998E-3</v>
      </c>
      <c r="U4" s="12">
        <v>1.9E-3</v>
      </c>
      <c r="V4" s="12">
        <v>2.3E-3</v>
      </c>
      <c r="W4" s="12">
        <v>1.4E-2</v>
      </c>
      <c r="X4" s="12">
        <v>8.0000000000000004E-4</v>
      </c>
      <c r="Y4" s="12">
        <v>1E-4</v>
      </c>
      <c r="Z4" s="12">
        <v>0</v>
      </c>
      <c r="AA4" s="1"/>
      <c r="AB4" s="1"/>
      <c r="AC4" s="1"/>
      <c r="AD4" s="1"/>
      <c r="AE4" s="1"/>
      <c r="AF4" s="1"/>
      <c r="AG4" s="1"/>
      <c r="AH4" s="1"/>
      <c r="AI4" s="1"/>
    </row>
    <row r="5" spans="1:36" x14ac:dyDescent="0.2">
      <c r="A5" s="7" t="s">
        <v>121</v>
      </c>
      <c r="B5" s="42">
        <v>0</v>
      </c>
      <c r="E5" s="11">
        <v>0.85</v>
      </c>
      <c r="F5" s="11">
        <v>0.08</v>
      </c>
      <c r="G5" s="11">
        <v>7.2000000000000008E-2</v>
      </c>
      <c r="H5" s="11">
        <v>8.0000000000000002E-3</v>
      </c>
      <c r="I5" s="11">
        <v>0.27</v>
      </c>
      <c r="J5" s="11">
        <f t="shared" ref="J5:J14" si="1">I5*0.45</f>
        <v>0.12150000000000001</v>
      </c>
      <c r="K5" s="11">
        <v>0</v>
      </c>
      <c r="L5" s="11">
        <v>0.25</v>
      </c>
      <c r="M5" s="4">
        <v>1.77</v>
      </c>
      <c r="N5" s="11">
        <v>0.77</v>
      </c>
      <c r="O5" s="11">
        <v>3.9E-2</v>
      </c>
      <c r="P5" s="11">
        <v>6.3E-2</v>
      </c>
      <c r="Q5" s="12">
        <f t="shared" si="0"/>
        <v>0.54800000000000004</v>
      </c>
      <c r="R5" s="11">
        <v>5.2000000000000006E-4</v>
      </c>
      <c r="S5" s="11">
        <v>2.3999999999999998E-3</v>
      </c>
      <c r="T5" s="12">
        <v>1.4999999999999999E-2</v>
      </c>
      <c r="U5" s="12">
        <v>1.1999999999999999E-3</v>
      </c>
      <c r="V5" s="12">
        <v>5.7999999999999996E-3</v>
      </c>
      <c r="W5" s="12">
        <v>1.4499999999999999E-2</v>
      </c>
      <c r="X5" s="12">
        <v>4.3E-3</v>
      </c>
      <c r="Y5" s="12">
        <v>5.0000000000000001E-4</v>
      </c>
      <c r="Z5" s="12">
        <v>0</v>
      </c>
      <c r="AA5" s="1"/>
      <c r="AB5" s="1"/>
      <c r="AC5" s="1"/>
      <c r="AD5" s="1"/>
      <c r="AE5" s="1"/>
      <c r="AF5" s="1"/>
      <c r="AG5" s="1"/>
      <c r="AH5" s="1"/>
      <c r="AI5" s="1"/>
    </row>
    <row r="6" spans="1:36" x14ac:dyDescent="0.2">
      <c r="A6" s="7" t="s">
        <v>120</v>
      </c>
      <c r="B6" s="42">
        <v>0.7</v>
      </c>
      <c r="E6" s="11">
        <v>0.88</v>
      </c>
      <c r="F6" s="11">
        <v>0.1</v>
      </c>
      <c r="G6" s="11">
        <v>0.05</v>
      </c>
      <c r="H6" s="11">
        <v>0.05</v>
      </c>
      <c r="I6" s="11">
        <v>0.1</v>
      </c>
      <c r="J6" s="11">
        <f t="shared" si="1"/>
        <v>4.5000000000000005E-2</v>
      </c>
      <c r="K6" s="11">
        <v>0</v>
      </c>
      <c r="L6" s="11">
        <v>0.03</v>
      </c>
      <c r="M6" s="4">
        <v>1.96</v>
      </c>
      <c r="N6" s="11">
        <v>0.85</v>
      </c>
      <c r="O6" s="11">
        <v>4.2999999999999997E-2</v>
      </c>
      <c r="P6" s="11">
        <v>1.6E-2</v>
      </c>
      <c r="Q6" s="12">
        <f t="shared" si="0"/>
        <v>0.74099999999999999</v>
      </c>
      <c r="R6" s="11">
        <v>1.1200000000000001E-3</v>
      </c>
      <c r="S6" s="11">
        <v>1.65E-3</v>
      </c>
      <c r="T6" s="12">
        <v>1.9999999552965163E-4</v>
      </c>
      <c r="U6" s="12">
        <v>3.4999999403953551E-3</v>
      </c>
      <c r="V6" s="12">
        <v>1.2999999523162842E-3</v>
      </c>
      <c r="W6" s="12">
        <v>3.7000000476837156E-3</v>
      </c>
      <c r="X6" s="12">
        <v>1.4000000059604645E-3</v>
      </c>
      <c r="Y6" s="12">
        <v>1.9999999552965163E-4</v>
      </c>
      <c r="Z6" s="12">
        <v>0</v>
      </c>
      <c r="AA6" s="1"/>
      <c r="AB6" s="1"/>
      <c r="AC6" s="1"/>
      <c r="AD6" s="1"/>
      <c r="AE6" s="1"/>
      <c r="AF6" s="1"/>
      <c r="AG6" s="1"/>
      <c r="AH6" s="1"/>
      <c r="AI6" s="1"/>
    </row>
    <row r="7" spans="1:36" x14ac:dyDescent="0.2">
      <c r="A7" s="7" t="s">
        <v>119</v>
      </c>
      <c r="B7" s="42">
        <v>1.2</v>
      </c>
      <c r="C7" s="11"/>
      <c r="E7" s="11">
        <v>0.8970999999999999</v>
      </c>
      <c r="F7" s="11">
        <v>0.51500000000000001</v>
      </c>
      <c r="G7" s="11">
        <v>0.31850000000000001</v>
      </c>
      <c r="H7" s="11">
        <v>0.17149999999999999</v>
      </c>
      <c r="I7" s="11">
        <v>0.14000000000000001</v>
      </c>
      <c r="J7" s="11">
        <f t="shared" si="1"/>
        <v>6.3000000000000014E-2</v>
      </c>
      <c r="K7" s="11">
        <v>0</v>
      </c>
      <c r="L7" s="11">
        <v>0.1</v>
      </c>
      <c r="M7" s="4">
        <v>1.94</v>
      </c>
      <c r="N7" s="11">
        <v>0.84</v>
      </c>
      <c r="O7" s="11">
        <v>4.2999999999999997E-2</v>
      </c>
      <c r="P7" s="11">
        <v>7.3399999999999993E-2</v>
      </c>
      <c r="Q7" s="12">
        <f t="shared" si="0"/>
        <v>0.22859999999999991</v>
      </c>
      <c r="R7" s="11">
        <v>4.9490000000000003E-3</v>
      </c>
      <c r="S7" s="11">
        <v>2.6264000000000003E-2</v>
      </c>
      <c r="T7" s="12">
        <v>2.8999999165534975E-3</v>
      </c>
      <c r="U7" s="12">
        <v>6.9999998807907101E-3</v>
      </c>
      <c r="V7" s="12">
        <v>3.1999999284744261E-3</v>
      </c>
      <c r="W7" s="12">
        <v>2.2999999523162843E-2</v>
      </c>
      <c r="X7" s="12">
        <v>4.7999998927116391E-3</v>
      </c>
      <c r="Y7" s="12">
        <v>2.9999999329447744E-4</v>
      </c>
      <c r="Z7" s="12">
        <v>5.0000000000000001E-4</v>
      </c>
      <c r="AA7" s="1"/>
      <c r="AB7" s="1"/>
      <c r="AC7" s="1"/>
      <c r="AD7" s="1"/>
      <c r="AE7" s="1"/>
      <c r="AF7" s="1"/>
      <c r="AG7" s="1"/>
      <c r="AH7" s="1"/>
      <c r="AI7" s="1"/>
    </row>
    <row r="8" spans="1:36" x14ac:dyDescent="0.2">
      <c r="A8" s="7" t="s">
        <v>154</v>
      </c>
      <c r="B8" s="42">
        <v>1.2</v>
      </c>
      <c r="E8" s="11">
        <v>1</v>
      </c>
      <c r="F8" s="11">
        <v>0</v>
      </c>
      <c r="G8" s="11">
        <v>0</v>
      </c>
      <c r="H8" s="11">
        <v>0</v>
      </c>
      <c r="I8" s="11">
        <v>0</v>
      </c>
      <c r="J8" s="11">
        <f t="shared" si="1"/>
        <v>0</v>
      </c>
      <c r="K8" s="11">
        <v>0</v>
      </c>
      <c r="L8" s="11">
        <v>0</v>
      </c>
      <c r="M8" s="4">
        <v>0</v>
      </c>
      <c r="N8" s="11">
        <v>0</v>
      </c>
      <c r="O8" s="11">
        <v>0</v>
      </c>
      <c r="P8" s="11">
        <v>1</v>
      </c>
      <c r="Q8" s="12">
        <f t="shared" si="0"/>
        <v>0</v>
      </c>
      <c r="R8" s="11">
        <v>0</v>
      </c>
      <c r="S8" s="11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0.39300000000000002</v>
      </c>
      <c r="Z8" s="12">
        <v>0.60599999999999998</v>
      </c>
      <c r="AA8" s="1"/>
      <c r="AB8" s="1"/>
      <c r="AC8" s="1"/>
      <c r="AD8" s="1"/>
      <c r="AE8" s="1"/>
      <c r="AF8" s="1"/>
      <c r="AG8" s="1"/>
      <c r="AH8" s="1"/>
      <c r="AI8" s="1"/>
    </row>
    <row r="9" spans="1:36" x14ac:dyDescent="0.2">
      <c r="A9" s="7" t="s">
        <v>155</v>
      </c>
      <c r="B9" s="42">
        <v>0</v>
      </c>
      <c r="E9" s="11">
        <v>0.99</v>
      </c>
      <c r="F9" s="11">
        <v>2.81</v>
      </c>
      <c r="G9" s="11">
        <v>2.81</v>
      </c>
      <c r="H9" s="11">
        <v>0</v>
      </c>
      <c r="I9" s="11">
        <v>0</v>
      </c>
      <c r="J9" s="11">
        <f t="shared" si="1"/>
        <v>0</v>
      </c>
      <c r="K9" s="11">
        <v>0</v>
      </c>
      <c r="L9" s="11">
        <v>0</v>
      </c>
      <c r="M9" s="4">
        <v>0</v>
      </c>
      <c r="N9" s="11">
        <v>0</v>
      </c>
      <c r="O9" s="11">
        <v>0</v>
      </c>
      <c r="P9" s="11">
        <v>0</v>
      </c>
      <c r="Q9" s="12">
        <v>0</v>
      </c>
      <c r="R9" s="11">
        <v>0</v>
      </c>
      <c r="S9" s="11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"/>
      <c r="AB9" s="1"/>
      <c r="AC9" s="1"/>
      <c r="AD9" s="1"/>
      <c r="AE9" s="1"/>
      <c r="AF9" s="1"/>
      <c r="AG9" s="1"/>
      <c r="AH9" s="1"/>
      <c r="AI9" s="1"/>
    </row>
    <row r="10" spans="1:36" x14ac:dyDescent="0.2">
      <c r="A10" s="7" t="s">
        <v>156</v>
      </c>
      <c r="B10" s="42">
        <v>2.5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f t="shared" si="1"/>
        <v>0</v>
      </c>
      <c r="K10" s="11">
        <v>0</v>
      </c>
      <c r="L10" s="11">
        <v>0</v>
      </c>
      <c r="M10" s="4">
        <v>0</v>
      </c>
      <c r="N10" s="11">
        <v>0</v>
      </c>
      <c r="O10" s="11">
        <v>0</v>
      </c>
      <c r="P10" s="11">
        <v>1</v>
      </c>
      <c r="Q10" s="12">
        <v>0</v>
      </c>
      <c r="R10" s="11">
        <v>0</v>
      </c>
      <c r="S10" s="11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</row>
    <row r="11" spans="1:36" x14ac:dyDescent="0.2">
      <c r="A11" s="7" t="s">
        <v>157</v>
      </c>
      <c r="B11" s="42">
        <v>0</v>
      </c>
      <c r="E11" s="11">
        <v>1</v>
      </c>
      <c r="F11" s="11">
        <v>0</v>
      </c>
      <c r="G11" s="11">
        <v>0</v>
      </c>
      <c r="H11" s="11">
        <v>0</v>
      </c>
      <c r="I11" s="11">
        <v>0</v>
      </c>
      <c r="J11" s="11">
        <f t="shared" si="1"/>
        <v>0</v>
      </c>
      <c r="K11" s="11">
        <v>0</v>
      </c>
      <c r="L11" s="11">
        <v>0</v>
      </c>
      <c r="M11" s="4">
        <v>0</v>
      </c>
      <c r="N11" s="11">
        <v>0</v>
      </c>
      <c r="O11" s="11">
        <v>0</v>
      </c>
      <c r="P11" s="11">
        <v>1</v>
      </c>
      <c r="Q11" s="12">
        <v>0</v>
      </c>
      <c r="R11" s="11">
        <v>0</v>
      </c>
      <c r="S11" s="11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</row>
    <row r="12" spans="1:36" x14ac:dyDescent="0.2">
      <c r="A12" s="7" t="s">
        <v>158</v>
      </c>
      <c r="B12" s="42">
        <v>0</v>
      </c>
      <c r="D12" s="12"/>
      <c r="E12" s="11">
        <v>1</v>
      </c>
      <c r="F12" s="11">
        <v>0</v>
      </c>
      <c r="G12" s="11">
        <v>0</v>
      </c>
      <c r="H12" s="11">
        <v>0</v>
      </c>
      <c r="I12" s="11">
        <v>0</v>
      </c>
      <c r="J12" s="11">
        <f t="shared" si="1"/>
        <v>0</v>
      </c>
      <c r="K12" s="11">
        <v>0</v>
      </c>
      <c r="L12" s="11">
        <v>0</v>
      </c>
      <c r="M12" s="4">
        <v>0</v>
      </c>
      <c r="N12" s="11">
        <v>0</v>
      </c>
      <c r="O12" s="11">
        <v>0</v>
      </c>
      <c r="P12" s="11">
        <v>1</v>
      </c>
      <c r="Q12" s="12">
        <v>0</v>
      </c>
      <c r="R12" s="11">
        <v>0</v>
      </c>
      <c r="S12" s="11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0.27</v>
      </c>
      <c r="Z12" s="12">
        <v>0</v>
      </c>
      <c r="AA12" s="1"/>
      <c r="AB12" s="1"/>
      <c r="AC12" s="1"/>
      <c r="AD12" s="1"/>
      <c r="AE12" s="1"/>
      <c r="AF12" s="1"/>
      <c r="AG12" s="1"/>
      <c r="AH12" s="1"/>
      <c r="AI12" s="1"/>
    </row>
    <row r="13" spans="1:36" x14ac:dyDescent="0.2">
      <c r="A13" s="7" t="s">
        <v>159</v>
      </c>
      <c r="B13" s="42">
        <v>0</v>
      </c>
      <c r="E13" s="11">
        <v>0.97</v>
      </c>
      <c r="F13" s="11">
        <v>0</v>
      </c>
      <c r="G13" s="11">
        <v>0</v>
      </c>
      <c r="H13" s="11">
        <v>0</v>
      </c>
      <c r="I13" s="11">
        <v>0</v>
      </c>
      <c r="J13" s="11">
        <f t="shared" si="1"/>
        <v>0</v>
      </c>
      <c r="K13" s="11">
        <v>0</v>
      </c>
      <c r="L13" s="11">
        <v>0</v>
      </c>
      <c r="M13" s="4">
        <v>0</v>
      </c>
      <c r="N13" s="11">
        <v>0</v>
      </c>
      <c r="O13" s="11">
        <v>0</v>
      </c>
      <c r="P13" s="11">
        <v>1</v>
      </c>
      <c r="Q13" s="12">
        <v>0</v>
      </c>
      <c r="R13" s="11">
        <v>0</v>
      </c>
      <c r="S13" s="11">
        <v>0</v>
      </c>
      <c r="T13" s="12">
        <v>0.22</v>
      </c>
      <c r="U13" s="12">
        <v>0.193</v>
      </c>
      <c r="V13" s="12">
        <v>5.8999999999999999E-3</v>
      </c>
      <c r="W13" s="12">
        <v>6.9999999999999999E-4</v>
      </c>
      <c r="X13" s="12">
        <v>1.14E-2</v>
      </c>
      <c r="Y13" s="12">
        <v>5.0000000000000001E-4</v>
      </c>
      <c r="Z13" s="12">
        <v>0</v>
      </c>
      <c r="AA13" s="1"/>
      <c r="AB13" s="1"/>
      <c r="AC13" s="1"/>
      <c r="AD13" s="1"/>
      <c r="AE13" s="1"/>
      <c r="AF13" s="1"/>
      <c r="AG13" s="1"/>
      <c r="AH13" s="1"/>
      <c r="AI13" s="1"/>
    </row>
    <row r="14" spans="1:36" x14ac:dyDescent="0.2">
      <c r="A14" s="7" t="s">
        <v>160</v>
      </c>
      <c r="B14" s="42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f t="shared" si="1"/>
        <v>0</v>
      </c>
      <c r="K14" s="11">
        <v>0</v>
      </c>
      <c r="L14" s="11">
        <v>0</v>
      </c>
      <c r="M14" s="4">
        <v>0</v>
      </c>
      <c r="N14" s="11">
        <v>0</v>
      </c>
      <c r="O14" s="11">
        <v>0</v>
      </c>
      <c r="P14" s="11">
        <v>1</v>
      </c>
      <c r="Q14" s="12">
        <v>0</v>
      </c>
      <c r="R14" s="11">
        <v>0</v>
      </c>
      <c r="S14" s="11">
        <v>0</v>
      </c>
      <c r="T14" s="11">
        <v>0.34</v>
      </c>
      <c r="U14" s="11">
        <v>2.0000000000000001E-4</v>
      </c>
      <c r="V14" s="11">
        <v>2.06E-2</v>
      </c>
      <c r="W14" s="11">
        <v>1.1999999999999999E-3</v>
      </c>
      <c r="X14" s="11">
        <v>4.0000000000000002E-4</v>
      </c>
      <c r="Y14" s="11">
        <v>5.9999999999999995E-4</v>
      </c>
      <c r="Z14" s="11">
        <v>2.9999999999999997E-4</v>
      </c>
    </row>
    <row r="16" spans="1:36" s="7" customFormat="1" x14ac:dyDescent="0.2">
      <c r="A16" s="7" t="s">
        <v>139</v>
      </c>
      <c r="B16" s="8" t="s">
        <v>161</v>
      </c>
      <c r="C16" s="8" t="s">
        <v>162</v>
      </c>
      <c r="D16" s="8" t="s">
        <v>142</v>
      </c>
      <c r="E16" s="9" t="s">
        <v>162</v>
      </c>
      <c r="F16" s="8" t="s">
        <v>162</v>
      </c>
      <c r="G16" s="8" t="s">
        <v>162</v>
      </c>
      <c r="H16" s="8" t="s">
        <v>162</v>
      </c>
      <c r="I16" s="8" t="s">
        <v>162</v>
      </c>
      <c r="J16" s="8" t="s">
        <v>162</v>
      </c>
      <c r="K16" s="8" t="s">
        <v>162</v>
      </c>
      <c r="L16" s="8" t="s">
        <v>162</v>
      </c>
      <c r="M16" s="8" t="s">
        <v>163</v>
      </c>
      <c r="N16" s="8" t="s">
        <v>162</v>
      </c>
      <c r="O16" s="8" t="s">
        <v>162</v>
      </c>
      <c r="P16" s="8" t="s">
        <v>162</v>
      </c>
      <c r="Q16" s="8" t="s">
        <v>162</v>
      </c>
      <c r="R16" s="8" t="s">
        <v>162</v>
      </c>
      <c r="S16" s="8" t="s">
        <v>162</v>
      </c>
      <c r="T16" s="8" t="s">
        <v>162</v>
      </c>
      <c r="U16" s="8" t="s">
        <v>162</v>
      </c>
      <c r="V16" s="8" t="s">
        <v>162</v>
      </c>
      <c r="W16" s="8" t="s">
        <v>162</v>
      </c>
      <c r="X16" s="8" t="s">
        <v>162</v>
      </c>
      <c r="Y16" s="8" t="s">
        <v>162</v>
      </c>
      <c r="Z16" s="8" t="s">
        <v>162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7" customFormat="1" x14ac:dyDescent="0.2">
      <c r="A17" s="7" t="s">
        <v>143</v>
      </c>
      <c r="B17" s="8" t="s">
        <v>110</v>
      </c>
      <c r="C17" s="8" t="s">
        <v>133</v>
      </c>
      <c r="D17" s="8" t="s">
        <v>107</v>
      </c>
      <c r="E17" s="9" t="s">
        <v>107</v>
      </c>
      <c r="F17" s="8" t="s">
        <v>108</v>
      </c>
      <c r="G17" s="8" t="s">
        <v>144</v>
      </c>
      <c r="H17" s="10" t="s">
        <v>145</v>
      </c>
      <c r="I17" s="8" t="s">
        <v>146</v>
      </c>
      <c r="J17" s="8" t="s">
        <v>147</v>
      </c>
      <c r="K17" s="8" t="s">
        <v>148</v>
      </c>
      <c r="L17" s="8" t="s">
        <v>149</v>
      </c>
      <c r="M17" s="8" t="s">
        <v>17</v>
      </c>
      <c r="N17" s="8" t="s">
        <v>109</v>
      </c>
      <c r="O17" s="8" t="s">
        <v>150</v>
      </c>
      <c r="P17" s="8" t="s">
        <v>151</v>
      </c>
      <c r="Q17" s="8" t="s">
        <v>152</v>
      </c>
      <c r="R17" s="8" t="s">
        <v>22</v>
      </c>
      <c r="S17" s="8" t="s">
        <v>23</v>
      </c>
      <c r="T17" s="8" t="s">
        <v>24</v>
      </c>
      <c r="U17" s="8" t="s">
        <v>25</v>
      </c>
      <c r="V17" s="8" t="s">
        <v>26</v>
      </c>
      <c r="W17" s="8" t="s">
        <v>27</v>
      </c>
      <c r="X17" s="8" t="s">
        <v>28</v>
      </c>
      <c r="Y17" s="8" t="s">
        <v>29</v>
      </c>
      <c r="Z17" s="8" t="s">
        <v>30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7" customFormat="1" x14ac:dyDescent="0.2">
      <c r="A18" s="7" t="s">
        <v>183</v>
      </c>
      <c r="B18" s="20">
        <f t="shared" ref="B18:B29" si="2">C18*B3</f>
        <v>0.01</v>
      </c>
      <c r="C18" s="10">
        <v>5</v>
      </c>
      <c r="D18" s="18">
        <f t="shared" ref="D18:D29" si="3">E18/E$31</f>
        <v>1</v>
      </c>
      <c r="E18" s="10">
        <f t="shared" ref="E18:E29" si="4">C18*E3</f>
        <v>1.2</v>
      </c>
      <c r="F18" s="20">
        <f t="shared" ref="F18:Z29" si="5">$E18*F3</f>
        <v>0.156</v>
      </c>
      <c r="G18" s="20">
        <f t="shared" si="5"/>
        <v>0.1152</v>
      </c>
      <c r="H18" s="20">
        <f t="shared" si="5"/>
        <v>2.8800000000000003E-2</v>
      </c>
      <c r="I18" s="20">
        <f t="shared" si="5"/>
        <v>0.89999999999999991</v>
      </c>
      <c r="J18" s="20">
        <f t="shared" si="5"/>
        <v>0.89999999999999991</v>
      </c>
      <c r="K18" s="20">
        <f t="shared" si="5"/>
        <v>0.89999999999999991</v>
      </c>
      <c r="L18" s="20">
        <f t="shared" si="5"/>
        <v>0.54</v>
      </c>
      <c r="M18" s="20">
        <f t="shared" si="5"/>
        <v>1.476</v>
      </c>
      <c r="N18" s="20">
        <f t="shared" si="5"/>
        <v>0.66</v>
      </c>
      <c r="O18" s="20">
        <f t="shared" si="5"/>
        <v>1.44E-2</v>
      </c>
      <c r="P18" s="20">
        <f t="shared" si="5"/>
        <v>0.12</v>
      </c>
      <c r="Q18" s="20">
        <f t="shared" si="5"/>
        <v>9.9599999999999966E-2</v>
      </c>
      <c r="R18" s="20">
        <f t="shared" si="5"/>
        <v>9.6480000000000014E-4</v>
      </c>
      <c r="S18" s="20">
        <f t="shared" si="5"/>
        <v>4.0752000000000002E-3</v>
      </c>
      <c r="T18" s="20">
        <f t="shared" si="5"/>
        <v>6.7200000000000011E-3</v>
      </c>
      <c r="U18" s="20">
        <f t="shared" si="5"/>
        <v>5.0399999999999993E-3</v>
      </c>
      <c r="V18" s="20">
        <f t="shared" si="5"/>
        <v>3.1199999999999999E-3</v>
      </c>
      <c r="W18" s="20">
        <f t="shared" si="5"/>
        <v>1.5720000000000001E-2</v>
      </c>
      <c r="X18" s="20">
        <f t="shared" si="5"/>
        <v>1.1999999999999999E-3</v>
      </c>
      <c r="Y18" s="20">
        <f t="shared" si="5"/>
        <v>1.2E-4</v>
      </c>
      <c r="Z18" s="20">
        <f t="shared" si="5"/>
        <v>0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x14ac:dyDescent="0.2">
      <c r="A19" s="7" t="s">
        <v>153</v>
      </c>
      <c r="B19" s="13">
        <f t="shared" si="2"/>
        <v>0</v>
      </c>
      <c r="C19" s="41">
        <v>0</v>
      </c>
      <c r="D19" s="58">
        <f t="shared" si="3"/>
        <v>0</v>
      </c>
      <c r="E19" s="59">
        <f t="shared" si="4"/>
        <v>0</v>
      </c>
      <c r="F19" s="60">
        <f t="shared" si="5"/>
        <v>0</v>
      </c>
      <c r="G19" s="60">
        <f t="shared" si="5"/>
        <v>0</v>
      </c>
      <c r="H19" s="60">
        <f t="shared" si="5"/>
        <v>0</v>
      </c>
      <c r="I19" s="60">
        <f t="shared" si="5"/>
        <v>0</v>
      </c>
      <c r="J19" s="60">
        <f t="shared" si="5"/>
        <v>0</v>
      </c>
      <c r="K19" s="60">
        <f t="shared" si="5"/>
        <v>0</v>
      </c>
      <c r="L19" s="60">
        <f t="shared" si="5"/>
        <v>0</v>
      </c>
      <c r="M19" s="60">
        <f t="shared" si="5"/>
        <v>0</v>
      </c>
      <c r="N19" s="60">
        <f t="shared" si="5"/>
        <v>0</v>
      </c>
      <c r="O19" s="60">
        <f t="shared" si="5"/>
        <v>0</v>
      </c>
      <c r="P19" s="60">
        <f t="shared" si="5"/>
        <v>0</v>
      </c>
      <c r="Q19" s="60">
        <f t="shared" si="5"/>
        <v>0</v>
      </c>
      <c r="R19" s="60">
        <f t="shared" si="5"/>
        <v>0</v>
      </c>
      <c r="S19" s="60">
        <f t="shared" si="5"/>
        <v>0</v>
      </c>
      <c r="T19" s="60">
        <f t="shared" si="5"/>
        <v>0</v>
      </c>
      <c r="U19" s="60">
        <f t="shared" si="5"/>
        <v>0</v>
      </c>
      <c r="V19" s="60">
        <f t="shared" si="5"/>
        <v>0</v>
      </c>
      <c r="W19" s="60">
        <f t="shared" si="5"/>
        <v>0</v>
      </c>
      <c r="X19" s="60">
        <f t="shared" si="5"/>
        <v>0</v>
      </c>
      <c r="Y19" s="60">
        <f t="shared" si="5"/>
        <v>0</v>
      </c>
      <c r="Z19" s="60">
        <f t="shared" si="5"/>
        <v>0</v>
      </c>
    </row>
    <row r="20" spans="1:36" x14ac:dyDescent="0.2">
      <c r="A20" s="7" t="s">
        <v>121</v>
      </c>
      <c r="B20" s="13">
        <f t="shared" si="2"/>
        <v>0</v>
      </c>
      <c r="C20" s="41">
        <v>0</v>
      </c>
      <c r="D20" s="58">
        <f t="shared" si="3"/>
        <v>0</v>
      </c>
      <c r="E20" s="59">
        <f t="shared" si="4"/>
        <v>0</v>
      </c>
      <c r="F20" s="60">
        <f t="shared" si="5"/>
        <v>0</v>
      </c>
      <c r="G20" s="60">
        <f t="shared" si="5"/>
        <v>0</v>
      </c>
      <c r="H20" s="60">
        <f t="shared" si="5"/>
        <v>0</v>
      </c>
      <c r="I20" s="60">
        <f t="shared" si="5"/>
        <v>0</v>
      </c>
      <c r="J20" s="60">
        <f t="shared" si="5"/>
        <v>0</v>
      </c>
      <c r="K20" s="60">
        <f t="shared" si="5"/>
        <v>0</v>
      </c>
      <c r="L20" s="60">
        <f t="shared" si="5"/>
        <v>0</v>
      </c>
      <c r="M20" s="60">
        <f t="shared" si="5"/>
        <v>0</v>
      </c>
      <c r="N20" s="60">
        <f t="shared" si="5"/>
        <v>0</v>
      </c>
      <c r="O20" s="60">
        <f t="shared" si="5"/>
        <v>0</v>
      </c>
      <c r="P20" s="60">
        <f t="shared" si="5"/>
        <v>0</v>
      </c>
      <c r="Q20" s="60">
        <f t="shared" si="5"/>
        <v>0</v>
      </c>
      <c r="R20" s="60">
        <f t="shared" si="5"/>
        <v>0</v>
      </c>
      <c r="S20" s="60">
        <f t="shared" si="5"/>
        <v>0</v>
      </c>
      <c r="T20" s="60">
        <f t="shared" si="5"/>
        <v>0</v>
      </c>
      <c r="U20" s="60">
        <f t="shared" si="5"/>
        <v>0</v>
      </c>
      <c r="V20" s="60">
        <f t="shared" si="5"/>
        <v>0</v>
      </c>
      <c r="W20" s="60">
        <f t="shared" si="5"/>
        <v>0</v>
      </c>
      <c r="X20" s="60">
        <f t="shared" si="5"/>
        <v>0</v>
      </c>
      <c r="Y20" s="60">
        <f t="shared" si="5"/>
        <v>0</v>
      </c>
      <c r="Z20" s="60">
        <f t="shared" si="5"/>
        <v>0</v>
      </c>
    </row>
    <row r="21" spans="1:36" x14ac:dyDescent="0.2">
      <c r="A21" s="7" t="s">
        <v>120</v>
      </c>
      <c r="B21" s="13">
        <f t="shared" si="2"/>
        <v>0</v>
      </c>
      <c r="C21" s="41">
        <v>0</v>
      </c>
      <c r="D21" s="58">
        <f t="shared" si="3"/>
        <v>0</v>
      </c>
      <c r="E21" s="59">
        <f t="shared" si="4"/>
        <v>0</v>
      </c>
      <c r="F21" s="60">
        <f t="shared" si="5"/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  <c r="L21" s="60">
        <f t="shared" si="5"/>
        <v>0</v>
      </c>
      <c r="M21" s="60">
        <f t="shared" si="5"/>
        <v>0</v>
      </c>
      <c r="N21" s="60">
        <f t="shared" si="5"/>
        <v>0</v>
      </c>
      <c r="O21" s="60">
        <f t="shared" si="5"/>
        <v>0</v>
      </c>
      <c r="P21" s="60">
        <f t="shared" si="5"/>
        <v>0</v>
      </c>
      <c r="Q21" s="60">
        <f t="shared" si="5"/>
        <v>0</v>
      </c>
      <c r="R21" s="60">
        <f t="shared" si="5"/>
        <v>0</v>
      </c>
      <c r="S21" s="60">
        <f t="shared" si="5"/>
        <v>0</v>
      </c>
      <c r="T21" s="60">
        <f t="shared" si="5"/>
        <v>0</v>
      </c>
      <c r="U21" s="60">
        <f t="shared" si="5"/>
        <v>0</v>
      </c>
      <c r="V21" s="60">
        <f t="shared" si="5"/>
        <v>0</v>
      </c>
      <c r="W21" s="60">
        <f t="shared" si="5"/>
        <v>0</v>
      </c>
      <c r="X21" s="60">
        <f t="shared" si="5"/>
        <v>0</v>
      </c>
      <c r="Y21" s="60">
        <f t="shared" si="5"/>
        <v>0</v>
      </c>
      <c r="Z21" s="60">
        <f t="shared" si="5"/>
        <v>0</v>
      </c>
    </row>
    <row r="22" spans="1:36" x14ac:dyDescent="0.2">
      <c r="A22" s="7" t="s">
        <v>119</v>
      </c>
      <c r="B22" s="13">
        <f t="shared" si="2"/>
        <v>0</v>
      </c>
      <c r="C22" s="41">
        <v>0</v>
      </c>
      <c r="D22" s="58">
        <f t="shared" si="3"/>
        <v>0</v>
      </c>
      <c r="E22" s="59">
        <f t="shared" si="4"/>
        <v>0</v>
      </c>
      <c r="F22" s="60">
        <f t="shared" si="5"/>
        <v>0</v>
      </c>
      <c r="G22" s="60">
        <f t="shared" si="5"/>
        <v>0</v>
      </c>
      <c r="H22" s="60">
        <f t="shared" si="5"/>
        <v>0</v>
      </c>
      <c r="I22" s="60">
        <f t="shared" si="5"/>
        <v>0</v>
      </c>
      <c r="J22" s="60">
        <f t="shared" si="5"/>
        <v>0</v>
      </c>
      <c r="K22" s="60">
        <f t="shared" si="5"/>
        <v>0</v>
      </c>
      <c r="L22" s="60">
        <f t="shared" si="5"/>
        <v>0</v>
      </c>
      <c r="M22" s="60">
        <f t="shared" si="5"/>
        <v>0</v>
      </c>
      <c r="N22" s="60">
        <f t="shared" si="5"/>
        <v>0</v>
      </c>
      <c r="O22" s="60">
        <f t="shared" si="5"/>
        <v>0</v>
      </c>
      <c r="P22" s="60">
        <f t="shared" si="5"/>
        <v>0</v>
      </c>
      <c r="Q22" s="60">
        <f t="shared" si="5"/>
        <v>0</v>
      </c>
      <c r="R22" s="60">
        <f t="shared" si="5"/>
        <v>0</v>
      </c>
      <c r="S22" s="60">
        <f t="shared" si="5"/>
        <v>0</v>
      </c>
      <c r="T22" s="60">
        <f t="shared" si="5"/>
        <v>0</v>
      </c>
      <c r="U22" s="60">
        <f t="shared" si="5"/>
        <v>0</v>
      </c>
      <c r="V22" s="60">
        <f t="shared" si="5"/>
        <v>0</v>
      </c>
      <c r="W22" s="60">
        <f t="shared" si="5"/>
        <v>0</v>
      </c>
      <c r="X22" s="60">
        <f t="shared" si="5"/>
        <v>0</v>
      </c>
      <c r="Y22" s="60">
        <f t="shared" si="5"/>
        <v>0</v>
      </c>
      <c r="Z22" s="60">
        <f t="shared" si="5"/>
        <v>0</v>
      </c>
    </row>
    <row r="23" spans="1:36" x14ac:dyDescent="0.2">
      <c r="A23" s="7" t="s">
        <v>154</v>
      </c>
      <c r="B23" s="13">
        <f t="shared" si="2"/>
        <v>0</v>
      </c>
      <c r="C23" s="41">
        <v>0</v>
      </c>
      <c r="D23" s="58">
        <f t="shared" si="3"/>
        <v>0</v>
      </c>
      <c r="E23" s="59">
        <f t="shared" si="4"/>
        <v>0</v>
      </c>
      <c r="F23" s="60">
        <f t="shared" si="5"/>
        <v>0</v>
      </c>
      <c r="G23" s="60">
        <f t="shared" si="5"/>
        <v>0</v>
      </c>
      <c r="H23" s="60">
        <f t="shared" si="5"/>
        <v>0</v>
      </c>
      <c r="I23" s="60">
        <f t="shared" si="5"/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1:36" x14ac:dyDescent="0.2">
      <c r="A24" s="7" t="s">
        <v>155</v>
      </c>
      <c r="B24" s="13">
        <f t="shared" si="2"/>
        <v>0</v>
      </c>
      <c r="C24" s="41">
        <v>0</v>
      </c>
      <c r="D24" s="58">
        <f t="shared" si="3"/>
        <v>0</v>
      </c>
      <c r="E24" s="59">
        <f t="shared" si="4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60">
        <f t="shared" si="5"/>
        <v>0</v>
      </c>
      <c r="M24" s="60">
        <f t="shared" si="5"/>
        <v>0</v>
      </c>
      <c r="N24" s="60">
        <f t="shared" si="5"/>
        <v>0</v>
      </c>
      <c r="O24" s="60">
        <f t="shared" si="5"/>
        <v>0</v>
      </c>
      <c r="P24" s="60">
        <f t="shared" si="5"/>
        <v>0</v>
      </c>
      <c r="Q24" s="60">
        <f t="shared" si="5"/>
        <v>0</v>
      </c>
      <c r="R24" s="60">
        <f t="shared" si="5"/>
        <v>0</v>
      </c>
      <c r="S24" s="60">
        <f t="shared" si="5"/>
        <v>0</v>
      </c>
      <c r="T24" s="60">
        <f t="shared" si="5"/>
        <v>0</v>
      </c>
      <c r="U24" s="60">
        <f t="shared" si="5"/>
        <v>0</v>
      </c>
      <c r="V24" s="60">
        <f t="shared" si="5"/>
        <v>0</v>
      </c>
      <c r="W24" s="60">
        <f t="shared" si="5"/>
        <v>0</v>
      </c>
      <c r="X24" s="60">
        <f t="shared" si="5"/>
        <v>0</v>
      </c>
      <c r="Y24" s="60">
        <f t="shared" si="5"/>
        <v>0</v>
      </c>
      <c r="Z24" s="60">
        <f t="shared" si="5"/>
        <v>0</v>
      </c>
    </row>
    <row r="25" spans="1:36" x14ac:dyDescent="0.2">
      <c r="A25" s="7" t="s">
        <v>156</v>
      </c>
      <c r="B25" s="13">
        <f t="shared" si="2"/>
        <v>0</v>
      </c>
      <c r="C25" s="41">
        <v>0</v>
      </c>
      <c r="D25" s="58">
        <f t="shared" si="3"/>
        <v>0</v>
      </c>
      <c r="E25" s="59">
        <f t="shared" si="4"/>
        <v>0</v>
      </c>
      <c r="F25" s="60">
        <f t="shared" si="5"/>
        <v>0</v>
      </c>
      <c r="G25" s="60">
        <f t="shared" si="5"/>
        <v>0</v>
      </c>
      <c r="H25" s="60">
        <f t="shared" si="5"/>
        <v>0</v>
      </c>
      <c r="I25" s="60">
        <f t="shared" si="5"/>
        <v>0</v>
      </c>
      <c r="J25" s="60">
        <f t="shared" si="5"/>
        <v>0</v>
      </c>
      <c r="K25" s="60">
        <f t="shared" si="5"/>
        <v>0</v>
      </c>
      <c r="L25" s="60">
        <f t="shared" si="5"/>
        <v>0</v>
      </c>
      <c r="M25" s="60">
        <f t="shared" si="5"/>
        <v>0</v>
      </c>
      <c r="N25" s="60">
        <f t="shared" si="5"/>
        <v>0</v>
      </c>
      <c r="O25" s="60">
        <f t="shared" si="5"/>
        <v>0</v>
      </c>
      <c r="P25" s="60">
        <f t="shared" si="5"/>
        <v>0</v>
      </c>
      <c r="Q25" s="60">
        <f t="shared" si="5"/>
        <v>0</v>
      </c>
      <c r="R25" s="60">
        <f t="shared" si="5"/>
        <v>0</v>
      </c>
      <c r="S25" s="60">
        <f t="shared" si="5"/>
        <v>0</v>
      </c>
      <c r="T25" s="60">
        <f t="shared" si="5"/>
        <v>0</v>
      </c>
      <c r="U25" s="60">
        <f t="shared" si="5"/>
        <v>0</v>
      </c>
      <c r="V25" s="60">
        <f t="shared" si="5"/>
        <v>0</v>
      </c>
      <c r="W25" s="60">
        <f t="shared" si="5"/>
        <v>0</v>
      </c>
      <c r="X25" s="60">
        <f t="shared" si="5"/>
        <v>0</v>
      </c>
      <c r="Y25" s="60">
        <f t="shared" si="5"/>
        <v>0</v>
      </c>
      <c r="Z25" s="60">
        <f t="shared" si="5"/>
        <v>0</v>
      </c>
    </row>
    <row r="26" spans="1:36" x14ac:dyDescent="0.2">
      <c r="A26" s="7" t="s">
        <v>157</v>
      </c>
      <c r="B26" s="13">
        <f t="shared" si="2"/>
        <v>0</v>
      </c>
      <c r="C26" s="41">
        <v>0</v>
      </c>
      <c r="D26" s="58">
        <f t="shared" si="3"/>
        <v>0</v>
      </c>
      <c r="E26" s="59">
        <f t="shared" si="4"/>
        <v>0</v>
      </c>
      <c r="F26" s="60">
        <f t="shared" si="5"/>
        <v>0</v>
      </c>
      <c r="G26" s="60">
        <f t="shared" si="5"/>
        <v>0</v>
      </c>
      <c r="H26" s="60">
        <f t="shared" si="5"/>
        <v>0</v>
      </c>
      <c r="I26" s="60">
        <f t="shared" si="5"/>
        <v>0</v>
      </c>
      <c r="J26" s="60">
        <f t="shared" si="5"/>
        <v>0</v>
      </c>
      <c r="K26" s="60">
        <f t="shared" si="5"/>
        <v>0</v>
      </c>
      <c r="L26" s="60">
        <f t="shared" si="5"/>
        <v>0</v>
      </c>
      <c r="M26" s="60">
        <f t="shared" si="5"/>
        <v>0</v>
      </c>
      <c r="N26" s="60">
        <f t="shared" si="5"/>
        <v>0</v>
      </c>
      <c r="O26" s="60">
        <f t="shared" si="5"/>
        <v>0</v>
      </c>
      <c r="P26" s="60">
        <f t="shared" si="5"/>
        <v>0</v>
      </c>
      <c r="Q26" s="60">
        <f t="shared" si="5"/>
        <v>0</v>
      </c>
      <c r="R26" s="60">
        <f t="shared" si="5"/>
        <v>0</v>
      </c>
      <c r="S26" s="60">
        <f t="shared" si="5"/>
        <v>0</v>
      </c>
      <c r="T26" s="60">
        <f t="shared" si="5"/>
        <v>0</v>
      </c>
      <c r="U26" s="60">
        <f t="shared" si="5"/>
        <v>0</v>
      </c>
      <c r="V26" s="60">
        <f t="shared" si="5"/>
        <v>0</v>
      </c>
      <c r="W26" s="60">
        <f t="shared" si="5"/>
        <v>0</v>
      </c>
      <c r="X26" s="60">
        <f t="shared" si="5"/>
        <v>0</v>
      </c>
      <c r="Y26" s="60">
        <f t="shared" si="5"/>
        <v>0</v>
      </c>
      <c r="Z26" s="60">
        <f t="shared" si="5"/>
        <v>0</v>
      </c>
    </row>
    <row r="27" spans="1:36" x14ac:dyDescent="0.2">
      <c r="A27" s="7" t="s">
        <v>158</v>
      </c>
      <c r="B27" s="13">
        <f t="shared" si="2"/>
        <v>0</v>
      </c>
      <c r="C27" s="41">
        <v>0</v>
      </c>
      <c r="D27" s="58">
        <f t="shared" si="3"/>
        <v>0</v>
      </c>
      <c r="E27" s="59">
        <f t="shared" si="4"/>
        <v>0</v>
      </c>
      <c r="F27" s="60">
        <f t="shared" si="5"/>
        <v>0</v>
      </c>
      <c r="G27" s="60">
        <f t="shared" si="5"/>
        <v>0</v>
      </c>
      <c r="H27" s="60">
        <f t="shared" si="5"/>
        <v>0</v>
      </c>
      <c r="I27" s="60">
        <f t="shared" si="5"/>
        <v>0</v>
      </c>
      <c r="J27" s="60">
        <f t="shared" si="5"/>
        <v>0</v>
      </c>
      <c r="K27" s="60">
        <f t="shared" si="5"/>
        <v>0</v>
      </c>
      <c r="L27" s="60">
        <f t="shared" si="5"/>
        <v>0</v>
      </c>
      <c r="M27" s="60">
        <f t="shared" si="5"/>
        <v>0</v>
      </c>
      <c r="N27" s="60">
        <f t="shared" si="5"/>
        <v>0</v>
      </c>
      <c r="O27" s="60">
        <f t="shared" si="5"/>
        <v>0</v>
      </c>
      <c r="P27" s="60">
        <f t="shared" si="5"/>
        <v>0</v>
      </c>
      <c r="Q27" s="60">
        <f t="shared" si="5"/>
        <v>0</v>
      </c>
      <c r="R27" s="60">
        <f t="shared" si="5"/>
        <v>0</v>
      </c>
      <c r="S27" s="60">
        <f t="shared" si="5"/>
        <v>0</v>
      </c>
      <c r="T27" s="60">
        <f t="shared" si="5"/>
        <v>0</v>
      </c>
      <c r="U27" s="60">
        <f t="shared" si="5"/>
        <v>0</v>
      </c>
      <c r="V27" s="60">
        <f t="shared" si="5"/>
        <v>0</v>
      </c>
      <c r="W27" s="60">
        <f t="shared" si="5"/>
        <v>0</v>
      </c>
      <c r="X27" s="60">
        <f t="shared" si="5"/>
        <v>0</v>
      </c>
      <c r="Y27" s="60">
        <f t="shared" si="5"/>
        <v>0</v>
      </c>
      <c r="Z27" s="60">
        <f t="shared" si="5"/>
        <v>0</v>
      </c>
    </row>
    <row r="28" spans="1:36" x14ac:dyDescent="0.2">
      <c r="A28" s="7" t="s">
        <v>159</v>
      </c>
      <c r="B28" s="13">
        <f t="shared" si="2"/>
        <v>0</v>
      </c>
      <c r="C28" s="41">
        <v>0</v>
      </c>
      <c r="D28" s="58">
        <f t="shared" si="3"/>
        <v>0</v>
      </c>
      <c r="E28" s="59">
        <f t="shared" si="4"/>
        <v>0</v>
      </c>
      <c r="F28" s="60">
        <f t="shared" si="5"/>
        <v>0</v>
      </c>
      <c r="G28" s="60">
        <f t="shared" si="5"/>
        <v>0</v>
      </c>
      <c r="H28" s="60">
        <f t="shared" si="5"/>
        <v>0</v>
      </c>
      <c r="I28" s="60">
        <f t="shared" si="5"/>
        <v>0</v>
      </c>
      <c r="J28" s="60">
        <f t="shared" si="5"/>
        <v>0</v>
      </c>
      <c r="K28" s="60">
        <f t="shared" si="5"/>
        <v>0</v>
      </c>
      <c r="L28" s="60">
        <f t="shared" si="5"/>
        <v>0</v>
      </c>
      <c r="M28" s="60">
        <f t="shared" si="5"/>
        <v>0</v>
      </c>
      <c r="N28" s="60">
        <f t="shared" si="5"/>
        <v>0</v>
      </c>
      <c r="O28" s="60">
        <f t="shared" si="5"/>
        <v>0</v>
      </c>
      <c r="P28" s="60">
        <f t="shared" si="5"/>
        <v>0</v>
      </c>
      <c r="Q28" s="60">
        <f t="shared" si="5"/>
        <v>0</v>
      </c>
      <c r="R28" s="60">
        <f t="shared" si="5"/>
        <v>0</v>
      </c>
      <c r="S28" s="60">
        <f t="shared" si="5"/>
        <v>0</v>
      </c>
      <c r="T28" s="60">
        <f t="shared" si="5"/>
        <v>0</v>
      </c>
      <c r="U28" s="60">
        <f t="shared" si="5"/>
        <v>0</v>
      </c>
      <c r="V28" s="60">
        <f t="shared" si="5"/>
        <v>0</v>
      </c>
      <c r="W28" s="60">
        <f t="shared" si="5"/>
        <v>0</v>
      </c>
      <c r="X28" s="60">
        <f t="shared" si="5"/>
        <v>0</v>
      </c>
      <c r="Y28" s="60">
        <f t="shared" si="5"/>
        <v>0</v>
      </c>
      <c r="Z28" s="60">
        <f t="shared" si="5"/>
        <v>0</v>
      </c>
    </row>
    <row r="29" spans="1:36" x14ac:dyDescent="0.2">
      <c r="A29" s="7" t="s">
        <v>164</v>
      </c>
      <c r="B29" s="13">
        <f t="shared" si="2"/>
        <v>0</v>
      </c>
      <c r="C29" s="41">
        <v>0</v>
      </c>
      <c r="D29" s="58">
        <f t="shared" si="3"/>
        <v>0</v>
      </c>
      <c r="E29" s="59">
        <f t="shared" si="4"/>
        <v>0</v>
      </c>
      <c r="F29" s="60">
        <f t="shared" si="5"/>
        <v>0</v>
      </c>
      <c r="G29" s="60">
        <f t="shared" si="5"/>
        <v>0</v>
      </c>
      <c r="H29" s="60">
        <f t="shared" si="5"/>
        <v>0</v>
      </c>
      <c r="I29" s="60">
        <f t="shared" si="5"/>
        <v>0</v>
      </c>
      <c r="J29" s="60">
        <f t="shared" si="5"/>
        <v>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60">
        <f t="shared" si="5"/>
        <v>0</v>
      </c>
      <c r="O29" s="60">
        <f t="shared" si="5"/>
        <v>0</v>
      </c>
      <c r="P29" s="60">
        <f t="shared" si="5"/>
        <v>0</v>
      </c>
      <c r="Q29" s="60">
        <f t="shared" si="5"/>
        <v>0</v>
      </c>
      <c r="R29" s="60">
        <f t="shared" si="5"/>
        <v>0</v>
      </c>
      <c r="S29" s="60">
        <f t="shared" si="5"/>
        <v>0</v>
      </c>
      <c r="T29" s="60">
        <f t="shared" si="5"/>
        <v>0</v>
      </c>
      <c r="U29" s="60">
        <f t="shared" si="5"/>
        <v>0</v>
      </c>
      <c r="V29" s="60">
        <f t="shared" si="5"/>
        <v>0</v>
      </c>
      <c r="W29" s="60">
        <f t="shared" si="5"/>
        <v>0</v>
      </c>
      <c r="X29" s="60">
        <f t="shared" si="5"/>
        <v>0</v>
      </c>
      <c r="Y29" s="60">
        <f t="shared" si="5"/>
        <v>0</v>
      </c>
      <c r="Z29" s="60">
        <f t="shared" si="5"/>
        <v>0</v>
      </c>
    </row>
    <row r="30" spans="1:36" x14ac:dyDescent="0.2">
      <c r="B30" s="13"/>
      <c r="D30" s="11"/>
    </row>
    <row r="31" spans="1:36" x14ac:dyDescent="0.2">
      <c r="A31" s="6" t="s">
        <v>165</v>
      </c>
      <c r="B31" s="13">
        <f t="shared" ref="B31:Z31" si="6">SUM(B18:B29)</f>
        <v>0.01</v>
      </c>
      <c r="C31" s="2">
        <f t="shared" si="6"/>
        <v>5</v>
      </c>
      <c r="D31" s="11">
        <f t="shared" si="6"/>
        <v>1</v>
      </c>
      <c r="E31" s="2">
        <f t="shared" si="6"/>
        <v>1.2</v>
      </c>
      <c r="F31" s="2">
        <f t="shared" si="6"/>
        <v>0.156</v>
      </c>
      <c r="G31" s="2">
        <f t="shared" si="6"/>
        <v>0.1152</v>
      </c>
      <c r="H31" s="2">
        <f t="shared" si="6"/>
        <v>2.8800000000000003E-2</v>
      </c>
      <c r="I31" s="2">
        <f t="shared" si="6"/>
        <v>0.89999999999999991</v>
      </c>
      <c r="J31" s="2">
        <f t="shared" si="6"/>
        <v>0.89999999999999991</v>
      </c>
      <c r="K31" s="2">
        <f t="shared" si="6"/>
        <v>0.89999999999999991</v>
      </c>
      <c r="L31" s="2">
        <f t="shared" si="6"/>
        <v>0.54</v>
      </c>
      <c r="M31" s="4">
        <f t="shared" si="6"/>
        <v>1.476</v>
      </c>
      <c r="N31" s="2">
        <f t="shared" si="6"/>
        <v>0.66</v>
      </c>
      <c r="O31" s="2">
        <f t="shared" si="6"/>
        <v>1.44E-2</v>
      </c>
      <c r="P31" s="2">
        <f t="shared" si="6"/>
        <v>0.12</v>
      </c>
      <c r="Q31" s="2">
        <f t="shared" si="6"/>
        <v>9.9599999999999966E-2</v>
      </c>
      <c r="R31" s="13">
        <f t="shared" si="6"/>
        <v>9.6480000000000014E-4</v>
      </c>
      <c r="S31" s="13">
        <f t="shared" si="6"/>
        <v>4.0752000000000002E-3</v>
      </c>
      <c r="T31" s="13">
        <f t="shared" si="6"/>
        <v>6.7200000000000011E-3</v>
      </c>
      <c r="U31" s="13">
        <f t="shared" si="6"/>
        <v>5.0399999999999993E-3</v>
      </c>
      <c r="V31" s="13">
        <f t="shared" si="6"/>
        <v>3.1199999999999999E-3</v>
      </c>
      <c r="W31" s="13">
        <f t="shared" si="6"/>
        <v>1.5720000000000001E-2</v>
      </c>
      <c r="X31" s="13">
        <f t="shared" si="6"/>
        <v>1.1999999999999999E-3</v>
      </c>
      <c r="Y31" s="13">
        <f t="shared" si="6"/>
        <v>1.2E-4</v>
      </c>
      <c r="Z31" s="13">
        <f t="shared" si="6"/>
        <v>0</v>
      </c>
    </row>
    <row r="32" spans="1:36" x14ac:dyDescent="0.2">
      <c r="A32" s="6" t="s">
        <v>166</v>
      </c>
      <c r="B32" s="13">
        <f>B31/C31</f>
        <v>2E-3</v>
      </c>
      <c r="D32"/>
      <c r="E32" s="12">
        <f>E31/C31</f>
        <v>0.24</v>
      </c>
      <c r="F32" s="12">
        <f t="shared" ref="F32:Z32" si="7">F31/$C31</f>
        <v>3.1199999999999999E-2</v>
      </c>
      <c r="G32" s="12">
        <f t="shared" si="7"/>
        <v>2.3039999999999998E-2</v>
      </c>
      <c r="H32" s="12">
        <f t="shared" si="7"/>
        <v>5.7600000000000004E-3</v>
      </c>
      <c r="I32" s="12">
        <f t="shared" si="7"/>
        <v>0.18</v>
      </c>
      <c r="J32" s="12">
        <f t="shared" si="7"/>
        <v>0.18</v>
      </c>
      <c r="K32" s="12">
        <f t="shared" si="7"/>
        <v>0.18</v>
      </c>
      <c r="L32" s="12">
        <f t="shared" si="7"/>
        <v>0.10800000000000001</v>
      </c>
      <c r="M32" s="4">
        <f t="shared" si="7"/>
        <v>0.29520000000000002</v>
      </c>
      <c r="N32" s="12">
        <f t="shared" si="7"/>
        <v>0.13200000000000001</v>
      </c>
      <c r="O32" s="12">
        <f t="shared" si="7"/>
        <v>2.8799999999999997E-3</v>
      </c>
      <c r="P32" s="12">
        <f t="shared" si="7"/>
        <v>2.4E-2</v>
      </c>
      <c r="Q32" s="12">
        <f t="shared" si="7"/>
        <v>1.9919999999999993E-2</v>
      </c>
      <c r="R32" s="12">
        <f t="shared" si="7"/>
        <v>1.9296000000000002E-4</v>
      </c>
      <c r="S32" s="12">
        <f t="shared" si="7"/>
        <v>8.1504000000000006E-4</v>
      </c>
      <c r="T32" s="12">
        <f t="shared" si="7"/>
        <v>1.3440000000000001E-3</v>
      </c>
      <c r="U32" s="12">
        <f t="shared" si="7"/>
        <v>1.0079999999999998E-3</v>
      </c>
      <c r="V32" s="12">
        <f t="shared" si="7"/>
        <v>6.2399999999999999E-4</v>
      </c>
      <c r="W32" s="12">
        <f t="shared" si="7"/>
        <v>3.1440000000000001E-3</v>
      </c>
      <c r="X32" s="12">
        <f t="shared" si="7"/>
        <v>2.3999999999999998E-4</v>
      </c>
      <c r="Y32" s="12">
        <f t="shared" si="7"/>
        <v>2.4000000000000001E-5</v>
      </c>
      <c r="Z32" s="12">
        <f t="shared" si="7"/>
        <v>0</v>
      </c>
    </row>
    <row r="33" spans="1:26" x14ac:dyDescent="0.2">
      <c r="A33" s="6" t="s">
        <v>167</v>
      </c>
      <c r="B33" s="13">
        <f>B31/E31</f>
        <v>8.3333333333333332E-3</v>
      </c>
      <c r="D33" s="11"/>
      <c r="E33"/>
      <c r="F33" s="12">
        <f t="shared" ref="F33:Z33" si="8">F31/$E31</f>
        <v>0.13</v>
      </c>
      <c r="G33" s="12">
        <f t="shared" si="8"/>
        <v>9.6000000000000002E-2</v>
      </c>
      <c r="H33" s="12">
        <f t="shared" si="8"/>
        <v>2.4000000000000004E-2</v>
      </c>
      <c r="I33" s="12">
        <f t="shared" si="8"/>
        <v>0.75</v>
      </c>
      <c r="J33" s="12">
        <f t="shared" si="8"/>
        <v>0.75</v>
      </c>
      <c r="K33" s="12">
        <f t="shared" si="8"/>
        <v>0.75</v>
      </c>
      <c r="L33" s="12">
        <f t="shared" si="8"/>
        <v>0.45000000000000007</v>
      </c>
      <c r="M33" s="4">
        <f t="shared" si="8"/>
        <v>1.23</v>
      </c>
      <c r="N33" s="12">
        <f t="shared" si="8"/>
        <v>0.55000000000000004</v>
      </c>
      <c r="O33" s="12">
        <f t="shared" si="8"/>
        <v>1.2E-2</v>
      </c>
      <c r="P33" s="12">
        <f t="shared" si="8"/>
        <v>0.1</v>
      </c>
      <c r="Q33" s="12">
        <f>1-(F33+I33+O33+P33)</f>
        <v>8.0000000000000071E-3</v>
      </c>
      <c r="R33" s="12">
        <f t="shared" si="8"/>
        <v>8.0400000000000014E-4</v>
      </c>
      <c r="S33" s="12">
        <f t="shared" si="8"/>
        <v>3.3960000000000001E-3</v>
      </c>
      <c r="T33" s="12">
        <f t="shared" si="8"/>
        <v>5.6000000000000008E-3</v>
      </c>
      <c r="U33" s="12">
        <f t="shared" si="8"/>
        <v>4.1999999999999997E-3</v>
      </c>
      <c r="V33" s="12">
        <f t="shared" si="8"/>
        <v>2.5999999999999999E-3</v>
      </c>
      <c r="W33" s="12">
        <f t="shared" si="8"/>
        <v>1.3100000000000002E-2</v>
      </c>
      <c r="X33" s="12">
        <f t="shared" si="8"/>
        <v>1E-3</v>
      </c>
      <c r="Y33" s="12">
        <f t="shared" si="8"/>
        <v>1E-4</v>
      </c>
      <c r="Z33" s="12">
        <f t="shared" si="8"/>
        <v>0</v>
      </c>
    </row>
    <row r="34" spans="1:26" x14ac:dyDescent="0.2">
      <c r="A34" s="6" t="s">
        <v>134</v>
      </c>
      <c r="B34" s="13">
        <f>SUM(B18:B29)/SUM(C18:C29)</f>
        <v>2E-3</v>
      </c>
      <c r="D34" s="11"/>
      <c r="E34" s="12">
        <f>SUM(E18:E29)/SUM($C18:$C29)</f>
        <v>0.24</v>
      </c>
      <c r="F34" s="12">
        <f t="shared" ref="F34:Z34" si="9">SUM(F18:F29)/SUM($C18:$C29)</f>
        <v>3.1199999999999999E-2</v>
      </c>
      <c r="G34" s="12">
        <f t="shared" si="9"/>
        <v>2.3039999999999998E-2</v>
      </c>
      <c r="H34" s="12">
        <f t="shared" si="9"/>
        <v>5.7600000000000004E-3</v>
      </c>
      <c r="I34" s="12">
        <f t="shared" si="9"/>
        <v>0.18</v>
      </c>
      <c r="J34" s="12">
        <f t="shared" si="9"/>
        <v>0.18</v>
      </c>
      <c r="K34" s="12">
        <f t="shared" si="9"/>
        <v>0.18</v>
      </c>
      <c r="L34" s="12">
        <f t="shared" si="9"/>
        <v>0.10800000000000001</v>
      </c>
      <c r="M34" s="12">
        <f t="shared" si="9"/>
        <v>0.29520000000000002</v>
      </c>
      <c r="N34" s="12">
        <f t="shared" si="9"/>
        <v>0.13200000000000001</v>
      </c>
      <c r="O34" s="12">
        <f t="shared" si="9"/>
        <v>2.8799999999999997E-3</v>
      </c>
      <c r="P34" s="12">
        <f t="shared" si="9"/>
        <v>2.4E-2</v>
      </c>
      <c r="Q34" s="12">
        <f t="shared" si="9"/>
        <v>1.9919999999999993E-2</v>
      </c>
      <c r="R34" s="12">
        <f t="shared" si="9"/>
        <v>1.9296000000000002E-4</v>
      </c>
      <c r="S34" s="12">
        <f t="shared" si="9"/>
        <v>8.1504000000000006E-4</v>
      </c>
      <c r="T34" s="12">
        <f t="shared" si="9"/>
        <v>1.3440000000000001E-3</v>
      </c>
      <c r="U34" s="12">
        <f t="shared" si="9"/>
        <v>1.0079999999999998E-3</v>
      </c>
      <c r="V34" s="12">
        <f t="shared" si="9"/>
        <v>6.2399999999999999E-4</v>
      </c>
      <c r="W34" s="12">
        <f t="shared" si="9"/>
        <v>3.1440000000000001E-3</v>
      </c>
      <c r="X34" s="12">
        <f t="shared" si="9"/>
        <v>2.3999999999999998E-4</v>
      </c>
      <c r="Y34" s="12">
        <f t="shared" si="9"/>
        <v>2.4000000000000001E-5</v>
      </c>
      <c r="Z34" s="12">
        <f t="shared" si="9"/>
        <v>0</v>
      </c>
    </row>
    <row r="35" spans="1:26" x14ac:dyDescent="0.2">
      <c r="A35" s="6"/>
      <c r="B35" s="13"/>
      <c r="D35" s="17" t="s">
        <v>137</v>
      </c>
      <c r="E35" s="2">
        <f>SUM(C20:C29)</f>
        <v>0</v>
      </c>
      <c r="F35" s="12"/>
      <c r="G35" s="12"/>
      <c r="H35" s="12"/>
      <c r="I35" s="12"/>
      <c r="J35" s="12"/>
      <c r="K35" s="12"/>
      <c r="L35" s="12"/>
      <c r="M35" s="4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/>
      <c r="C36"/>
      <c r="D36" s="6"/>
      <c r="E36" s="11"/>
      <c r="R36" s="6"/>
      <c r="S36" s="4"/>
      <c r="T36" s="8"/>
      <c r="V36" s="14"/>
    </row>
    <row r="37" spans="1:26" x14ac:dyDescent="0.2">
      <c r="A37" s="43" t="s">
        <v>180</v>
      </c>
      <c r="B37"/>
      <c r="C37"/>
      <c r="D37" s="43"/>
      <c r="E37" s="45">
        <v>1.1000000000000001</v>
      </c>
      <c r="F37" s="45">
        <v>0.09</v>
      </c>
      <c r="G37" s="45"/>
      <c r="H37" s="45"/>
      <c r="I37" s="45"/>
      <c r="J37" s="45"/>
      <c r="K37" s="45"/>
      <c r="L37" s="45"/>
      <c r="M37" s="45"/>
      <c r="N37" s="45">
        <v>0.59</v>
      </c>
      <c r="O37" s="45"/>
      <c r="P37" s="45"/>
      <c r="Q37" s="45"/>
      <c r="R37" s="46"/>
      <c r="S37" s="45"/>
      <c r="T37" s="52">
        <v>2.3E-3</v>
      </c>
      <c r="U37" s="54">
        <v>1.9E-3</v>
      </c>
      <c r="V37" s="47"/>
      <c r="W37" s="45"/>
      <c r="X37" s="45"/>
      <c r="Y37" s="45"/>
      <c r="Z37" s="45"/>
    </row>
    <row r="38" spans="1:26" x14ac:dyDescent="0.2">
      <c r="A38" s="51" t="s">
        <v>179</v>
      </c>
      <c r="C38"/>
      <c r="D38" s="44"/>
      <c r="E38" s="48">
        <f>E31-E37</f>
        <v>9.9999999999999867E-2</v>
      </c>
      <c r="F38" s="49">
        <f>F31-F37</f>
        <v>6.6000000000000003E-2</v>
      </c>
      <c r="G38" s="48"/>
      <c r="H38" s="48"/>
      <c r="I38" s="48"/>
      <c r="J38" s="48"/>
      <c r="K38" s="48"/>
      <c r="L38" s="48"/>
      <c r="M38" s="48"/>
      <c r="N38" s="48">
        <f>N31-N37</f>
        <v>7.0000000000000062E-2</v>
      </c>
      <c r="O38" s="50"/>
      <c r="P38" s="48"/>
      <c r="Q38" s="48"/>
      <c r="R38" s="48"/>
      <c r="S38" s="48"/>
      <c r="T38" s="53">
        <f>T31-T37</f>
        <v>4.4200000000000012E-3</v>
      </c>
      <c r="U38" s="53">
        <f>U31-U37</f>
        <v>3.1399999999999996E-3</v>
      </c>
      <c r="V38" s="48"/>
      <c r="W38" s="48"/>
      <c r="X38" s="48"/>
      <c r="Y38" s="48"/>
      <c r="Z38" s="48"/>
    </row>
    <row r="39" spans="1:26" x14ac:dyDescent="0.2">
      <c r="C39"/>
      <c r="T39" s="8" t="s">
        <v>172</v>
      </c>
      <c r="U39" s="4">
        <f>T33/U33</f>
        <v>1.3333333333333337</v>
      </c>
    </row>
    <row r="40" spans="1:26" x14ac:dyDescent="0.2">
      <c r="A40" s="7" t="s">
        <v>173</v>
      </c>
      <c r="B40" s="13">
        <f>SUM(B20:B29)</f>
        <v>0</v>
      </c>
      <c r="C40" s="11">
        <f>B40/B$31</f>
        <v>0</v>
      </c>
      <c r="G40" s="6" t="s">
        <v>121</v>
      </c>
      <c r="H40" s="12" t="e">
        <f t="shared" ref="H40:H49" si="10">C20/E$35</f>
        <v>#DIV/0!</v>
      </c>
    </row>
    <row r="41" spans="1:26" x14ac:dyDescent="0.2">
      <c r="A41" s="7" t="s">
        <v>174</v>
      </c>
      <c r="B41" s="13">
        <f>B19</f>
        <v>0</v>
      </c>
      <c r="C41" s="11">
        <f>B41/B$31</f>
        <v>0</v>
      </c>
      <c r="G41" s="6" t="s">
        <v>120</v>
      </c>
      <c r="H41" s="12" t="e">
        <f t="shared" si="10"/>
        <v>#DIV/0!</v>
      </c>
    </row>
    <row r="42" spans="1:26" x14ac:dyDescent="0.2">
      <c r="B42"/>
      <c r="C42"/>
      <c r="G42" s="6" t="s">
        <v>119</v>
      </c>
      <c r="H42" s="12" t="e">
        <f t="shared" si="10"/>
        <v>#DIV/0!</v>
      </c>
    </row>
    <row r="43" spans="1:26" x14ac:dyDescent="0.2">
      <c r="A43" s="7" t="s">
        <v>175</v>
      </c>
      <c r="B43" s="13" t="e">
        <f>B40/SUM(C20:C21,C22:C29)</f>
        <v>#DIV/0!</v>
      </c>
      <c r="C43" s="4" t="e">
        <f>B43*40</f>
        <v>#DIV/0!</v>
      </c>
      <c r="D43" s="11"/>
      <c r="G43" s="6" t="s">
        <v>154</v>
      </c>
      <c r="H43" s="12" t="e">
        <f t="shared" si="10"/>
        <v>#DIV/0!</v>
      </c>
    </row>
    <row r="44" spans="1:26" x14ac:dyDescent="0.2">
      <c r="A44" s="7"/>
      <c r="B44" s="13"/>
      <c r="C44" s="4"/>
      <c r="D44" s="11"/>
      <c r="G44" s="6" t="s">
        <v>155</v>
      </c>
      <c r="H44" s="12" t="e">
        <f t="shared" si="10"/>
        <v>#DIV/0!</v>
      </c>
    </row>
    <row r="45" spans="1:26" x14ac:dyDescent="0.2">
      <c r="A45" s="7"/>
      <c r="B45" s="13"/>
      <c r="D45" s="11"/>
      <c r="G45" s="6" t="s">
        <v>156</v>
      </c>
      <c r="H45" s="12" t="e">
        <f t="shared" si="10"/>
        <v>#DIV/0!</v>
      </c>
    </row>
    <row r="46" spans="1:26" x14ac:dyDescent="0.2">
      <c r="A46" s="7"/>
      <c r="B46" s="11"/>
      <c r="D46" s="11"/>
      <c r="G46" s="6" t="s">
        <v>157</v>
      </c>
      <c r="H46" s="12" t="e">
        <f t="shared" si="10"/>
        <v>#DIV/0!</v>
      </c>
    </row>
    <row r="47" spans="1:26" x14ac:dyDescent="0.2">
      <c r="A47" s="7"/>
      <c r="D47" s="11"/>
      <c r="G47" s="6" t="s">
        <v>158</v>
      </c>
      <c r="H47" s="12" t="e">
        <f t="shared" si="10"/>
        <v>#DIV/0!</v>
      </c>
    </row>
    <row r="48" spans="1:26" x14ac:dyDescent="0.2">
      <c r="A48" s="7"/>
      <c r="D48" s="11"/>
      <c r="G48" s="6" t="s">
        <v>159</v>
      </c>
      <c r="H48" s="12" t="e">
        <f t="shared" si="10"/>
        <v>#DIV/0!</v>
      </c>
    </row>
    <row r="49" spans="1:26" x14ac:dyDescent="0.2">
      <c r="A49" s="7"/>
      <c r="D49" s="11"/>
      <c r="G49" s="6" t="s">
        <v>164</v>
      </c>
      <c r="H49" s="12" t="e">
        <f t="shared" si="10"/>
        <v>#DIV/0!</v>
      </c>
    </row>
    <row r="50" spans="1:26" x14ac:dyDescent="0.2">
      <c r="A50" s="7"/>
      <c r="D50" s="11"/>
    </row>
    <row r="51" spans="1:26" x14ac:dyDescent="0.2">
      <c r="A51" s="7"/>
      <c r="D51" s="11"/>
      <c r="H51" s="11" t="e">
        <f>SUM(H40:H49)</f>
        <v>#DIV/0!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">
      <c r="A52" s="7"/>
      <c r="D52" s="11"/>
      <c r="J52" s="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">
      <c r="A53" s="7"/>
      <c r="D53" s="1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">
      <c r="A54" s="7"/>
      <c r="D54" s="1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">
      <c r="A55" s="7"/>
      <c r="D55" s="1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">
      <c r="A56" s="7"/>
      <c r="D56" s="1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2">
      <c r="A57" s="7"/>
      <c r="D57" s="1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2">
      <c r="A58" s="7"/>
      <c r="D58" s="1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">
      <c r="A59" s="7"/>
      <c r="D59" s="1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">
      <c r="A60" s="7"/>
      <c r="D60" s="11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">
      <c r="A61" s="7"/>
      <c r="D61" s="1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3" spans="1:26" x14ac:dyDescent="0.2">
      <c r="D63" s="1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</sheetData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topLeftCell="A23" workbookViewId="0">
      <selection activeCell="U38" sqref="U38"/>
    </sheetView>
  </sheetViews>
  <sheetFormatPr defaultRowHeight="12.75" x14ac:dyDescent="0.2"/>
  <cols>
    <col min="1" max="1" width="26.42578125" customWidth="1"/>
    <col min="2" max="2" width="9.7109375" style="1" customWidth="1"/>
    <col min="3" max="3" width="9" style="1" customWidth="1"/>
    <col min="4" max="4" width="8" style="1" customWidth="1"/>
    <col min="5" max="5" width="8.42578125" style="2" customWidth="1"/>
    <col min="6" max="6" width="7.42578125" style="1" customWidth="1"/>
    <col min="7" max="7" width="7.85546875" style="2" customWidth="1"/>
    <col min="8" max="8" width="7.85546875" style="4" customWidth="1"/>
    <col min="9" max="12" width="7.85546875" style="1" customWidth="1"/>
    <col min="13" max="13" width="8.28515625" style="1" customWidth="1"/>
    <col min="14" max="14" width="8.5703125" style="1" customWidth="1"/>
    <col min="15" max="26" width="7.85546875" style="1" customWidth="1"/>
    <col min="27" max="33" width="7.28515625" customWidth="1"/>
  </cols>
  <sheetData>
    <row r="1" spans="1:36" s="7" customFormat="1" x14ac:dyDescent="0.2">
      <c r="A1" s="7" t="s">
        <v>139</v>
      </c>
      <c r="B1" s="8" t="s">
        <v>140</v>
      </c>
      <c r="C1" s="8"/>
      <c r="D1" s="8"/>
      <c r="E1" s="9" t="s">
        <v>141</v>
      </c>
      <c r="F1" s="8" t="s">
        <v>142</v>
      </c>
      <c r="G1" s="8" t="s">
        <v>142</v>
      </c>
      <c r="H1" s="8" t="s">
        <v>142</v>
      </c>
      <c r="I1" s="8" t="s">
        <v>142</v>
      </c>
      <c r="J1" s="8" t="s">
        <v>142</v>
      </c>
      <c r="K1" s="8" t="s">
        <v>142</v>
      </c>
      <c r="L1" s="8" t="s">
        <v>142</v>
      </c>
      <c r="M1" s="8" t="s">
        <v>6</v>
      </c>
      <c r="N1" s="8" t="s">
        <v>142</v>
      </c>
      <c r="O1" s="8" t="s">
        <v>142</v>
      </c>
      <c r="P1" s="8" t="s">
        <v>142</v>
      </c>
      <c r="Q1" s="8" t="s">
        <v>142</v>
      </c>
      <c r="R1" s="8" t="s">
        <v>142</v>
      </c>
      <c r="S1" s="8" t="s">
        <v>142</v>
      </c>
      <c r="T1" s="8" t="s">
        <v>142</v>
      </c>
      <c r="U1" s="8" t="s">
        <v>142</v>
      </c>
      <c r="V1" s="8" t="s">
        <v>142</v>
      </c>
      <c r="W1" s="8" t="s">
        <v>142</v>
      </c>
      <c r="X1" s="8" t="s">
        <v>142</v>
      </c>
      <c r="Y1" s="8" t="s">
        <v>142</v>
      </c>
      <c r="Z1" s="8" t="s">
        <v>142</v>
      </c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7" customFormat="1" x14ac:dyDescent="0.2">
      <c r="A2" s="7" t="s">
        <v>143</v>
      </c>
      <c r="B2" s="8" t="s">
        <v>110</v>
      </c>
      <c r="C2" s="8"/>
      <c r="D2" s="8"/>
      <c r="E2" s="9" t="s">
        <v>107</v>
      </c>
      <c r="F2" s="8" t="s">
        <v>108</v>
      </c>
      <c r="G2" s="8" t="s">
        <v>144</v>
      </c>
      <c r="H2" s="10" t="s">
        <v>145</v>
      </c>
      <c r="I2" s="8" t="s">
        <v>146</v>
      </c>
      <c r="J2" s="8" t="s">
        <v>147</v>
      </c>
      <c r="K2" s="8" t="s">
        <v>148</v>
      </c>
      <c r="L2" s="8" t="s">
        <v>149</v>
      </c>
      <c r="M2" s="8" t="s">
        <v>17</v>
      </c>
      <c r="N2" s="8" t="s">
        <v>109</v>
      </c>
      <c r="O2" s="8" t="s">
        <v>150</v>
      </c>
      <c r="P2" s="8" t="s">
        <v>151</v>
      </c>
      <c r="Q2" s="8" t="s">
        <v>152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27</v>
      </c>
      <c r="X2" s="8" t="s">
        <v>28</v>
      </c>
      <c r="Y2" s="8" t="s">
        <v>29</v>
      </c>
      <c r="Z2" s="8" t="s">
        <v>30</v>
      </c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x14ac:dyDescent="0.2">
      <c r="A3" s="7" t="s">
        <v>183</v>
      </c>
      <c r="B3" s="1">
        <v>2E-3</v>
      </c>
      <c r="E3" s="11">
        <v>0.24</v>
      </c>
      <c r="F3" s="11">
        <v>0.13</v>
      </c>
      <c r="G3" s="11">
        <v>9.6000000000000002E-2</v>
      </c>
      <c r="H3" s="11">
        <v>2.4000000000000004E-2</v>
      </c>
      <c r="I3" s="11">
        <v>0.75</v>
      </c>
      <c r="J3" s="11">
        <v>0.75</v>
      </c>
      <c r="K3" s="11">
        <v>0.75</v>
      </c>
      <c r="L3" s="11">
        <v>0.45</v>
      </c>
      <c r="M3" s="4">
        <v>1.23</v>
      </c>
      <c r="N3" s="11">
        <v>0.55000000000000004</v>
      </c>
      <c r="O3" s="11">
        <v>1.2E-2</v>
      </c>
      <c r="P3" s="11">
        <v>0.1</v>
      </c>
      <c r="Q3" s="11">
        <v>8.2999999999999977E-2</v>
      </c>
      <c r="R3" s="11">
        <v>8.0400000000000014E-4</v>
      </c>
      <c r="S3" s="11">
        <v>3.3960000000000001E-3</v>
      </c>
      <c r="T3" s="11">
        <v>5.6000000000000008E-3</v>
      </c>
      <c r="U3" s="11">
        <v>4.1999999999999997E-3</v>
      </c>
      <c r="V3" s="11">
        <v>2.5999999999999999E-3</v>
      </c>
      <c r="W3" s="11">
        <v>1.3100000000000001E-2</v>
      </c>
      <c r="X3" s="11">
        <v>1E-3</v>
      </c>
      <c r="Y3" s="11">
        <v>1E-4</v>
      </c>
      <c r="Z3" s="11">
        <v>0</v>
      </c>
      <c r="AA3" s="1"/>
      <c r="AB3" s="1"/>
      <c r="AC3" s="1"/>
      <c r="AD3" s="1"/>
      <c r="AE3" s="1"/>
      <c r="AF3" s="1"/>
      <c r="AG3" s="1"/>
      <c r="AH3" s="1"/>
      <c r="AI3" s="1"/>
    </row>
    <row r="4" spans="1:36" x14ac:dyDescent="0.2">
      <c r="A4" s="7" t="s">
        <v>153</v>
      </c>
      <c r="B4" s="42">
        <v>0.15</v>
      </c>
      <c r="E4" s="11">
        <v>0.3</v>
      </c>
      <c r="F4" s="11">
        <v>6.5000000000000002E-2</v>
      </c>
      <c r="G4" s="11">
        <v>5.0500000000000003E-2</v>
      </c>
      <c r="H4" s="11">
        <v>2.4E-2</v>
      </c>
      <c r="I4" s="11">
        <v>0.56799999999999995</v>
      </c>
      <c r="J4" s="11">
        <v>0.56799999999999995</v>
      </c>
      <c r="K4" s="11">
        <v>0.56799999999999995</v>
      </c>
      <c r="L4" s="11">
        <v>0.3</v>
      </c>
      <c r="M4" s="4">
        <v>1.34</v>
      </c>
      <c r="N4" s="11">
        <v>0.62</v>
      </c>
      <c r="O4" s="11">
        <v>0.03</v>
      </c>
      <c r="P4" s="11">
        <v>7.1999999999999995E-2</v>
      </c>
      <c r="Q4" s="12">
        <f t="shared" ref="Q4:Q8" si="0">1-(F4+I4+O4+P4)</f>
        <v>0.26500000000000001</v>
      </c>
      <c r="R4" s="11">
        <v>1E-3</v>
      </c>
      <c r="S4" s="11">
        <v>2E-3</v>
      </c>
      <c r="T4" s="12">
        <v>3.3999999999999998E-3</v>
      </c>
      <c r="U4" s="12">
        <v>1.9E-3</v>
      </c>
      <c r="V4" s="12">
        <v>2.3E-3</v>
      </c>
      <c r="W4" s="12">
        <v>1.4E-2</v>
      </c>
      <c r="X4" s="12">
        <v>8.0000000000000004E-4</v>
      </c>
      <c r="Y4" s="12">
        <v>1E-4</v>
      </c>
      <c r="Z4" s="12">
        <v>0</v>
      </c>
      <c r="AA4" s="1"/>
      <c r="AB4" s="1"/>
      <c r="AC4" s="1"/>
      <c r="AD4" s="1"/>
      <c r="AE4" s="1"/>
      <c r="AF4" s="1"/>
      <c r="AG4" s="1"/>
      <c r="AH4" s="1"/>
      <c r="AI4" s="1"/>
    </row>
    <row r="5" spans="1:36" x14ac:dyDescent="0.2">
      <c r="A5" s="7" t="s">
        <v>121</v>
      </c>
      <c r="B5" s="42">
        <v>0</v>
      </c>
      <c r="E5" s="11">
        <v>0.85</v>
      </c>
      <c r="F5" s="11">
        <v>0.08</v>
      </c>
      <c r="G5" s="11">
        <v>7.2000000000000008E-2</v>
      </c>
      <c r="H5" s="11">
        <v>8.0000000000000002E-3</v>
      </c>
      <c r="I5" s="11">
        <v>0.27</v>
      </c>
      <c r="J5" s="11">
        <f t="shared" ref="J5:J14" si="1">I5*0.45</f>
        <v>0.12150000000000001</v>
      </c>
      <c r="K5" s="11">
        <v>0</v>
      </c>
      <c r="L5" s="11">
        <v>0.25</v>
      </c>
      <c r="M5" s="4">
        <v>1.77</v>
      </c>
      <c r="N5" s="11">
        <v>0.77</v>
      </c>
      <c r="O5" s="11">
        <v>3.9E-2</v>
      </c>
      <c r="P5" s="11">
        <v>6.3E-2</v>
      </c>
      <c r="Q5" s="12">
        <f t="shared" si="0"/>
        <v>0.54800000000000004</v>
      </c>
      <c r="R5" s="11">
        <v>5.2000000000000006E-4</v>
      </c>
      <c r="S5" s="11">
        <v>2.3999999999999998E-3</v>
      </c>
      <c r="T5" s="12">
        <v>1.4999999999999999E-2</v>
      </c>
      <c r="U5" s="12">
        <v>1.1999999999999999E-3</v>
      </c>
      <c r="V5" s="12">
        <v>5.7999999999999996E-3</v>
      </c>
      <c r="W5" s="12">
        <v>1.4499999999999999E-2</v>
      </c>
      <c r="X5" s="12">
        <v>4.3E-3</v>
      </c>
      <c r="Y5" s="12">
        <v>5.0000000000000001E-4</v>
      </c>
      <c r="Z5" s="12">
        <v>0</v>
      </c>
      <c r="AA5" s="1"/>
      <c r="AB5" s="1"/>
      <c r="AC5" s="1"/>
      <c r="AD5" s="1"/>
      <c r="AE5" s="1"/>
      <c r="AF5" s="1"/>
      <c r="AG5" s="1"/>
      <c r="AH5" s="1"/>
      <c r="AI5" s="1"/>
    </row>
    <row r="6" spans="1:36" x14ac:dyDescent="0.2">
      <c r="A6" s="7" t="s">
        <v>120</v>
      </c>
      <c r="B6" s="42">
        <v>0.7</v>
      </c>
      <c r="E6" s="11">
        <v>0.88</v>
      </c>
      <c r="F6" s="11">
        <v>0.1</v>
      </c>
      <c r="G6" s="11">
        <v>0.05</v>
      </c>
      <c r="H6" s="11">
        <v>0.05</v>
      </c>
      <c r="I6" s="11">
        <v>0.1</v>
      </c>
      <c r="J6" s="11">
        <f t="shared" si="1"/>
        <v>4.5000000000000005E-2</v>
      </c>
      <c r="K6" s="11">
        <v>0</v>
      </c>
      <c r="L6" s="11">
        <v>0.03</v>
      </c>
      <c r="M6" s="4">
        <v>1.96</v>
      </c>
      <c r="N6" s="11">
        <v>0.85</v>
      </c>
      <c r="O6" s="11">
        <v>4.2999999999999997E-2</v>
      </c>
      <c r="P6" s="11">
        <v>1.6E-2</v>
      </c>
      <c r="Q6" s="12">
        <f t="shared" si="0"/>
        <v>0.74099999999999999</v>
      </c>
      <c r="R6" s="11">
        <v>1.1200000000000001E-3</v>
      </c>
      <c r="S6" s="11">
        <v>1.65E-3</v>
      </c>
      <c r="T6" s="12">
        <v>1.9999999552965163E-4</v>
      </c>
      <c r="U6" s="12">
        <v>3.4999999403953551E-3</v>
      </c>
      <c r="V6" s="12">
        <v>1.2999999523162842E-3</v>
      </c>
      <c r="W6" s="12">
        <v>3.7000000476837156E-3</v>
      </c>
      <c r="X6" s="12">
        <v>1.4000000059604645E-3</v>
      </c>
      <c r="Y6" s="12">
        <v>1.9999999552965163E-4</v>
      </c>
      <c r="Z6" s="12">
        <v>0</v>
      </c>
      <c r="AA6" s="1"/>
      <c r="AB6" s="1"/>
      <c r="AC6" s="1"/>
      <c r="AD6" s="1"/>
      <c r="AE6" s="1"/>
      <c r="AF6" s="1"/>
      <c r="AG6" s="1"/>
      <c r="AH6" s="1"/>
      <c r="AI6" s="1"/>
    </row>
    <row r="7" spans="1:36" x14ac:dyDescent="0.2">
      <c r="A7" s="7" t="s">
        <v>119</v>
      </c>
      <c r="B7" s="42">
        <v>1.2</v>
      </c>
      <c r="C7" s="11"/>
      <c r="E7" s="11">
        <v>0.8970999999999999</v>
      </c>
      <c r="F7" s="11">
        <v>0.51500000000000001</v>
      </c>
      <c r="G7" s="11">
        <v>0.31850000000000001</v>
      </c>
      <c r="H7" s="11">
        <v>0.17149999999999999</v>
      </c>
      <c r="I7" s="11">
        <v>0.14000000000000001</v>
      </c>
      <c r="J7" s="11">
        <f t="shared" si="1"/>
        <v>6.3000000000000014E-2</v>
      </c>
      <c r="K7" s="11">
        <v>0</v>
      </c>
      <c r="L7" s="11">
        <v>0.1</v>
      </c>
      <c r="M7" s="4">
        <v>1.94</v>
      </c>
      <c r="N7" s="11">
        <v>0.84</v>
      </c>
      <c r="O7" s="11">
        <v>4.2999999999999997E-2</v>
      </c>
      <c r="P7" s="11">
        <v>7.3399999999999993E-2</v>
      </c>
      <c r="Q7" s="12">
        <f t="shared" si="0"/>
        <v>0.22859999999999991</v>
      </c>
      <c r="R7" s="11">
        <v>4.9490000000000003E-3</v>
      </c>
      <c r="S7" s="11">
        <v>2.6264000000000003E-2</v>
      </c>
      <c r="T7" s="12">
        <v>2.8999999165534975E-3</v>
      </c>
      <c r="U7" s="12">
        <v>6.9999998807907101E-3</v>
      </c>
      <c r="V7" s="12">
        <v>3.1999999284744261E-3</v>
      </c>
      <c r="W7" s="12">
        <v>2.2999999523162843E-2</v>
      </c>
      <c r="X7" s="12">
        <v>4.7999998927116391E-3</v>
      </c>
      <c r="Y7" s="12">
        <v>2.9999999329447744E-4</v>
      </c>
      <c r="Z7" s="12">
        <v>5.0000000000000001E-4</v>
      </c>
      <c r="AA7" s="1"/>
      <c r="AB7" s="1"/>
      <c r="AC7" s="1"/>
      <c r="AD7" s="1"/>
      <c r="AE7" s="1"/>
      <c r="AF7" s="1"/>
      <c r="AG7" s="1"/>
      <c r="AH7" s="1"/>
      <c r="AI7" s="1"/>
    </row>
    <row r="8" spans="1:36" x14ac:dyDescent="0.2">
      <c r="A8" s="7" t="s">
        <v>154</v>
      </c>
      <c r="B8" s="42">
        <v>1.2</v>
      </c>
      <c r="E8" s="11">
        <v>1</v>
      </c>
      <c r="F8" s="11">
        <v>0</v>
      </c>
      <c r="G8" s="11">
        <v>0</v>
      </c>
      <c r="H8" s="11">
        <v>0</v>
      </c>
      <c r="I8" s="11">
        <v>0</v>
      </c>
      <c r="J8" s="11">
        <f t="shared" si="1"/>
        <v>0</v>
      </c>
      <c r="K8" s="11">
        <v>0</v>
      </c>
      <c r="L8" s="11">
        <v>0</v>
      </c>
      <c r="M8" s="4">
        <v>0</v>
      </c>
      <c r="N8" s="11">
        <v>0</v>
      </c>
      <c r="O8" s="11">
        <v>0</v>
      </c>
      <c r="P8" s="11">
        <v>1</v>
      </c>
      <c r="Q8" s="12">
        <f t="shared" si="0"/>
        <v>0</v>
      </c>
      <c r="R8" s="11">
        <v>0</v>
      </c>
      <c r="S8" s="11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0.39300000000000002</v>
      </c>
      <c r="Z8" s="12">
        <v>0.60599999999999998</v>
      </c>
      <c r="AA8" s="1"/>
      <c r="AB8" s="1"/>
      <c r="AC8" s="1"/>
      <c r="AD8" s="1"/>
      <c r="AE8" s="1"/>
      <c r="AF8" s="1"/>
      <c r="AG8" s="1"/>
      <c r="AH8" s="1"/>
      <c r="AI8" s="1"/>
    </row>
    <row r="9" spans="1:36" x14ac:dyDescent="0.2">
      <c r="A9" s="7" t="s">
        <v>155</v>
      </c>
      <c r="B9" s="42">
        <v>0</v>
      </c>
      <c r="E9" s="11">
        <v>0.99</v>
      </c>
      <c r="F9" s="11">
        <v>2.81</v>
      </c>
      <c r="G9" s="11">
        <v>2.81</v>
      </c>
      <c r="H9" s="11">
        <v>0</v>
      </c>
      <c r="I9" s="11">
        <v>0</v>
      </c>
      <c r="J9" s="11">
        <f t="shared" si="1"/>
        <v>0</v>
      </c>
      <c r="K9" s="11">
        <v>0</v>
      </c>
      <c r="L9" s="11">
        <v>0</v>
      </c>
      <c r="M9" s="4">
        <v>0</v>
      </c>
      <c r="N9" s="11">
        <v>0</v>
      </c>
      <c r="O9" s="11">
        <v>0</v>
      </c>
      <c r="P9" s="11">
        <v>0</v>
      </c>
      <c r="Q9" s="12">
        <v>0</v>
      </c>
      <c r="R9" s="11">
        <v>0</v>
      </c>
      <c r="S9" s="11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"/>
      <c r="AB9" s="1"/>
      <c r="AC9" s="1"/>
      <c r="AD9" s="1"/>
      <c r="AE9" s="1"/>
      <c r="AF9" s="1"/>
      <c r="AG9" s="1"/>
      <c r="AH9" s="1"/>
      <c r="AI9" s="1"/>
    </row>
    <row r="10" spans="1:36" x14ac:dyDescent="0.2">
      <c r="A10" s="7" t="s">
        <v>156</v>
      </c>
      <c r="B10" s="42">
        <v>2.5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f t="shared" si="1"/>
        <v>0</v>
      </c>
      <c r="K10" s="11">
        <v>0</v>
      </c>
      <c r="L10" s="11">
        <v>0</v>
      </c>
      <c r="M10" s="4">
        <v>0</v>
      </c>
      <c r="N10" s="11">
        <v>0</v>
      </c>
      <c r="O10" s="11">
        <v>0</v>
      </c>
      <c r="P10" s="11">
        <v>1</v>
      </c>
      <c r="Q10" s="12">
        <v>0</v>
      </c>
      <c r="R10" s="11">
        <v>0</v>
      </c>
      <c r="S10" s="11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</row>
    <row r="11" spans="1:36" x14ac:dyDescent="0.2">
      <c r="A11" s="7" t="s">
        <v>157</v>
      </c>
      <c r="B11" s="42">
        <v>0</v>
      </c>
      <c r="E11" s="11">
        <v>1</v>
      </c>
      <c r="F11" s="11">
        <v>0</v>
      </c>
      <c r="G11" s="11">
        <v>0</v>
      </c>
      <c r="H11" s="11">
        <v>0</v>
      </c>
      <c r="I11" s="11">
        <v>0</v>
      </c>
      <c r="J11" s="11">
        <f t="shared" si="1"/>
        <v>0</v>
      </c>
      <c r="K11" s="11">
        <v>0</v>
      </c>
      <c r="L11" s="11">
        <v>0</v>
      </c>
      <c r="M11" s="4">
        <v>0</v>
      </c>
      <c r="N11" s="11">
        <v>0</v>
      </c>
      <c r="O11" s="11">
        <v>0</v>
      </c>
      <c r="P11" s="11">
        <v>1</v>
      </c>
      <c r="Q11" s="12">
        <v>0</v>
      </c>
      <c r="R11" s="11">
        <v>0</v>
      </c>
      <c r="S11" s="11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</row>
    <row r="12" spans="1:36" x14ac:dyDescent="0.2">
      <c r="A12" s="7" t="s">
        <v>158</v>
      </c>
      <c r="B12" s="42">
        <v>0</v>
      </c>
      <c r="D12" s="12"/>
      <c r="E12" s="11">
        <v>1</v>
      </c>
      <c r="F12" s="11">
        <v>0</v>
      </c>
      <c r="G12" s="11">
        <v>0</v>
      </c>
      <c r="H12" s="11">
        <v>0</v>
      </c>
      <c r="I12" s="11">
        <v>0</v>
      </c>
      <c r="J12" s="11">
        <f t="shared" si="1"/>
        <v>0</v>
      </c>
      <c r="K12" s="11">
        <v>0</v>
      </c>
      <c r="L12" s="11">
        <v>0</v>
      </c>
      <c r="M12" s="4">
        <v>0</v>
      </c>
      <c r="N12" s="11">
        <v>0</v>
      </c>
      <c r="O12" s="11">
        <v>0</v>
      </c>
      <c r="P12" s="11">
        <v>1</v>
      </c>
      <c r="Q12" s="12">
        <v>0</v>
      </c>
      <c r="R12" s="11">
        <v>0</v>
      </c>
      <c r="S12" s="11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0.27</v>
      </c>
      <c r="Z12" s="12">
        <v>0</v>
      </c>
      <c r="AA12" s="1"/>
      <c r="AB12" s="1"/>
      <c r="AC12" s="1"/>
      <c r="AD12" s="1"/>
      <c r="AE12" s="1"/>
      <c r="AF12" s="1"/>
      <c r="AG12" s="1"/>
      <c r="AH12" s="1"/>
      <c r="AI12" s="1"/>
    </row>
    <row r="13" spans="1:36" x14ac:dyDescent="0.2">
      <c r="A13" s="7" t="s">
        <v>159</v>
      </c>
      <c r="B13" s="42">
        <v>0</v>
      </c>
      <c r="E13" s="11">
        <v>0.97</v>
      </c>
      <c r="F13" s="11">
        <v>0</v>
      </c>
      <c r="G13" s="11">
        <v>0</v>
      </c>
      <c r="H13" s="11">
        <v>0</v>
      </c>
      <c r="I13" s="11">
        <v>0</v>
      </c>
      <c r="J13" s="11">
        <f t="shared" si="1"/>
        <v>0</v>
      </c>
      <c r="K13" s="11">
        <v>0</v>
      </c>
      <c r="L13" s="11">
        <v>0</v>
      </c>
      <c r="M13" s="4">
        <v>0</v>
      </c>
      <c r="N13" s="11">
        <v>0</v>
      </c>
      <c r="O13" s="11">
        <v>0</v>
      </c>
      <c r="P13" s="11">
        <v>1</v>
      </c>
      <c r="Q13" s="12">
        <v>0</v>
      </c>
      <c r="R13" s="11">
        <v>0</v>
      </c>
      <c r="S13" s="11">
        <v>0</v>
      </c>
      <c r="T13" s="12">
        <v>0.22</v>
      </c>
      <c r="U13" s="12">
        <v>0.193</v>
      </c>
      <c r="V13" s="12">
        <v>5.8999999999999999E-3</v>
      </c>
      <c r="W13" s="12">
        <v>6.9999999999999999E-4</v>
      </c>
      <c r="X13" s="12">
        <v>1.14E-2</v>
      </c>
      <c r="Y13" s="12">
        <v>5.0000000000000001E-4</v>
      </c>
      <c r="Z13" s="12">
        <v>0</v>
      </c>
      <c r="AA13" s="1"/>
      <c r="AB13" s="1"/>
      <c r="AC13" s="1"/>
      <c r="AD13" s="1"/>
      <c r="AE13" s="1"/>
      <c r="AF13" s="1"/>
      <c r="AG13" s="1"/>
      <c r="AH13" s="1"/>
      <c r="AI13" s="1"/>
    </row>
    <row r="14" spans="1:36" x14ac:dyDescent="0.2">
      <c r="A14" s="7" t="s">
        <v>160</v>
      </c>
      <c r="B14" s="42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f t="shared" si="1"/>
        <v>0</v>
      </c>
      <c r="K14" s="11">
        <v>0</v>
      </c>
      <c r="L14" s="11">
        <v>0</v>
      </c>
      <c r="M14" s="4">
        <v>0</v>
      </c>
      <c r="N14" s="11">
        <v>0</v>
      </c>
      <c r="O14" s="11">
        <v>0</v>
      </c>
      <c r="P14" s="11">
        <v>1</v>
      </c>
      <c r="Q14" s="12">
        <v>0</v>
      </c>
      <c r="R14" s="11">
        <v>0</v>
      </c>
      <c r="S14" s="11">
        <v>0</v>
      </c>
      <c r="T14" s="11">
        <v>0.34</v>
      </c>
      <c r="U14" s="11">
        <v>2.0000000000000001E-4</v>
      </c>
      <c r="V14" s="11">
        <v>2.06E-2</v>
      </c>
      <c r="W14" s="11">
        <v>1.1999999999999999E-3</v>
      </c>
      <c r="X14" s="11">
        <v>4.0000000000000002E-4</v>
      </c>
      <c r="Y14" s="11">
        <v>5.9999999999999995E-4</v>
      </c>
      <c r="Z14" s="11">
        <v>2.9999999999999997E-4</v>
      </c>
    </row>
    <row r="16" spans="1:36" s="7" customFormat="1" x14ac:dyDescent="0.2">
      <c r="A16" s="7" t="s">
        <v>139</v>
      </c>
      <c r="B16" s="8" t="s">
        <v>161</v>
      </c>
      <c r="C16" s="8" t="s">
        <v>162</v>
      </c>
      <c r="D16" s="8" t="s">
        <v>142</v>
      </c>
      <c r="E16" s="9" t="s">
        <v>162</v>
      </c>
      <c r="F16" s="8" t="s">
        <v>162</v>
      </c>
      <c r="G16" s="8" t="s">
        <v>162</v>
      </c>
      <c r="H16" s="8" t="s">
        <v>162</v>
      </c>
      <c r="I16" s="8" t="s">
        <v>162</v>
      </c>
      <c r="J16" s="8" t="s">
        <v>162</v>
      </c>
      <c r="K16" s="8" t="s">
        <v>162</v>
      </c>
      <c r="L16" s="8" t="s">
        <v>162</v>
      </c>
      <c r="M16" s="8" t="s">
        <v>163</v>
      </c>
      <c r="N16" s="8" t="s">
        <v>162</v>
      </c>
      <c r="O16" s="8" t="s">
        <v>162</v>
      </c>
      <c r="P16" s="8" t="s">
        <v>162</v>
      </c>
      <c r="Q16" s="8" t="s">
        <v>162</v>
      </c>
      <c r="R16" s="8" t="s">
        <v>162</v>
      </c>
      <c r="S16" s="8" t="s">
        <v>162</v>
      </c>
      <c r="T16" s="8" t="s">
        <v>162</v>
      </c>
      <c r="U16" s="8" t="s">
        <v>162</v>
      </c>
      <c r="V16" s="8" t="s">
        <v>162</v>
      </c>
      <c r="W16" s="8" t="s">
        <v>162</v>
      </c>
      <c r="X16" s="8" t="s">
        <v>162</v>
      </c>
      <c r="Y16" s="8" t="s">
        <v>162</v>
      </c>
      <c r="Z16" s="8" t="s">
        <v>162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7" customFormat="1" x14ac:dyDescent="0.2">
      <c r="A17" s="7" t="s">
        <v>143</v>
      </c>
      <c r="B17" s="8" t="s">
        <v>110</v>
      </c>
      <c r="C17" s="8" t="s">
        <v>133</v>
      </c>
      <c r="D17" s="8" t="s">
        <v>107</v>
      </c>
      <c r="E17" s="9" t="s">
        <v>107</v>
      </c>
      <c r="F17" s="8" t="s">
        <v>108</v>
      </c>
      <c r="G17" s="8" t="s">
        <v>144</v>
      </c>
      <c r="H17" s="10" t="s">
        <v>145</v>
      </c>
      <c r="I17" s="8" t="s">
        <v>146</v>
      </c>
      <c r="J17" s="8" t="s">
        <v>147</v>
      </c>
      <c r="K17" s="8" t="s">
        <v>148</v>
      </c>
      <c r="L17" s="8" t="s">
        <v>149</v>
      </c>
      <c r="M17" s="8" t="s">
        <v>17</v>
      </c>
      <c r="N17" s="8" t="s">
        <v>109</v>
      </c>
      <c r="O17" s="8" t="s">
        <v>150</v>
      </c>
      <c r="P17" s="8" t="s">
        <v>151</v>
      </c>
      <c r="Q17" s="8" t="s">
        <v>152</v>
      </c>
      <c r="R17" s="8" t="s">
        <v>22</v>
      </c>
      <c r="S17" s="8" t="s">
        <v>23</v>
      </c>
      <c r="T17" s="8" t="s">
        <v>24</v>
      </c>
      <c r="U17" s="8" t="s">
        <v>25</v>
      </c>
      <c r="V17" s="8" t="s">
        <v>26</v>
      </c>
      <c r="W17" s="8" t="s">
        <v>27</v>
      </c>
      <c r="X17" s="8" t="s">
        <v>28</v>
      </c>
      <c r="Y17" s="8" t="s">
        <v>29</v>
      </c>
      <c r="Z17" s="8" t="s">
        <v>30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7" customFormat="1" x14ac:dyDescent="0.2">
      <c r="A18" s="7" t="s">
        <v>183</v>
      </c>
      <c r="B18" s="20">
        <f t="shared" ref="B18:B29" si="2">C18*B3</f>
        <v>0.01</v>
      </c>
      <c r="C18" s="10">
        <v>5</v>
      </c>
      <c r="D18" s="18">
        <f t="shared" ref="D18:D29" si="3">E18/E$31</f>
        <v>1</v>
      </c>
      <c r="E18" s="10">
        <f t="shared" ref="E18:E29" si="4">C18*E3</f>
        <v>1.2</v>
      </c>
      <c r="F18" s="20">
        <f t="shared" ref="F18:Z29" si="5">$E18*F3</f>
        <v>0.156</v>
      </c>
      <c r="G18" s="20">
        <f t="shared" si="5"/>
        <v>0.1152</v>
      </c>
      <c r="H18" s="20">
        <f t="shared" si="5"/>
        <v>2.8800000000000003E-2</v>
      </c>
      <c r="I18" s="20">
        <f t="shared" si="5"/>
        <v>0.89999999999999991</v>
      </c>
      <c r="J18" s="20">
        <f t="shared" si="5"/>
        <v>0.89999999999999991</v>
      </c>
      <c r="K18" s="20">
        <f t="shared" si="5"/>
        <v>0.89999999999999991</v>
      </c>
      <c r="L18" s="20">
        <f t="shared" si="5"/>
        <v>0.54</v>
      </c>
      <c r="M18" s="20">
        <f t="shared" si="5"/>
        <v>1.476</v>
      </c>
      <c r="N18" s="20">
        <f t="shared" si="5"/>
        <v>0.66</v>
      </c>
      <c r="O18" s="20">
        <f t="shared" si="5"/>
        <v>1.44E-2</v>
      </c>
      <c r="P18" s="20">
        <f t="shared" si="5"/>
        <v>0.12</v>
      </c>
      <c r="Q18" s="20">
        <f t="shared" si="5"/>
        <v>9.9599999999999966E-2</v>
      </c>
      <c r="R18" s="20">
        <f t="shared" si="5"/>
        <v>9.6480000000000014E-4</v>
      </c>
      <c r="S18" s="20">
        <f t="shared" si="5"/>
        <v>4.0752000000000002E-3</v>
      </c>
      <c r="T18" s="20">
        <f t="shared" si="5"/>
        <v>6.7200000000000011E-3</v>
      </c>
      <c r="U18" s="20">
        <f t="shared" si="5"/>
        <v>5.0399999999999993E-3</v>
      </c>
      <c r="V18" s="20">
        <f t="shared" si="5"/>
        <v>3.1199999999999999E-3</v>
      </c>
      <c r="W18" s="20">
        <f t="shared" si="5"/>
        <v>1.5720000000000001E-2</v>
      </c>
      <c r="X18" s="20">
        <f t="shared" si="5"/>
        <v>1.1999999999999999E-3</v>
      </c>
      <c r="Y18" s="20">
        <f t="shared" si="5"/>
        <v>1.2E-4</v>
      </c>
      <c r="Z18" s="20">
        <f t="shared" si="5"/>
        <v>0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x14ac:dyDescent="0.2">
      <c r="A19" s="7" t="s">
        <v>153</v>
      </c>
      <c r="B19" s="13">
        <f t="shared" si="2"/>
        <v>0</v>
      </c>
      <c r="C19" s="41">
        <v>0</v>
      </c>
      <c r="D19" s="58">
        <f t="shared" si="3"/>
        <v>0</v>
      </c>
      <c r="E19" s="59">
        <f t="shared" si="4"/>
        <v>0</v>
      </c>
      <c r="F19" s="60">
        <f t="shared" si="5"/>
        <v>0</v>
      </c>
      <c r="G19" s="60">
        <f t="shared" si="5"/>
        <v>0</v>
      </c>
      <c r="H19" s="60">
        <f t="shared" si="5"/>
        <v>0</v>
      </c>
      <c r="I19" s="60">
        <f t="shared" si="5"/>
        <v>0</v>
      </c>
      <c r="J19" s="60">
        <f t="shared" si="5"/>
        <v>0</v>
      </c>
      <c r="K19" s="60">
        <f t="shared" si="5"/>
        <v>0</v>
      </c>
      <c r="L19" s="60">
        <f t="shared" si="5"/>
        <v>0</v>
      </c>
      <c r="M19" s="60">
        <f t="shared" si="5"/>
        <v>0</v>
      </c>
      <c r="N19" s="60">
        <f t="shared" si="5"/>
        <v>0</v>
      </c>
      <c r="O19" s="60">
        <f t="shared" si="5"/>
        <v>0</v>
      </c>
      <c r="P19" s="60">
        <f t="shared" si="5"/>
        <v>0</v>
      </c>
      <c r="Q19" s="60">
        <f t="shared" si="5"/>
        <v>0</v>
      </c>
      <c r="R19" s="60">
        <f t="shared" si="5"/>
        <v>0</v>
      </c>
      <c r="S19" s="60">
        <f t="shared" si="5"/>
        <v>0</v>
      </c>
      <c r="T19" s="60">
        <f t="shared" si="5"/>
        <v>0</v>
      </c>
      <c r="U19" s="60">
        <f t="shared" si="5"/>
        <v>0</v>
      </c>
      <c r="V19" s="60">
        <f t="shared" si="5"/>
        <v>0</v>
      </c>
      <c r="W19" s="60">
        <f t="shared" si="5"/>
        <v>0</v>
      </c>
      <c r="X19" s="60">
        <f t="shared" si="5"/>
        <v>0</v>
      </c>
      <c r="Y19" s="60">
        <f t="shared" si="5"/>
        <v>0</v>
      </c>
      <c r="Z19" s="60">
        <f t="shared" si="5"/>
        <v>0</v>
      </c>
    </row>
    <row r="20" spans="1:36" x14ac:dyDescent="0.2">
      <c r="A20" s="7" t="s">
        <v>121</v>
      </c>
      <c r="B20" s="13">
        <f t="shared" si="2"/>
        <v>0</v>
      </c>
      <c r="C20" s="41">
        <v>0</v>
      </c>
      <c r="D20" s="58">
        <f t="shared" si="3"/>
        <v>0</v>
      </c>
      <c r="E20" s="59">
        <f t="shared" si="4"/>
        <v>0</v>
      </c>
      <c r="F20" s="60">
        <f t="shared" si="5"/>
        <v>0</v>
      </c>
      <c r="G20" s="60">
        <f t="shared" si="5"/>
        <v>0</v>
      </c>
      <c r="H20" s="60">
        <f t="shared" si="5"/>
        <v>0</v>
      </c>
      <c r="I20" s="60">
        <f t="shared" si="5"/>
        <v>0</v>
      </c>
      <c r="J20" s="60">
        <f t="shared" si="5"/>
        <v>0</v>
      </c>
      <c r="K20" s="60">
        <f t="shared" si="5"/>
        <v>0</v>
      </c>
      <c r="L20" s="60">
        <f t="shared" si="5"/>
        <v>0</v>
      </c>
      <c r="M20" s="60">
        <f t="shared" si="5"/>
        <v>0</v>
      </c>
      <c r="N20" s="60">
        <f t="shared" si="5"/>
        <v>0</v>
      </c>
      <c r="O20" s="60">
        <f t="shared" si="5"/>
        <v>0</v>
      </c>
      <c r="P20" s="60">
        <f t="shared" si="5"/>
        <v>0</v>
      </c>
      <c r="Q20" s="60">
        <f t="shared" si="5"/>
        <v>0</v>
      </c>
      <c r="R20" s="60">
        <f t="shared" si="5"/>
        <v>0</v>
      </c>
      <c r="S20" s="60">
        <f t="shared" si="5"/>
        <v>0</v>
      </c>
      <c r="T20" s="60">
        <f t="shared" si="5"/>
        <v>0</v>
      </c>
      <c r="U20" s="60">
        <f t="shared" si="5"/>
        <v>0</v>
      </c>
      <c r="V20" s="60">
        <f t="shared" si="5"/>
        <v>0</v>
      </c>
      <c r="W20" s="60">
        <f t="shared" si="5"/>
        <v>0</v>
      </c>
      <c r="X20" s="60">
        <f t="shared" si="5"/>
        <v>0</v>
      </c>
      <c r="Y20" s="60">
        <f t="shared" si="5"/>
        <v>0</v>
      </c>
      <c r="Z20" s="60">
        <f t="shared" si="5"/>
        <v>0</v>
      </c>
    </row>
    <row r="21" spans="1:36" x14ac:dyDescent="0.2">
      <c r="A21" s="7" t="s">
        <v>120</v>
      </c>
      <c r="B21" s="13">
        <f t="shared" si="2"/>
        <v>0</v>
      </c>
      <c r="C21" s="41">
        <v>0</v>
      </c>
      <c r="D21" s="58">
        <f t="shared" si="3"/>
        <v>0</v>
      </c>
      <c r="E21" s="59">
        <f t="shared" si="4"/>
        <v>0</v>
      </c>
      <c r="F21" s="60">
        <f t="shared" si="5"/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  <c r="L21" s="60">
        <f t="shared" si="5"/>
        <v>0</v>
      </c>
      <c r="M21" s="60">
        <f t="shared" si="5"/>
        <v>0</v>
      </c>
      <c r="N21" s="60">
        <f t="shared" si="5"/>
        <v>0</v>
      </c>
      <c r="O21" s="60">
        <f t="shared" si="5"/>
        <v>0</v>
      </c>
      <c r="P21" s="60">
        <f t="shared" si="5"/>
        <v>0</v>
      </c>
      <c r="Q21" s="60">
        <f t="shared" si="5"/>
        <v>0</v>
      </c>
      <c r="R21" s="60">
        <f t="shared" si="5"/>
        <v>0</v>
      </c>
      <c r="S21" s="60">
        <f t="shared" si="5"/>
        <v>0</v>
      </c>
      <c r="T21" s="60">
        <f t="shared" si="5"/>
        <v>0</v>
      </c>
      <c r="U21" s="60">
        <f t="shared" si="5"/>
        <v>0</v>
      </c>
      <c r="V21" s="60">
        <f t="shared" si="5"/>
        <v>0</v>
      </c>
      <c r="W21" s="60">
        <f t="shared" si="5"/>
        <v>0</v>
      </c>
      <c r="X21" s="60">
        <f t="shared" si="5"/>
        <v>0</v>
      </c>
      <c r="Y21" s="60">
        <f t="shared" si="5"/>
        <v>0</v>
      </c>
      <c r="Z21" s="60">
        <f t="shared" si="5"/>
        <v>0</v>
      </c>
    </row>
    <row r="22" spans="1:36" x14ac:dyDescent="0.2">
      <c r="A22" s="7" t="s">
        <v>119</v>
      </c>
      <c r="B22" s="13">
        <f t="shared" si="2"/>
        <v>0</v>
      </c>
      <c r="C22" s="41">
        <v>0</v>
      </c>
      <c r="D22" s="58">
        <f t="shared" si="3"/>
        <v>0</v>
      </c>
      <c r="E22" s="59">
        <f t="shared" si="4"/>
        <v>0</v>
      </c>
      <c r="F22" s="60">
        <f t="shared" si="5"/>
        <v>0</v>
      </c>
      <c r="G22" s="60">
        <f t="shared" si="5"/>
        <v>0</v>
      </c>
      <c r="H22" s="60">
        <f t="shared" si="5"/>
        <v>0</v>
      </c>
      <c r="I22" s="60">
        <f t="shared" si="5"/>
        <v>0</v>
      </c>
      <c r="J22" s="60">
        <f t="shared" si="5"/>
        <v>0</v>
      </c>
      <c r="K22" s="60">
        <f t="shared" si="5"/>
        <v>0</v>
      </c>
      <c r="L22" s="60">
        <f t="shared" si="5"/>
        <v>0</v>
      </c>
      <c r="M22" s="60">
        <f t="shared" si="5"/>
        <v>0</v>
      </c>
      <c r="N22" s="60">
        <f t="shared" si="5"/>
        <v>0</v>
      </c>
      <c r="O22" s="60">
        <f t="shared" si="5"/>
        <v>0</v>
      </c>
      <c r="P22" s="60">
        <f t="shared" si="5"/>
        <v>0</v>
      </c>
      <c r="Q22" s="60">
        <f t="shared" si="5"/>
        <v>0</v>
      </c>
      <c r="R22" s="60">
        <f t="shared" si="5"/>
        <v>0</v>
      </c>
      <c r="S22" s="60">
        <f t="shared" si="5"/>
        <v>0</v>
      </c>
      <c r="T22" s="60">
        <f t="shared" si="5"/>
        <v>0</v>
      </c>
      <c r="U22" s="60">
        <f t="shared" si="5"/>
        <v>0</v>
      </c>
      <c r="V22" s="60">
        <f t="shared" si="5"/>
        <v>0</v>
      </c>
      <c r="W22" s="60">
        <f t="shared" si="5"/>
        <v>0</v>
      </c>
      <c r="X22" s="60">
        <f t="shared" si="5"/>
        <v>0</v>
      </c>
      <c r="Y22" s="60">
        <f t="shared" si="5"/>
        <v>0</v>
      </c>
      <c r="Z22" s="60">
        <f t="shared" si="5"/>
        <v>0</v>
      </c>
    </row>
    <row r="23" spans="1:36" x14ac:dyDescent="0.2">
      <c r="A23" s="7" t="s">
        <v>154</v>
      </c>
      <c r="B23" s="13">
        <f t="shared" si="2"/>
        <v>0</v>
      </c>
      <c r="C23" s="41">
        <v>0</v>
      </c>
      <c r="D23" s="58">
        <f t="shared" si="3"/>
        <v>0</v>
      </c>
      <c r="E23" s="59">
        <f t="shared" si="4"/>
        <v>0</v>
      </c>
      <c r="F23" s="60">
        <f t="shared" si="5"/>
        <v>0</v>
      </c>
      <c r="G23" s="60">
        <f t="shared" si="5"/>
        <v>0</v>
      </c>
      <c r="H23" s="60">
        <f t="shared" si="5"/>
        <v>0</v>
      </c>
      <c r="I23" s="60">
        <f t="shared" si="5"/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1:36" x14ac:dyDescent="0.2">
      <c r="A24" s="7" t="s">
        <v>155</v>
      </c>
      <c r="B24" s="13">
        <f t="shared" si="2"/>
        <v>0</v>
      </c>
      <c r="C24" s="41">
        <v>0</v>
      </c>
      <c r="D24" s="58">
        <f t="shared" si="3"/>
        <v>0</v>
      </c>
      <c r="E24" s="59">
        <f t="shared" si="4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60">
        <f t="shared" si="5"/>
        <v>0</v>
      </c>
      <c r="M24" s="60">
        <f t="shared" si="5"/>
        <v>0</v>
      </c>
      <c r="N24" s="60">
        <f t="shared" si="5"/>
        <v>0</v>
      </c>
      <c r="O24" s="60">
        <f t="shared" si="5"/>
        <v>0</v>
      </c>
      <c r="P24" s="60">
        <f t="shared" si="5"/>
        <v>0</v>
      </c>
      <c r="Q24" s="60">
        <f t="shared" si="5"/>
        <v>0</v>
      </c>
      <c r="R24" s="60">
        <f t="shared" si="5"/>
        <v>0</v>
      </c>
      <c r="S24" s="60">
        <f t="shared" si="5"/>
        <v>0</v>
      </c>
      <c r="T24" s="60">
        <f t="shared" si="5"/>
        <v>0</v>
      </c>
      <c r="U24" s="60">
        <f t="shared" si="5"/>
        <v>0</v>
      </c>
      <c r="V24" s="60">
        <f t="shared" si="5"/>
        <v>0</v>
      </c>
      <c r="W24" s="60">
        <f t="shared" si="5"/>
        <v>0</v>
      </c>
      <c r="X24" s="60">
        <f t="shared" si="5"/>
        <v>0</v>
      </c>
      <c r="Y24" s="60">
        <f t="shared" si="5"/>
        <v>0</v>
      </c>
      <c r="Z24" s="60">
        <f t="shared" si="5"/>
        <v>0</v>
      </c>
    </row>
    <row r="25" spans="1:36" x14ac:dyDescent="0.2">
      <c r="A25" s="7" t="s">
        <v>156</v>
      </c>
      <c r="B25" s="13">
        <f t="shared" si="2"/>
        <v>0</v>
      </c>
      <c r="C25" s="41">
        <v>0</v>
      </c>
      <c r="D25" s="58">
        <f t="shared" si="3"/>
        <v>0</v>
      </c>
      <c r="E25" s="59">
        <f t="shared" si="4"/>
        <v>0</v>
      </c>
      <c r="F25" s="60">
        <f t="shared" si="5"/>
        <v>0</v>
      </c>
      <c r="G25" s="60">
        <f t="shared" si="5"/>
        <v>0</v>
      </c>
      <c r="H25" s="60">
        <f t="shared" si="5"/>
        <v>0</v>
      </c>
      <c r="I25" s="60">
        <f t="shared" si="5"/>
        <v>0</v>
      </c>
      <c r="J25" s="60">
        <f t="shared" si="5"/>
        <v>0</v>
      </c>
      <c r="K25" s="60">
        <f t="shared" si="5"/>
        <v>0</v>
      </c>
      <c r="L25" s="60">
        <f t="shared" si="5"/>
        <v>0</v>
      </c>
      <c r="M25" s="60">
        <f t="shared" si="5"/>
        <v>0</v>
      </c>
      <c r="N25" s="60">
        <f t="shared" si="5"/>
        <v>0</v>
      </c>
      <c r="O25" s="60">
        <f t="shared" si="5"/>
        <v>0</v>
      </c>
      <c r="P25" s="60">
        <f t="shared" si="5"/>
        <v>0</v>
      </c>
      <c r="Q25" s="60">
        <f t="shared" si="5"/>
        <v>0</v>
      </c>
      <c r="R25" s="60">
        <f t="shared" si="5"/>
        <v>0</v>
      </c>
      <c r="S25" s="60">
        <f t="shared" si="5"/>
        <v>0</v>
      </c>
      <c r="T25" s="60">
        <f t="shared" si="5"/>
        <v>0</v>
      </c>
      <c r="U25" s="60">
        <f t="shared" si="5"/>
        <v>0</v>
      </c>
      <c r="V25" s="60">
        <f t="shared" si="5"/>
        <v>0</v>
      </c>
      <c r="W25" s="60">
        <f t="shared" si="5"/>
        <v>0</v>
      </c>
      <c r="X25" s="60">
        <f t="shared" si="5"/>
        <v>0</v>
      </c>
      <c r="Y25" s="60">
        <f t="shared" si="5"/>
        <v>0</v>
      </c>
      <c r="Z25" s="60">
        <f t="shared" si="5"/>
        <v>0</v>
      </c>
    </row>
    <row r="26" spans="1:36" x14ac:dyDescent="0.2">
      <c r="A26" s="7" t="s">
        <v>157</v>
      </c>
      <c r="B26" s="13">
        <f t="shared" si="2"/>
        <v>0</v>
      </c>
      <c r="C26" s="41">
        <v>0</v>
      </c>
      <c r="D26" s="58">
        <f t="shared" si="3"/>
        <v>0</v>
      </c>
      <c r="E26" s="59">
        <f t="shared" si="4"/>
        <v>0</v>
      </c>
      <c r="F26" s="60">
        <f t="shared" si="5"/>
        <v>0</v>
      </c>
      <c r="G26" s="60">
        <f t="shared" si="5"/>
        <v>0</v>
      </c>
      <c r="H26" s="60">
        <f t="shared" si="5"/>
        <v>0</v>
      </c>
      <c r="I26" s="60">
        <f t="shared" si="5"/>
        <v>0</v>
      </c>
      <c r="J26" s="60">
        <f t="shared" si="5"/>
        <v>0</v>
      </c>
      <c r="K26" s="60">
        <f t="shared" si="5"/>
        <v>0</v>
      </c>
      <c r="L26" s="60">
        <f t="shared" si="5"/>
        <v>0</v>
      </c>
      <c r="M26" s="60">
        <f t="shared" si="5"/>
        <v>0</v>
      </c>
      <c r="N26" s="60">
        <f t="shared" si="5"/>
        <v>0</v>
      </c>
      <c r="O26" s="60">
        <f t="shared" si="5"/>
        <v>0</v>
      </c>
      <c r="P26" s="60">
        <f t="shared" si="5"/>
        <v>0</v>
      </c>
      <c r="Q26" s="60">
        <f t="shared" si="5"/>
        <v>0</v>
      </c>
      <c r="R26" s="60">
        <f t="shared" si="5"/>
        <v>0</v>
      </c>
      <c r="S26" s="60">
        <f t="shared" si="5"/>
        <v>0</v>
      </c>
      <c r="T26" s="60">
        <f t="shared" si="5"/>
        <v>0</v>
      </c>
      <c r="U26" s="60">
        <f t="shared" si="5"/>
        <v>0</v>
      </c>
      <c r="V26" s="60">
        <f t="shared" si="5"/>
        <v>0</v>
      </c>
      <c r="W26" s="60">
        <f t="shared" si="5"/>
        <v>0</v>
      </c>
      <c r="X26" s="60">
        <f t="shared" si="5"/>
        <v>0</v>
      </c>
      <c r="Y26" s="60">
        <f t="shared" si="5"/>
        <v>0</v>
      </c>
      <c r="Z26" s="60">
        <f t="shared" si="5"/>
        <v>0</v>
      </c>
    </row>
    <row r="27" spans="1:36" x14ac:dyDescent="0.2">
      <c r="A27" s="7" t="s">
        <v>158</v>
      </c>
      <c r="B27" s="13">
        <f t="shared" si="2"/>
        <v>0</v>
      </c>
      <c r="C27" s="41">
        <v>0</v>
      </c>
      <c r="D27" s="58">
        <f t="shared" si="3"/>
        <v>0</v>
      </c>
      <c r="E27" s="59">
        <f t="shared" si="4"/>
        <v>0</v>
      </c>
      <c r="F27" s="60">
        <f t="shared" si="5"/>
        <v>0</v>
      </c>
      <c r="G27" s="60">
        <f t="shared" si="5"/>
        <v>0</v>
      </c>
      <c r="H27" s="60">
        <f t="shared" si="5"/>
        <v>0</v>
      </c>
      <c r="I27" s="60">
        <f t="shared" si="5"/>
        <v>0</v>
      </c>
      <c r="J27" s="60">
        <f t="shared" si="5"/>
        <v>0</v>
      </c>
      <c r="K27" s="60">
        <f t="shared" si="5"/>
        <v>0</v>
      </c>
      <c r="L27" s="60">
        <f t="shared" si="5"/>
        <v>0</v>
      </c>
      <c r="M27" s="60">
        <f t="shared" si="5"/>
        <v>0</v>
      </c>
      <c r="N27" s="60">
        <f t="shared" si="5"/>
        <v>0</v>
      </c>
      <c r="O27" s="60">
        <f t="shared" si="5"/>
        <v>0</v>
      </c>
      <c r="P27" s="60">
        <f t="shared" si="5"/>
        <v>0</v>
      </c>
      <c r="Q27" s="60">
        <f t="shared" si="5"/>
        <v>0</v>
      </c>
      <c r="R27" s="60">
        <f t="shared" si="5"/>
        <v>0</v>
      </c>
      <c r="S27" s="60">
        <f t="shared" si="5"/>
        <v>0</v>
      </c>
      <c r="T27" s="60">
        <f t="shared" si="5"/>
        <v>0</v>
      </c>
      <c r="U27" s="60">
        <f t="shared" si="5"/>
        <v>0</v>
      </c>
      <c r="V27" s="60">
        <f t="shared" si="5"/>
        <v>0</v>
      </c>
      <c r="W27" s="60">
        <f t="shared" si="5"/>
        <v>0</v>
      </c>
      <c r="X27" s="60">
        <f t="shared" si="5"/>
        <v>0</v>
      </c>
      <c r="Y27" s="60">
        <f t="shared" si="5"/>
        <v>0</v>
      </c>
      <c r="Z27" s="60">
        <f t="shared" si="5"/>
        <v>0</v>
      </c>
    </row>
    <row r="28" spans="1:36" x14ac:dyDescent="0.2">
      <c r="A28" s="7" t="s">
        <v>159</v>
      </c>
      <c r="B28" s="13">
        <f t="shared" si="2"/>
        <v>0</v>
      </c>
      <c r="C28" s="41">
        <v>0</v>
      </c>
      <c r="D28" s="58">
        <f t="shared" si="3"/>
        <v>0</v>
      </c>
      <c r="E28" s="59">
        <f t="shared" si="4"/>
        <v>0</v>
      </c>
      <c r="F28" s="60">
        <f t="shared" si="5"/>
        <v>0</v>
      </c>
      <c r="G28" s="60">
        <f t="shared" si="5"/>
        <v>0</v>
      </c>
      <c r="H28" s="60">
        <f t="shared" si="5"/>
        <v>0</v>
      </c>
      <c r="I28" s="60">
        <f t="shared" si="5"/>
        <v>0</v>
      </c>
      <c r="J28" s="60">
        <f t="shared" si="5"/>
        <v>0</v>
      </c>
      <c r="K28" s="60">
        <f t="shared" si="5"/>
        <v>0</v>
      </c>
      <c r="L28" s="60">
        <f t="shared" si="5"/>
        <v>0</v>
      </c>
      <c r="M28" s="60">
        <f t="shared" si="5"/>
        <v>0</v>
      </c>
      <c r="N28" s="60">
        <f t="shared" si="5"/>
        <v>0</v>
      </c>
      <c r="O28" s="60">
        <f t="shared" si="5"/>
        <v>0</v>
      </c>
      <c r="P28" s="60">
        <f t="shared" si="5"/>
        <v>0</v>
      </c>
      <c r="Q28" s="60">
        <f t="shared" si="5"/>
        <v>0</v>
      </c>
      <c r="R28" s="60">
        <f t="shared" si="5"/>
        <v>0</v>
      </c>
      <c r="S28" s="60">
        <f t="shared" si="5"/>
        <v>0</v>
      </c>
      <c r="T28" s="60">
        <f t="shared" si="5"/>
        <v>0</v>
      </c>
      <c r="U28" s="60">
        <f t="shared" si="5"/>
        <v>0</v>
      </c>
      <c r="V28" s="60">
        <f t="shared" si="5"/>
        <v>0</v>
      </c>
      <c r="W28" s="60">
        <f t="shared" si="5"/>
        <v>0</v>
      </c>
      <c r="X28" s="60">
        <f t="shared" si="5"/>
        <v>0</v>
      </c>
      <c r="Y28" s="60">
        <f t="shared" si="5"/>
        <v>0</v>
      </c>
      <c r="Z28" s="60">
        <f t="shared" si="5"/>
        <v>0</v>
      </c>
    </row>
    <row r="29" spans="1:36" x14ac:dyDescent="0.2">
      <c r="A29" s="7" t="s">
        <v>164</v>
      </c>
      <c r="B29" s="13">
        <f t="shared" si="2"/>
        <v>0</v>
      </c>
      <c r="C29" s="41">
        <v>0</v>
      </c>
      <c r="D29" s="58">
        <f t="shared" si="3"/>
        <v>0</v>
      </c>
      <c r="E29" s="59">
        <f t="shared" si="4"/>
        <v>0</v>
      </c>
      <c r="F29" s="60">
        <f t="shared" si="5"/>
        <v>0</v>
      </c>
      <c r="G29" s="60">
        <f t="shared" si="5"/>
        <v>0</v>
      </c>
      <c r="H29" s="60">
        <f t="shared" si="5"/>
        <v>0</v>
      </c>
      <c r="I29" s="60">
        <f t="shared" si="5"/>
        <v>0</v>
      </c>
      <c r="J29" s="60">
        <f t="shared" si="5"/>
        <v>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60">
        <f t="shared" si="5"/>
        <v>0</v>
      </c>
      <c r="O29" s="60">
        <f t="shared" si="5"/>
        <v>0</v>
      </c>
      <c r="P29" s="60">
        <f t="shared" si="5"/>
        <v>0</v>
      </c>
      <c r="Q29" s="60">
        <f t="shared" si="5"/>
        <v>0</v>
      </c>
      <c r="R29" s="60">
        <f t="shared" si="5"/>
        <v>0</v>
      </c>
      <c r="S29" s="60">
        <f t="shared" si="5"/>
        <v>0</v>
      </c>
      <c r="T29" s="60">
        <f t="shared" si="5"/>
        <v>0</v>
      </c>
      <c r="U29" s="60">
        <f t="shared" si="5"/>
        <v>0</v>
      </c>
      <c r="V29" s="60">
        <f t="shared" si="5"/>
        <v>0</v>
      </c>
      <c r="W29" s="60">
        <f t="shared" si="5"/>
        <v>0</v>
      </c>
      <c r="X29" s="60">
        <f t="shared" si="5"/>
        <v>0</v>
      </c>
      <c r="Y29" s="60">
        <f t="shared" si="5"/>
        <v>0</v>
      </c>
      <c r="Z29" s="60">
        <f t="shared" si="5"/>
        <v>0</v>
      </c>
    </row>
    <row r="30" spans="1:36" x14ac:dyDescent="0.2">
      <c r="B30" s="13"/>
      <c r="D30" s="11"/>
    </row>
    <row r="31" spans="1:36" x14ac:dyDescent="0.2">
      <c r="A31" s="6" t="s">
        <v>165</v>
      </c>
      <c r="B31" s="13">
        <f t="shared" ref="B31:Z31" si="6">SUM(B18:B29)</f>
        <v>0.01</v>
      </c>
      <c r="C31" s="2">
        <f t="shared" si="6"/>
        <v>5</v>
      </c>
      <c r="D31" s="11">
        <f t="shared" si="6"/>
        <v>1</v>
      </c>
      <c r="E31" s="2">
        <f t="shared" si="6"/>
        <v>1.2</v>
      </c>
      <c r="F31" s="2">
        <f t="shared" si="6"/>
        <v>0.156</v>
      </c>
      <c r="G31" s="2">
        <f t="shared" si="6"/>
        <v>0.1152</v>
      </c>
      <c r="H31" s="2">
        <f t="shared" si="6"/>
        <v>2.8800000000000003E-2</v>
      </c>
      <c r="I31" s="2">
        <f t="shared" si="6"/>
        <v>0.89999999999999991</v>
      </c>
      <c r="J31" s="2">
        <f t="shared" si="6"/>
        <v>0.89999999999999991</v>
      </c>
      <c r="K31" s="2">
        <f t="shared" si="6"/>
        <v>0.89999999999999991</v>
      </c>
      <c r="L31" s="2">
        <f t="shared" si="6"/>
        <v>0.54</v>
      </c>
      <c r="M31" s="4">
        <f t="shared" si="6"/>
        <v>1.476</v>
      </c>
      <c r="N31" s="2">
        <f t="shared" si="6"/>
        <v>0.66</v>
      </c>
      <c r="O31" s="2">
        <f t="shared" si="6"/>
        <v>1.44E-2</v>
      </c>
      <c r="P31" s="2">
        <f t="shared" si="6"/>
        <v>0.12</v>
      </c>
      <c r="Q31" s="2">
        <f t="shared" si="6"/>
        <v>9.9599999999999966E-2</v>
      </c>
      <c r="R31" s="13">
        <f t="shared" si="6"/>
        <v>9.6480000000000014E-4</v>
      </c>
      <c r="S31" s="13">
        <f t="shared" si="6"/>
        <v>4.0752000000000002E-3</v>
      </c>
      <c r="T31" s="13">
        <f t="shared" si="6"/>
        <v>6.7200000000000011E-3</v>
      </c>
      <c r="U31" s="13">
        <f t="shared" si="6"/>
        <v>5.0399999999999993E-3</v>
      </c>
      <c r="V31" s="13">
        <f t="shared" si="6"/>
        <v>3.1199999999999999E-3</v>
      </c>
      <c r="W31" s="13">
        <f t="shared" si="6"/>
        <v>1.5720000000000001E-2</v>
      </c>
      <c r="X31" s="13">
        <f t="shared" si="6"/>
        <v>1.1999999999999999E-3</v>
      </c>
      <c r="Y31" s="13">
        <f t="shared" si="6"/>
        <v>1.2E-4</v>
      </c>
      <c r="Z31" s="13">
        <f t="shared" si="6"/>
        <v>0</v>
      </c>
    </row>
    <row r="32" spans="1:36" x14ac:dyDescent="0.2">
      <c r="A32" s="6" t="s">
        <v>166</v>
      </c>
      <c r="B32" s="13">
        <f>B31/C31</f>
        <v>2E-3</v>
      </c>
      <c r="D32"/>
      <c r="E32" s="12">
        <f>E31/C31</f>
        <v>0.24</v>
      </c>
      <c r="F32" s="12">
        <f t="shared" ref="F32:Z32" si="7">F31/$C31</f>
        <v>3.1199999999999999E-2</v>
      </c>
      <c r="G32" s="12">
        <f t="shared" si="7"/>
        <v>2.3039999999999998E-2</v>
      </c>
      <c r="H32" s="12">
        <f t="shared" si="7"/>
        <v>5.7600000000000004E-3</v>
      </c>
      <c r="I32" s="12">
        <f t="shared" si="7"/>
        <v>0.18</v>
      </c>
      <c r="J32" s="12">
        <f t="shared" si="7"/>
        <v>0.18</v>
      </c>
      <c r="K32" s="12">
        <f t="shared" si="7"/>
        <v>0.18</v>
      </c>
      <c r="L32" s="12">
        <f t="shared" si="7"/>
        <v>0.10800000000000001</v>
      </c>
      <c r="M32" s="4">
        <f t="shared" si="7"/>
        <v>0.29520000000000002</v>
      </c>
      <c r="N32" s="12">
        <f t="shared" si="7"/>
        <v>0.13200000000000001</v>
      </c>
      <c r="O32" s="12">
        <f t="shared" si="7"/>
        <v>2.8799999999999997E-3</v>
      </c>
      <c r="P32" s="12">
        <f t="shared" si="7"/>
        <v>2.4E-2</v>
      </c>
      <c r="Q32" s="12">
        <f t="shared" si="7"/>
        <v>1.9919999999999993E-2</v>
      </c>
      <c r="R32" s="12">
        <f t="shared" si="7"/>
        <v>1.9296000000000002E-4</v>
      </c>
      <c r="S32" s="12">
        <f t="shared" si="7"/>
        <v>8.1504000000000006E-4</v>
      </c>
      <c r="T32" s="12">
        <f t="shared" si="7"/>
        <v>1.3440000000000001E-3</v>
      </c>
      <c r="U32" s="12">
        <f t="shared" si="7"/>
        <v>1.0079999999999998E-3</v>
      </c>
      <c r="V32" s="12">
        <f t="shared" si="7"/>
        <v>6.2399999999999999E-4</v>
      </c>
      <c r="W32" s="12">
        <f t="shared" si="7"/>
        <v>3.1440000000000001E-3</v>
      </c>
      <c r="X32" s="12">
        <f t="shared" si="7"/>
        <v>2.3999999999999998E-4</v>
      </c>
      <c r="Y32" s="12">
        <f t="shared" si="7"/>
        <v>2.4000000000000001E-5</v>
      </c>
      <c r="Z32" s="12">
        <f t="shared" si="7"/>
        <v>0</v>
      </c>
    </row>
    <row r="33" spans="1:26" x14ac:dyDescent="0.2">
      <c r="A33" s="6" t="s">
        <v>167</v>
      </c>
      <c r="B33" s="13">
        <f>B31/E31</f>
        <v>8.3333333333333332E-3</v>
      </c>
      <c r="D33" s="11"/>
      <c r="E33"/>
      <c r="F33" s="12">
        <f t="shared" ref="F33:Z33" si="8">F31/$E31</f>
        <v>0.13</v>
      </c>
      <c r="G33" s="12">
        <f t="shared" si="8"/>
        <v>9.6000000000000002E-2</v>
      </c>
      <c r="H33" s="12">
        <f t="shared" si="8"/>
        <v>2.4000000000000004E-2</v>
      </c>
      <c r="I33" s="12">
        <f t="shared" si="8"/>
        <v>0.75</v>
      </c>
      <c r="J33" s="12">
        <f t="shared" si="8"/>
        <v>0.75</v>
      </c>
      <c r="K33" s="12">
        <f t="shared" si="8"/>
        <v>0.75</v>
      </c>
      <c r="L33" s="12">
        <f t="shared" si="8"/>
        <v>0.45000000000000007</v>
      </c>
      <c r="M33" s="4">
        <f t="shared" si="8"/>
        <v>1.23</v>
      </c>
      <c r="N33" s="12">
        <f t="shared" si="8"/>
        <v>0.55000000000000004</v>
      </c>
      <c r="O33" s="12">
        <f t="shared" si="8"/>
        <v>1.2E-2</v>
      </c>
      <c r="P33" s="12">
        <f t="shared" si="8"/>
        <v>0.1</v>
      </c>
      <c r="Q33" s="12">
        <f>1-(F33+I33+O33+P33)</f>
        <v>8.0000000000000071E-3</v>
      </c>
      <c r="R33" s="12">
        <f t="shared" si="8"/>
        <v>8.0400000000000014E-4</v>
      </c>
      <c r="S33" s="12">
        <f t="shared" si="8"/>
        <v>3.3960000000000001E-3</v>
      </c>
      <c r="T33" s="12">
        <f t="shared" si="8"/>
        <v>5.6000000000000008E-3</v>
      </c>
      <c r="U33" s="12">
        <f t="shared" si="8"/>
        <v>4.1999999999999997E-3</v>
      </c>
      <c r="V33" s="12">
        <f t="shared" si="8"/>
        <v>2.5999999999999999E-3</v>
      </c>
      <c r="W33" s="12">
        <f t="shared" si="8"/>
        <v>1.3100000000000002E-2</v>
      </c>
      <c r="X33" s="12">
        <f t="shared" si="8"/>
        <v>1E-3</v>
      </c>
      <c r="Y33" s="12">
        <f t="shared" si="8"/>
        <v>1E-4</v>
      </c>
      <c r="Z33" s="12">
        <f t="shared" si="8"/>
        <v>0</v>
      </c>
    </row>
    <row r="34" spans="1:26" x14ac:dyDescent="0.2">
      <c r="A34" s="6" t="s">
        <v>134</v>
      </c>
      <c r="B34" s="13">
        <f>SUM(B18:B29)/SUM(C18:C29)</f>
        <v>2E-3</v>
      </c>
      <c r="D34" s="11"/>
      <c r="E34" s="12">
        <f>SUM(E18:E29)/SUM($C18:$C29)</f>
        <v>0.24</v>
      </c>
      <c r="F34" s="12">
        <f t="shared" ref="F34:Z34" si="9">SUM(F18:F29)/SUM($C18:$C29)</f>
        <v>3.1199999999999999E-2</v>
      </c>
      <c r="G34" s="12">
        <f t="shared" si="9"/>
        <v>2.3039999999999998E-2</v>
      </c>
      <c r="H34" s="12">
        <f t="shared" si="9"/>
        <v>5.7600000000000004E-3</v>
      </c>
      <c r="I34" s="12">
        <f t="shared" si="9"/>
        <v>0.18</v>
      </c>
      <c r="J34" s="12">
        <f t="shared" si="9"/>
        <v>0.18</v>
      </c>
      <c r="K34" s="12">
        <f t="shared" si="9"/>
        <v>0.18</v>
      </c>
      <c r="L34" s="12">
        <f t="shared" si="9"/>
        <v>0.10800000000000001</v>
      </c>
      <c r="M34" s="12">
        <f t="shared" si="9"/>
        <v>0.29520000000000002</v>
      </c>
      <c r="N34" s="12">
        <f t="shared" si="9"/>
        <v>0.13200000000000001</v>
      </c>
      <c r="O34" s="12">
        <f t="shared" si="9"/>
        <v>2.8799999999999997E-3</v>
      </c>
      <c r="P34" s="12">
        <f t="shared" si="9"/>
        <v>2.4E-2</v>
      </c>
      <c r="Q34" s="12">
        <f t="shared" si="9"/>
        <v>1.9919999999999993E-2</v>
      </c>
      <c r="R34" s="12">
        <f t="shared" si="9"/>
        <v>1.9296000000000002E-4</v>
      </c>
      <c r="S34" s="12">
        <f t="shared" si="9"/>
        <v>8.1504000000000006E-4</v>
      </c>
      <c r="T34" s="12">
        <f t="shared" si="9"/>
        <v>1.3440000000000001E-3</v>
      </c>
      <c r="U34" s="12">
        <f t="shared" si="9"/>
        <v>1.0079999999999998E-3</v>
      </c>
      <c r="V34" s="12">
        <f t="shared" si="9"/>
        <v>6.2399999999999999E-4</v>
      </c>
      <c r="W34" s="12">
        <f t="shared" si="9"/>
        <v>3.1440000000000001E-3</v>
      </c>
      <c r="X34" s="12">
        <f t="shared" si="9"/>
        <v>2.3999999999999998E-4</v>
      </c>
      <c r="Y34" s="12">
        <f t="shared" si="9"/>
        <v>2.4000000000000001E-5</v>
      </c>
      <c r="Z34" s="12">
        <f t="shared" si="9"/>
        <v>0</v>
      </c>
    </row>
    <row r="35" spans="1:26" x14ac:dyDescent="0.2">
      <c r="A35" s="6"/>
      <c r="B35" s="13"/>
      <c r="D35" s="17" t="s">
        <v>137</v>
      </c>
      <c r="E35" s="2">
        <f>SUM(C20:C29)</f>
        <v>0</v>
      </c>
      <c r="F35" s="12"/>
      <c r="G35" s="12"/>
      <c r="H35" s="12"/>
      <c r="I35" s="12"/>
      <c r="J35" s="12"/>
      <c r="K35" s="12"/>
      <c r="L35" s="12"/>
      <c r="M35" s="4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/>
      <c r="C36"/>
      <c r="D36" s="6"/>
      <c r="E36" s="11"/>
      <c r="R36" s="6"/>
      <c r="S36" s="4"/>
      <c r="T36" s="8"/>
      <c r="V36" s="14"/>
    </row>
    <row r="37" spans="1:26" x14ac:dyDescent="0.2">
      <c r="A37" s="43" t="s">
        <v>180</v>
      </c>
      <c r="B37"/>
      <c r="C37"/>
      <c r="D37" s="43"/>
      <c r="E37" s="45">
        <v>1.95</v>
      </c>
      <c r="F37" s="45">
        <v>0.15</v>
      </c>
      <c r="G37" s="45"/>
      <c r="H37" s="45"/>
      <c r="I37" s="45"/>
      <c r="J37" s="45"/>
      <c r="K37" s="45"/>
      <c r="L37" s="45"/>
      <c r="M37" s="45"/>
      <c r="N37" s="45">
        <v>1</v>
      </c>
      <c r="O37" s="45"/>
      <c r="P37" s="45"/>
      <c r="Q37" s="45"/>
      <c r="R37" s="46"/>
      <c r="S37" s="45"/>
      <c r="T37" s="52">
        <v>3.5999999999999999E-3</v>
      </c>
      <c r="U37" s="54">
        <v>3.3999999999999998E-3</v>
      </c>
      <c r="V37" s="47"/>
      <c r="W37" s="45"/>
      <c r="X37" s="45"/>
      <c r="Y37" s="45"/>
      <c r="Z37" s="45"/>
    </row>
    <row r="38" spans="1:26" x14ac:dyDescent="0.2">
      <c r="A38" s="51" t="s">
        <v>179</v>
      </c>
      <c r="C38"/>
      <c r="D38" s="44"/>
      <c r="E38" s="48">
        <f>E31-E37</f>
        <v>-0.75</v>
      </c>
      <c r="F38" s="49">
        <f>F31-F37</f>
        <v>6.0000000000000053E-3</v>
      </c>
      <c r="G38" s="48"/>
      <c r="H38" s="48"/>
      <c r="I38" s="48"/>
      <c r="J38" s="48"/>
      <c r="K38" s="48"/>
      <c r="L38" s="48"/>
      <c r="M38" s="48"/>
      <c r="N38" s="48">
        <f>N31-N37</f>
        <v>-0.33999999999999997</v>
      </c>
      <c r="O38" s="50"/>
      <c r="P38" s="48"/>
      <c r="Q38" s="48"/>
      <c r="R38" s="48"/>
      <c r="S38" s="48"/>
      <c r="T38" s="53">
        <f>T31-T37</f>
        <v>3.1200000000000012E-3</v>
      </c>
      <c r="U38" s="53">
        <f>U31-U37</f>
        <v>1.6399999999999995E-3</v>
      </c>
      <c r="V38" s="48"/>
      <c r="W38" s="48"/>
      <c r="X38" s="48"/>
      <c r="Y38" s="48"/>
      <c r="Z38" s="48"/>
    </row>
    <row r="39" spans="1:26" x14ac:dyDescent="0.2">
      <c r="C39"/>
      <c r="T39" s="8" t="s">
        <v>172</v>
      </c>
      <c r="U39" s="4">
        <f>T33/U33</f>
        <v>1.3333333333333337</v>
      </c>
    </row>
    <row r="40" spans="1:26" x14ac:dyDescent="0.2">
      <c r="A40" s="7" t="s">
        <v>173</v>
      </c>
      <c r="B40" s="13">
        <f>SUM(B20:B29)</f>
        <v>0</v>
      </c>
      <c r="C40" s="11">
        <f>B40/B$31</f>
        <v>0</v>
      </c>
      <c r="G40" s="6" t="s">
        <v>121</v>
      </c>
      <c r="H40" s="12" t="e">
        <f t="shared" ref="H40:H49" si="10">C20/E$35</f>
        <v>#DIV/0!</v>
      </c>
    </row>
    <row r="41" spans="1:26" x14ac:dyDescent="0.2">
      <c r="A41" s="7" t="s">
        <v>174</v>
      </c>
      <c r="B41" s="13">
        <f>B19</f>
        <v>0</v>
      </c>
      <c r="C41" s="11">
        <f>B41/B$31</f>
        <v>0</v>
      </c>
      <c r="G41" s="6" t="s">
        <v>120</v>
      </c>
      <c r="H41" s="12" t="e">
        <f t="shared" si="10"/>
        <v>#DIV/0!</v>
      </c>
    </row>
    <row r="42" spans="1:26" x14ac:dyDescent="0.2">
      <c r="B42"/>
      <c r="C42"/>
      <c r="G42" s="6" t="s">
        <v>119</v>
      </c>
      <c r="H42" s="12" t="e">
        <f t="shared" si="10"/>
        <v>#DIV/0!</v>
      </c>
    </row>
    <row r="43" spans="1:26" x14ac:dyDescent="0.2">
      <c r="A43" s="7" t="s">
        <v>175</v>
      </c>
      <c r="B43" s="13" t="e">
        <f>B40/SUM(C20:C21,C22:C29)</f>
        <v>#DIV/0!</v>
      </c>
      <c r="C43" s="4" t="e">
        <f>B43*40</f>
        <v>#DIV/0!</v>
      </c>
      <c r="D43" s="11"/>
      <c r="G43" s="6" t="s">
        <v>154</v>
      </c>
      <c r="H43" s="12" t="e">
        <f t="shared" si="10"/>
        <v>#DIV/0!</v>
      </c>
    </row>
    <row r="44" spans="1:26" x14ac:dyDescent="0.2">
      <c r="A44" s="7"/>
      <c r="B44" s="13"/>
      <c r="C44" s="4"/>
      <c r="D44" s="11"/>
      <c r="G44" s="6" t="s">
        <v>155</v>
      </c>
      <c r="H44" s="12" t="e">
        <f t="shared" si="10"/>
        <v>#DIV/0!</v>
      </c>
    </row>
    <row r="45" spans="1:26" x14ac:dyDescent="0.2">
      <c r="A45" s="7"/>
      <c r="B45" s="13"/>
      <c r="D45" s="11"/>
      <c r="G45" s="6" t="s">
        <v>156</v>
      </c>
      <c r="H45" s="12" t="e">
        <f t="shared" si="10"/>
        <v>#DIV/0!</v>
      </c>
    </row>
    <row r="46" spans="1:26" x14ac:dyDescent="0.2">
      <c r="A46" s="7"/>
      <c r="B46" s="11"/>
      <c r="D46" s="11"/>
      <c r="G46" s="6" t="s">
        <v>157</v>
      </c>
      <c r="H46" s="12" t="e">
        <f t="shared" si="10"/>
        <v>#DIV/0!</v>
      </c>
    </row>
    <row r="47" spans="1:26" x14ac:dyDescent="0.2">
      <c r="A47" s="7"/>
      <c r="D47" s="11"/>
      <c r="G47" s="6" t="s">
        <v>158</v>
      </c>
      <c r="H47" s="12" t="e">
        <f t="shared" si="10"/>
        <v>#DIV/0!</v>
      </c>
    </row>
    <row r="48" spans="1:26" x14ac:dyDescent="0.2">
      <c r="A48" s="7"/>
      <c r="D48" s="11"/>
      <c r="G48" s="6" t="s">
        <v>159</v>
      </c>
      <c r="H48" s="12" t="e">
        <f t="shared" si="10"/>
        <v>#DIV/0!</v>
      </c>
    </row>
    <row r="49" spans="1:26" x14ac:dyDescent="0.2">
      <c r="A49" s="7"/>
      <c r="D49" s="11"/>
      <c r="G49" s="6" t="s">
        <v>164</v>
      </c>
      <c r="H49" s="12" t="e">
        <f t="shared" si="10"/>
        <v>#DIV/0!</v>
      </c>
    </row>
    <row r="50" spans="1:26" x14ac:dyDescent="0.2">
      <c r="A50" s="7"/>
      <c r="D50" s="11"/>
    </row>
    <row r="51" spans="1:26" x14ac:dyDescent="0.2">
      <c r="A51" s="7"/>
      <c r="D51" s="11"/>
      <c r="H51" s="11" t="e">
        <f>SUM(H40:H49)</f>
        <v>#DIV/0!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">
      <c r="A52" s="7"/>
      <c r="D52" s="11"/>
      <c r="J52" s="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">
      <c r="A53" s="7"/>
      <c r="D53" s="1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">
      <c r="A54" s="7"/>
      <c r="D54" s="1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">
      <c r="A55" s="7"/>
      <c r="D55" s="1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">
      <c r="A56" s="7"/>
      <c r="D56" s="1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2">
      <c r="A57" s="7"/>
      <c r="D57" s="1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2">
      <c r="A58" s="7"/>
      <c r="D58" s="1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">
      <c r="A59" s="7"/>
      <c r="D59" s="1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">
      <c r="A60" s="7"/>
      <c r="D60" s="11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">
      <c r="A61" s="7"/>
      <c r="D61" s="1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3" spans="1:26" x14ac:dyDescent="0.2">
      <c r="D63" s="1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zoomScale="8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D44" sqref="D44"/>
    </sheetView>
  </sheetViews>
  <sheetFormatPr defaultRowHeight="12.75" x14ac:dyDescent="0.2"/>
  <cols>
    <col min="1" max="1" width="26.42578125" customWidth="1"/>
    <col min="2" max="2" width="9.7109375" style="1" customWidth="1"/>
    <col min="3" max="3" width="15.7109375" style="1" customWidth="1"/>
    <col min="4" max="4" width="8.85546875" style="1" customWidth="1"/>
    <col min="5" max="5" width="8.42578125" style="2" customWidth="1"/>
    <col min="6" max="6" width="8.140625" style="1" customWidth="1"/>
    <col min="7" max="7" width="7.85546875" style="2" customWidth="1"/>
    <col min="8" max="8" width="7.85546875" style="4" customWidth="1"/>
    <col min="9" max="12" width="7.85546875" style="1" customWidth="1"/>
    <col min="13" max="13" width="8.28515625" style="1" customWidth="1"/>
    <col min="14" max="14" width="8.5703125" style="1" customWidth="1"/>
    <col min="15" max="26" width="7.85546875" style="1" customWidth="1"/>
    <col min="27" max="33" width="7.28515625" customWidth="1"/>
  </cols>
  <sheetData>
    <row r="1" spans="1:36" s="7" customFormat="1" x14ac:dyDescent="0.2">
      <c r="A1" s="7" t="s">
        <v>139</v>
      </c>
      <c r="B1" s="8" t="s">
        <v>140</v>
      </c>
      <c r="C1" s="8"/>
      <c r="D1" s="8"/>
      <c r="E1" s="9" t="s">
        <v>141</v>
      </c>
      <c r="F1" s="8" t="s">
        <v>142</v>
      </c>
      <c r="G1" s="8" t="s">
        <v>142</v>
      </c>
      <c r="H1" s="8" t="s">
        <v>142</v>
      </c>
      <c r="I1" s="8" t="s">
        <v>142</v>
      </c>
      <c r="J1" s="8" t="s">
        <v>142</v>
      </c>
      <c r="K1" s="8" t="s">
        <v>142</v>
      </c>
      <c r="L1" s="8" t="s">
        <v>142</v>
      </c>
      <c r="M1" s="8" t="s">
        <v>6</v>
      </c>
      <c r="N1" s="8" t="s">
        <v>142</v>
      </c>
      <c r="O1" s="8" t="s">
        <v>142</v>
      </c>
      <c r="P1" s="8" t="s">
        <v>142</v>
      </c>
      <c r="Q1" s="8" t="s">
        <v>142</v>
      </c>
      <c r="R1" s="8" t="s">
        <v>142</v>
      </c>
      <c r="S1" s="8" t="s">
        <v>142</v>
      </c>
      <c r="T1" s="8" t="s">
        <v>142</v>
      </c>
      <c r="U1" s="8" t="s">
        <v>142</v>
      </c>
      <c r="V1" s="8" t="s">
        <v>142</v>
      </c>
      <c r="W1" s="8" t="s">
        <v>142</v>
      </c>
      <c r="X1" s="8" t="s">
        <v>142</v>
      </c>
      <c r="Y1" s="8" t="s">
        <v>142</v>
      </c>
      <c r="Z1" s="8" t="s">
        <v>142</v>
      </c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7" customFormat="1" x14ac:dyDescent="0.2">
      <c r="A2" s="7" t="s">
        <v>143</v>
      </c>
      <c r="B2" s="8" t="s">
        <v>110</v>
      </c>
      <c r="C2" s="8"/>
      <c r="D2" s="8"/>
      <c r="E2" s="9" t="s">
        <v>107</v>
      </c>
      <c r="F2" s="8" t="s">
        <v>108</v>
      </c>
      <c r="G2" s="8" t="s">
        <v>144</v>
      </c>
      <c r="H2" s="10" t="s">
        <v>145</v>
      </c>
      <c r="I2" s="8" t="s">
        <v>146</v>
      </c>
      <c r="J2" s="8" t="s">
        <v>147</v>
      </c>
      <c r="K2" s="8" t="s">
        <v>148</v>
      </c>
      <c r="L2" s="8" t="s">
        <v>149</v>
      </c>
      <c r="M2" s="8" t="s">
        <v>17</v>
      </c>
      <c r="N2" s="8" t="s">
        <v>109</v>
      </c>
      <c r="O2" s="8" t="s">
        <v>150</v>
      </c>
      <c r="P2" s="8" t="s">
        <v>151</v>
      </c>
      <c r="Q2" s="8" t="s">
        <v>152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27</v>
      </c>
      <c r="X2" s="8" t="s">
        <v>28</v>
      </c>
      <c r="Y2" s="8" t="s">
        <v>29</v>
      </c>
      <c r="Z2" s="8" t="s">
        <v>30</v>
      </c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25" customFormat="1" x14ac:dyDescent="0.2">
      <c r="A3" s="21" t="s">
        <v>120</v>
      </c>
      <c r="B3" s="26">
        <v>0.34</v>
      </c>
      <c r="C3" s="26"/>
      <c r="D3" s="26"/>
      <c r="E3" s="27">
        <v>0.88</v>
      </c>
      <c r="F3" s="27">
        <v>0.10099999999999999</v>
      </c>
      <c r="G3" s="27">
        <v>5.0499999999999996E-2</v>
      </c>
      <c r="H3" s="27">
        <v>5.0499999999999996E-2</v>
      </c>
      <c r="I3" s="27">
        <v>0.09</v>
      </c>
      <c r="J3" s="27">
        <v>4.0500000000000001E-2</v>
      </c>
      <c r="K3" s="27">
        <v>0</v>
      </c>
      <c r="L3" s="27">
        <v>0.03</v>
      </c>
      <c r="M3" s="23">
        <v>1.84</v>
      </c>
      <c r="N3" s="27">
        <v>0.8</v>
      </c>
      <c r="O3" s="27">
        <v>4.2999999999999997E-2</v>
      </c>
      <c r="P3" s="27">
        <v>1.6E-2</v>
      </c>
      <c r="Q3" s="27">
        <v>0.75</v>
      </c>
      <c r="R3" s="27">
        <v>1.1312000000000002E-3</v>
      </c>
      <c r="S3" s="27">
        <v>1.6665E-3</v>
      </c>
      <c r="T3" s="27">
        <v>1.9999999552965163E-4</v>
      </c>
      <c r="U3" s="27">
        <v>5.6999999284744265E-3</v>
      </c>
      <c r="V3" s="27">
        <v>2.5999999046325685E-3</v>
      </c>
      <c r="W3" s="27">
        <v>6.4999997615814206E-3</v>
      </c>
      <c r="X3" s="27">
        <v>2.9999999329447744E-4</v>
      </c>
      <c r="Y3" s="27">
        <v>9.0000003576278691E-4</v>
      </c>
      <c r="Z3" s="27">
        <v>5.0000000000000001E-4</v>
      </c>
      <c r="AA3" s="26"/>
      <c r="AB3" s="26"/>
      <c r="AC3" s="26"/>
      <c r="AD3" s="26"/>
      <c r="AE3" s="26"/>
      <c r="AF3" s="26"/>
      <c r="AG3" s="26"/>
      <c r="AH3" s="26"/>
      <c r="AI3" s="26"/>
    </row>
    <row r="4" spans="1:36" s="25" customFormat="1" x14ac:dyDescent="0.2">
      <c r="A4" s="21" t="s">
        <v>176</v>
      </c>
      <c r="B4" s="26">
        <v>0.5</v>
      </c>
      <c r="C4" s="26"/>
      <c r="D4" s="26"/>
      <c r="E4" s="27">
        <v>0.8970999999999999</v>
      </c>
      <c r="F4" s="27">
        <v>0.49</v>
      </c>
      <c r="G4" s="27">
        <v>0.31850000000000001</v>
      </c>
      <c r="H4" s="27">
        <v>0.17149999999999999</v>
      </c>
      <c r="I4" s="27">
        <v>0.14000000000000001</v>
      </c>
      <c r="J4" s="27">
        <v>6.3E-2</v>
      </c>
      <c r="K4" s="27">
        <v>0</v>
      </c>
      <c r="L4" s="27">
        <v>0.1</v>
      </c>
      <c r="M4" s="23">
        <v>1.94</v>
      </c>
      <c r="N4" s="27">
        <v>0.84</v>
      </c>
      <c r="O4" s="27">
        <v>4.2999999999999997E-2</v>
      </c>
      <c r="P4" s="27">
        <v>7.3399999999999993E-2</v>
      </c>
      <c r="Q4" s="27">
        <v>0.25359999999999999</v>
      </c>
      <c r="R4" s="27">
        <v>4.9490000000000003E-3</v>
      </c>
      <c r="S4" s="27">
        <v>2.6264000000000003E-2</v>
      </c>
      <c r="T4" s="27">
        <v>2.8999999165534975E-3</v>
      </c>
      <c r="U4" s="27">
        <v>6.9999998807907101E-3</v>
      </c>
      <c r="V4" s="27">
        <v>3.1999999284744261E-3</v>
      </c>
      <c r="W4" s="27">
        <v>2.2999999523162843E-2</v>
      </c>
      <c r="X4" s="27">
        <v>4.7999998927116391E-3</v>
      </c>
      <c r="Y4" s="27">
        <v>2.9999999329447744E-4</v>
      </c>
      <c r="Z4" s="27">
        <v>5.0000000000000001E-4</v>
      </c>
      <c r="AA4" s="26"/>
      <c r="AB4" s="26"/>
      <c r="AC4" s="26"/>
      <c r="AD4" s="26"/>
      <c r="AE4" s="26"/>
      <c r="AF4" s="26"/>
      <c r="AG4" s="26"/>
      <c r="AH4" s="26"/>
      <c r="AI4" s="26"/>
    </row>
    <row r="5" spans="1:36" s="25" customFormat="1" x14ac:dyDescent="0.2">
      <c r="A5" s="21" t="s">
        <v>177</v>
      </c>
      <c r="B5" s="26">
        <v>1.1000000000000001</v>
      </c>
      <c r="C5" s="26"/>
      <c r="D5" s="26"/>
      <c r="E5" s="27">
        <v>0.99</v>
      </c>
      <c r="F5" s="27">
        <v>2.81</v>
      </c>
      <c r="G5" s="27">
        <v>2.81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3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6"/>
      <c r="AB5" s="26"/>
      <c r="AC5" s="26"/>
      <c r="AD5" s="26"/>
      <c r="AE5" s="26"/>
      <c r="AF5" s="26"/>
      <c r="AG5" s="26"/>
      <c r="AH5" s="26"/>
      <c r="AI5" s="26"/>
    </row>
    <row r="6" spans="1:36" s="25" customFormat="1" x14ac:dyDescent="0.2">
      <c r="A6" s="21" t="s">
        <v>160</v>
      </c>
      <c r="B6" s="22">
        <v>0.17</v>
      </c>
      <c r="C6" s="26"/>
      <c r="D6" s="26"/>
      <c r="E6" s="27">
        <v>1</v>
      </c>
      <c r="F6" s="27">
        <v>0</v>
      </c>
      <c r="G6" s="27">
        <v>0</v>
      </c>
      <c r="H6" s="27">
        <v>0</v>
      </c>
      <c r="I6" s="27">
        <v>0</v>
      </c>
      <c r="J6" s="27">
        <f>I6*0.45</f>
        <v>0</v>
      </c>
      <c r="K6" s="27">
        <v>0</v>
      </c>
      <c r="L6" s="27">
        <v>0</v>
      </c>
      <c r="M6" s="23">
        <v>0</v>
      </c>
      <c r="N6" s="27">
        <v>0</v>
      </c>
      <c r="O6" s="27">
        <v>0</v>
      </c>
      <c r="P6" s="27">
        <v>1</v>
      </c>
      <c r="Q6" s="24">
        <v>0</v>
      </c>
      <c r="R6" s="27">
        <v>0</v>
      </c>
      <c r="S6" s="27">
        <v>0</v>
      </c>
      <c r="T6" s="27">
        <v>0.34</v>
      </c>
      <c r="U6" s="27">
        <v>2.0000000000000001E-4</v>
      </c>
      <c r="V6" s="27">
        <v>2.06E-2</v>
      </c>
      <c r="W6" s="27">
        <v>1.1999999999999999E-3</v>
      </c>
      <c r="X6" s="27">
        <v>4.0000000000000002E-4</v>
      </c>
      <c r="Y6" s="27">
        <v>5.9999999999999995E-4</v>
      </c>
      <c r="Z6" s="27">
        <v>2.9999999999999997E-4</v>
      </c>
    </row>
    <row r="7" spans="1:36" s="25" customFormat="1" x14ac:dyDescent="0.2">
      <c r="A7" s="21" t="s">
        <v>178</v>
      </c>
      <c r="B7" s="26">
        <v>0.04</v>
      </c>
      <c r="C7" s="26"/>
      <c r="D7" s="26"/>
      <c r="E7" s="27">
        <v>0.28999999999999998</v>
      </c>
      <c r="F7" s="27">
        <v>2.4E-2</v>
      </c>
      <c r="G7" s="27">
        <v>2.4E-2</v>
      </c>
      <c r="H7" s="27">
        <v>0</v>
      </c>
      <c r="I7" s="27">
        <v>0.55000000000000004</v>
      </c>
      <c r="J7" s="27">
        <f>I7*0.6</f>
        <v>0.33</v>
      </c>
      <c r="K7" s="27">
        <v>0</v>
      </c>
      <c r="L7" s="27">
        <f>I7*0.64</f>
        <v>0.35200000000000004</v>
      </c>
      <c r="M7" s="23">
        <v>0</v>
      </c>
      <c r="N7" s="27">
        <v>0.6</v>
      </c>
      <c r="O7" s="27">
        <v>8.0000000000000002E-3</v>
      </c>
      <c r="P7" s="27">
        <v>0.05</v>
      </c>
      <c r="Q7" s="27">
        <f>1-(I7+P7+O7+F7)</f>
        <v>0.36799999999999988</v>
      </c>
      <c r="R7" s="27">
        <v>0</v>
      </c>
      <c r="S7" s="27">
        <v>0</v>
      </c>
      <c r="T7" s="27">
        <v>7.000000000000001E-4</v>
      </c>
      <c r="U7" s="27">
        <v>5.0000000000000001E-4</v>
      </c>
      <c r="V7" s="27">
        <v>1E-3</v>
      </c>
      <c r="W7" s="27">
        <v>2.06E-2</v>
      </c>
      <c r="X7" s="27">
        <v>1.8E-3</v>
      </c>
      <c r="Y7" s="27">
        <v>1E-4</v>
      </c>
      <c r="Z7" s="27">
        <v>0</v>
      </c>
      <c r="AA7" s="26"/>
      <c r="AB7" s="26"/>
      <c r="AC7" s="26"/>
      <c r="AD7" s="26"/>
      <c r="AE7" s="26"/>
      <c r="AF7" s="26"/>
      <c r="AG7" s="26"/>
      <c r="AH7" s="26"/>
      <c r="AI7" s="26"/>
    </row>
    <row r="8" spans="1:36" s="25" customFormat="1" x14ac:dyDescent="0.2">
      <c r="A8" s="21" t="s">
        <v>159</v>
      </c>
      <c r="B8" s="22">
        <v>1.5</v>
      </c>
      <c r="C8" s="26"/>
      <c r="D8" s="26"/>
      <c r="E8" s="27">
        <v>0.97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3">
        <v>0</v>
      </c>
      <c r="N8" s="27">
        <v>0</v>
      </c>
      <c r="O8" s="27">
        <v>0</v>
      </c>
      <c r="P8" s="27">
        <v>1</v>
      </c>
      <c r="Q8" s="27">
        <v>0</v>
      </c>
      <c r="R8" s="27">
        <v>0</v>
      </c>
      <c r="S8" s="27">
        <v>0</v>
      </c>
      <c r="T8" s="24">
        <v>0.22</v>
      </c>
      <c r="U8" s="24">
        <v>0.193</v>
      </c>
      <c r="V8" s="24">
        <v>5.8999999999999999E-3</v>
      </c>
      <c r="W8" s="24">
        <v>6.9999999999999999E-4</v>
      </c>
      <c r="X8" s="24">
        <v>1.14E-2</v>
      </c>
      <c r="Y8" s="24">
        <v>5.0000000000000001E-4</v>
      </c>
      <c r="Z8" s="24">
        <v>0</v>
      </c>
      <c r="AA8" s="26"/>
      <c r="AB8" s="26"/>
      <c r="AC8" s="26"/>
      <c r="AD8" s="26"/>
      <c r="AE8" s="26"/>
      <c r="AF8" s="26"/>
      <c r="AG8" s="26"/>
      <c r="AH8" s="26"/>
      <c r="AI8" s="26"/>
    </row>
    <row r="9" spans="1:36" x14ac:dyDescent="0.2">
      <c r="A9" s="7"/>
      <c r="B9" s="13"/>
      <c r="E9" s="11"/>
      <c r="F9" s="11"/>
      <c r="G9" s="11"/>
      <c r="H9" s="11"/>
      <c r="I9" s="11"/>
      <c r="J9" s="11"/>
      <c r="K9" s="11"/>
      <c r="L9" s="11"/>
      <c r="M9" s="4"/>
      <c r="N9" s="11"/>
      <c r="O9" s="11"/>
      <c r="P9" s="11"/>
      <c r="Q9" s="11"/>
      <c r="R9" s="11"/>
      <c r="S9" s="11"/>
      <c r="T9" s="12"/>
      <c r="U9" s="12"/>
      <c r="V9" s="12"/>
      <c r="W9" s="12"/>
      <c r="X9" s="12"/>
      <c r="Y9" s="12"/>
      <c r="Z9" s="12"/>
      <c r="AA9" s="1"/>
      <c r="AB9" s="1"/>
      <c r="AC9" s="1"/>
      <c r="AD9" s="1"/>
      <c r="AE9" s="1"/>
      <c r="AF9" s="1"/>
      <c r="AG9" s="1"/>
      <c r="AH9" s="1"/>
      <c r="AI9" s="1"/>
    </row>
    <row r="10" spans="1:36" x14ac:dyDescent="0.2">
      <c r="A10" s="7"/>
      <c r="B10" s="13"/>
      <c r="C10" s="11"/>
      <c r="E10" s="11"/>
      <c r="F10" s="11"/>
      <c r="G10" s="11"/>
      <c r="H10" s="11"/>
      <c r="I10" s="11"/>
      <c r="J10" s="11"/>
      <c r="K10" s="11"/>
      <c r="L10" s="11"/>
      <c r="M10" s="4"/>
      <c r="N10" s="11"/>
      <c r="O10" s="11"/>
      <c r="P10" s="11"/>
      <c r="Q10" s="11"/>
      <c r="R10" s="11"/>
      <c r="S10" s="11"/>
      <c r="T10" s="12"/>
      <c r="U10" s="12"/>
      <c r="V10" s="12"/>
      <c r="W10" s="12"/>
      <c r="X10" s="12"/>
      <c r="Y10" s="12"/>
      <c r="Z10" s="12"/>
      <c r="AA10" s="1"/>
      <c r="AB10" s="1"/>
      <c r="AC10" s="1"/>
      <c r="AD10" s="1"/>
      <c r="AE10" s="1"/>
      <c r="AF10" s="1"/>
      <c r="AG10" s="1"/>
      <c r="AH10" s="1"/>
      <c r="AI10" s="1"/>
    </row>
    <row r="11" spans="1:36" x14ac:dyDescent="0.2">
      <c r="A11" s="7"/>
      <c r="B11" s="13"/>
      <c r="E11" s="11"/>
      <c r="F11" s="11"/>
      <c r="G11" s="11"/>
      <c r="H11" s="11"/>
      <c r="I11" s="11"/>
      <c r="J11" s="11"/>
      <c r="K11" s="11"/>
      <c r="L11" s="11"/>
      <c r="M11" s="4"/>
      <c r="N11" s="11"/>
      <c r="O11" s="11"/>
      <c r="P11" s="11"/>
      <c r="Q11" s="11"/>
      <c r="R11" s="11"/>
      <c r="S11" s="11"/>
      <c r="T11" s="12"/>
      <c r="U11" s="12"/>
      <c r="V11" s="12"/>
      <c r="W11" s="12"/>
      <c r="X11" s="12"/>
      <c r="Y11" s="12"/>
      <c r="Z11" s="12"/>
      <c r="AA11" s="1"/>
      <c r="AB11" s="1"/>
      <c r="AC11" s="1"/>
      <c r="AD11" s="1"/>
      <c r="AE11" s="1"/>
      <c r="AF11" s="1"/>
      <c r="AG11" s="1"/>
      <c r="AH11" s="1"/>
      <c r="AI11" s="1"/>
    </row>
    <row r="12" spans="1:36" x14ac:dyDescent="0.2">
      <c r="A12" s="7"/>
      <c r="B12" s="13"/>
      <c r="E12" s="11"/>
      <c r="F12" s="11"/>
      <c r="G12" s="11"/>
      <c r="H12" s="11"/>
      <c r="I12" s="11"/>
      <c r="J12" s="11"/>
      <c r="K12" s="11"/>
      <c r="L12" s="11"/>
      <c r="M12" s="4"/>
      <c r="N12" s="11"/>
      <c r="O12" s="11"/>
      <c r="P12" s="11"/>
      <c r="Q12" s="11"/>
      <c r="R12" s="11"/>
      <c r="S12" s="11"/>
      <c r="T12" s="12"/>
      <c r="U12" s="12"/>
      <c r="V12" s="12"/>
      <c r="W12" s="12"/>
      <c r="X12" s="12"/>
      <c r="Y12" s="12"/>
      <c r="Z12" s="12"/>
      <c r="AA12" s="1"/>
      <c r="AB12" s="1"/>
      <c r="AC12" s="1"/>
      <c r="AD12" s="1"/>
      <c r="AE12" s="1"/>
      <c r="AF12" s="1"/>
      <c r="AG12" s="1"/>
      <c r="AH12" s="1"/>
      <c r="AI12" s="1"/>
    </row>
    <row r="13" spans="1:36" x14ac:dyDescent="0.2">
      <c r="A13" s="7"/>
      <c r="B13" s="13"/>
      <c r="E13" s="11"/>
      <c r="F13" s="11"/>
      <c r="G13" s="11"/>
      <c r="H13" s="11"/>
      <c r="I13" s="11"/>
      <c r="J13" s="11"/>
      <c r="K13" s="11"/>
      <c r="L13" s="11"/>
      <c r="M13" s="4"/>
      <c r="N13" s="11"/>
      <c r="O13" s="11"/>
      <c r="P13" s="11"/>
      <c r="Q13" s="11"/>
      <c r="R13" s="11"/>
      <c r="S13" s="11"/>
      <c r="T13" s="12"/>
      <c r="U13" s="12"/>
      <c r="V13" s="12"/>
      <c r="W13" s="12"/>
      <c r="X13" s="12"/>
      <c r="Y13" s="12"/>
      <c r="Z13" s="12"/>
      <c r="AA13" s="1"/>
      <c r="AB13" s="1"/>
      <c r="AC13" s="1"/>
      <c r="AD13" s="1"/>
      <c r="AE13" s="1"/>
      <c r="AF13" s="1"/>
      <c r="AG13" s="1"/>
      <c r="AH13" s="1"/>
      <c r="AI13" s="1"/>
    </row>
    <row r="14" spans="1:36" x14ac:dyDescent="0.2">
      <c r="A14" s="7"/>
      <c r="B14" s="13"/>
      <c r="E14" s="11"/>
      <c r="F14" s="11"/>
      <c r="G14" s="11"/>
      <c r="H14" s="11"/>
      <c r="I14" s="11"/>
      <c r="J14" s="11"/>
      <c r="K14" s="11"/>
      <c r="L14" s="11"/>
      <c r="M14" s="4"/>
      <c r="N14" s="11"/>
      <c r="O14" s="11"/>
      <c r="P14" s="11"/>
      <c r="Q14" s="11"/>
      <c r="R14" s="11"/>
      <c r="S14" s="11"/>
      <c r="T14" s="12"/>
      <c r="U14" s="12"/>
      <c r="V14" s="12"/>
      <c r="W14" s="12"/>
      <c r="X14" s="12"/>
      <c r="Y14" s="12"/>
      <c r="Z14" s="12"/>
    </row>
    <row r="15" spans="1:36" x14ac:dyDescent="0.2">
      <c r="A15" s="7"/>
      <c r="B15" s="13"/>
      <c r="E15" s="11"/>
      <c r="F15" s="11"/>
      <c r="G15" s="11"/>
      <c r="H15" s="11"/>
      <c r="I15" s="11"/>
      <c r="J15" s="11"/>
      <c r="K15" s="11"/>
      <c r="L15" s="11"/>
      <c r="M15" s="4"/>
      <c r="N15" s="11"/>
      <c r="O15" s="11"/>
      <c r="P15" s="11"/>
      <c r="Q15" s="11"/>
      <c r="R15" s="11"/>
      <c r="S15" s="11"/>
      <c r="T15" s="12"/>
      <c r="U15" s="12"/>
      <c r="V15" s="12"/>
      <c r="W15" s="12"/>
      <c r="X15" s="12"/>
      <c r="Y15" s="12"/>
      <c r="Z15" s="12"/>
    </row>
    <row r="16" spans="1:36" x14ac:dyDescent="0.2">
      <c r="A16" s="7"/>
      <c r="B16" s="13"/>
      <c r="D16" s="12"/>
      <c r="E16" s="11"/>
      <c r="F16" s="11"/>
      <c r="G16" s="11"/>
      <c r="H16" s="11"/>
      <c r="I16" s="11"/>
      <c r="J16" s="11"/>
      <c r="K16" s="11"/>
      <c r="L16" s="11"/>
      <c r="M16" s="4"/>
      <c r="N16" s="11"/>
      <c r="O16" s="11"/>
      <c r="P16" s="11"/>
      <c r="Q16" s="11"/>
      <c r="R16" s="11"/>
      <c r="S16" s="11"/>
      <c r="T16" s="12"/>
      <c r="U16" s="12"/>
      <c r="V16" s="12"/>
      <c r="W16" s="12"/>
      <c r="X16" s="12"/>
      <c r="Y16" s="12"/>
      <c r="Z16" s="12"/>
      <c r="AA16" s="1"/>
      <c r="AB16" s="1"/>
      <c r="AC16" s="1"/>
      <c r="AD16" s="1"/>
      <c r="AE16" s="1"/>
      <c r="AF16" s="1"/>
      <c r="AG16" s="1"/>
      <c r="AH16" s="1"/>
      <c r="AI16" s="1"/>
    </row>
    <row r="17" spans="1:36" x14ac:dyDescent="0.2">
      <c r="A17" s="7"/>
      <c r="B17" s="13"/>
      <c r="E17" s="11"/>
      <c r="F17" s="11"/>
      <c r="G17" s="11"/>
      <c r="H17" s="11"/>
      <c r="I17" s="11"/>
      <c r="J17" s="11"/>
      <c r="K17" s="11"/>
      <c r="L17" s="11"/>
      <c r="M17" s="4"/>
      <c r="N17" s="11"/>
      <c r="O17" s="11"/>
      <c r="P17" s="11"/>
      <c r="Q17" s="11"/>
      <c r="R17" s="11"/>
      <c r="S17" s="11"/>
      <c r="T17" s="12"/>
      <c r="U17" s="12"/>
      <c r="V17" s="12"/>
      <c r="W17" s="12"/>
      <c r="X17" s="12"/>
      <c r="Y17" s="12"/>
      <c r="Z17" s="12"/>
      <c r="AA17" s="1"/>
      <c r="AB17" s="1"/>
      <c r="AC17" s="1"/>
      <c r="AD17" s="1"/>
      <c r="AE17" s="1"/>
      <c r="AF17" s="1"/>
      <c r="AG17" s="1"/>
      <c r="AH17" s="1"/>
      <c r="AI17" s="1"/>
    </row>
    <row r="18" spans="1:36" x14ac:dyDescent="0.2">
      <c r="A18" s="7"/>
      <c r="B18" s="13"/>
      <c r="E18" s="11"/>
      <c r="F18" s="11"/>
      <c r="G18" s="11"/>
      <c r="H18" s="11"/>
      <c r="I18" s="11"/>
      <c r="J18" s="11"/>
      <c r="K18" s="11"/>
      <c r="L18" s="11"/>
      <c r="M18" s="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36" x14ac:dyDescent="0.2">
      <c r="A19" s="7"/>
      <c r="B19" s="13"/>
      <c r="E19" s="11"/>
      <c r="F19" s="11"/>
      <c r="G19" s="11"/>
      <c r="H19" s="11"/>
      <c r="I19" s="11"/>
      <c r="J19" s="11"/>
      <c r="K19" s="11"/>
      <c r="L19" s="11"/>
      <c r="M19" s="4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"/>
      <c r="AB19" s="1"/>
      <c r="AC19" s="1"/>
      <c r="AD19" s="1"/>
      <c r="AE19" s="1"/>
      <c r="AF19" s="1"/>
      <c r="AG19" s="1"/>
      <c r="AH19" s="1"/>
      <c r="AI19" s="1"/>
    </row>
    <row r="20" spans="1:36" x14ac:dyDescent="0.2">
      <c r="A20" s="7"/>
      <c r="B20" s="13"/>
      <c r="E20" s="11"/>
      <c r="F20" s="11"/>
      <c r="G20" s="11"/>
      <c r="H20" s="11"/>
      <c r="I20" s="11"/>
      <c r="J20" s="11"/>
      <c r="K20" s="11"/>
      <c r="L20" s="11"/>
      <c r="M20" s="4"/>
      <c r="N20" s="11"/>
      <c r="O20" s="11"/>
      <c r="P20" s="11"/>
      <c r="Q20" s="11"/>
      <c r="R20" s="11"/>
      <c r="S20" s="11"/>
      <c r="T20" s="12"/>
      <c r="U20" s="12"/>
      <c r="V20" s="12"/>
      <c r="W20" s="12"/>
      <c r="X20" s="12"/>
      <c r="Y20" s="12"/>
      <c r="Z20" s="12"/>
      <c r="AA20" s="1"/>
      <c r="AB20" s="1"/>
      <c r="AC20" s="1"/>
      <c r="AD20" s="1"/>
      <c r="AE20" s="1"/>
      <c r="AF20" s="1"/>
      <c r="AG20" s="1"/>
      <c r="AH20" s="1"/>
      <c r="AI20" s="1"/>
    </row>
    <row r="22" spans="1:36" s="7" customFormat="1" x14ac:dyDescent="0.2">
      <c r="A22" s="7" t="s">
        <v>139</v>
      </c>
      <c r="B22" s="8" t="s">
        <v>161</v>
      </c>
      <c r="C22" s="8" t="s">
        <v>162</v>
      </c>
      <c r="D22" s="8" t="s">
        <v>142</v>
      </c>
      <c r="E22" s="9" t="s">
        <v>162</v>
      </c>
      <c r="F22" s="8" t="s">
        <v>162</v>
      </c>
      <c r="G22" s="8" t="s">
        <v>162</v>
      </c>
      <c r="H22" s="8" t="s">
        <v>162</v>
      </c>
      <c r="I22" s="8" t="s">
        <v>162</v>
      </c>
      <c r="J22" s="8" t="s">
        <v>162</v>
      </c>
      <c r="K22" s="8" t="s">
        <v>162</v>
      </c>
      <c r="L22" s="8" t="s">
        <v>162</v>
      </c>
      <c r="M22" s="8" t="s">
        <v>163</v>
      </c>
      <c r="N22" s="8" t="s">
        <v>162</v>
      </c>
      <c r="O22" s="8" t="s">
        <v>162</v>
      </c>
      <c r="P22" s="8" t="s">
        <v>162</v>
      </c>
      <c r="Q22" s="8" t="s">
        <v>162</v>
      </c>
      <c r="R22" s="8" t="s">
        <v>162</v>
      </c>
      <c r="S22" s="8" t="s">
        <v>162</v>
      </c>
      <c r="T22" s="8" t="s">
        <v>162</v>
      </c>
      <c r="U22" s="8" t="s">
        <v>162</v>
      </c>
      <c r="V22" s="8" t="s">
        <v>162</v>
      </c>
      <c r="W22" s="8" t="s">
        <v>162</v>
      </c>
      <c r="X22" s="8" t="s">
        <v>162</v>
      </c>
      <c r="Y22" s="8" t="s">
        <v>162</v>
      </c>
      <c r="Z22" s="8" t="s">
        <v>162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s="7" customFormat="1" x14ac:dyDescent="0.2">
      <c r="A23" s="7" t="s">
        <v>143</v>
      </c>
      <c r="B23" s="8" t="s">
        <v>110</v>
      </c>
      <c r="C23" s="8" t="s">
        <v>133</v>
      </c>
      <c r="D23" s="8" t="s">
        <v>107</v>
      </c>
      <c r="E23" s="9" t="s">
        <v>107</v>
      </c>
      <c r="F23" s="8" t="s">
        <v>108</v>
      </c>
      <c r="G23" s="8" t="s">
        <v>144</v>
      </c>
      <c r="H23" s="10" t="s">
        <v>145</v>
      </c>
      <c r="I23" s="8" t="s">
        <v>146</v>
      </c>
      <c r="J23" s="8" t="s">
        <v>147</v>
      </c>
      <c r="K23" s="8" t="s">
        <v>148</v>
      </c>
      <c r="L23" s="8" t="s">
        <v>149</v>
      </c>
      <c r="M23" s="8" t="s">
        <v>17</v>
      </c>
      <c r="N23" s="8" t="s">
        <v>109</v>
      </c>
      <c r="O23" s="8" t="s">
        <v>150</v>
      </c>
      <c r="P23" s="8" t="s">
        <v>151</v>
      </c>
      <c r="Q23" s="8" t="s">
        <v>152</v>
      </c>
      <c r="R23" s="8" t="s">
        <v>22</v>
      </c>
      <c r="S23" s="8" t="s">
        <v>23</v>
      </c>
      <c r="T23" s="8" t="s">
        <v>24</v>
      </c>
      <c r="U23" s="8" t="s">
        <v>25</v>
      </c>
      <c r="V23" s="8" t="s">
        <v>26</v>
      </c>
      <c r="W23" s="8" t="s">
        <v>27</v>
      </c>
      <c r="X23" s="8" t="s">
        <v>28</v>
      </c>
      <c r="Y23" s="8" t="s">
        <v>29</v>
      </c>
      <c r="Z23" s="8" t="s">
        <v>30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s="32" customFormat="1" x14ac:dyDescent="0.2">
      <c r="A24" s="21" t="s">
        <v>120</v>
      </c>
      <c r="B24" s="29">
        <f t="shared" ref="B24:B41" si="0">C24*B3</f>
        <v>0.10200000000000001</v>
      </c>
      <c r="C24" s="22">
        <v>0.3</v>
      </c>
      <c r="D24" s="30">
        <f t="shared" ref="D24:D41" si="1">E24/E$43</f>
        <v>0.63387637009736253</v>
      </c>
      <c r="E24" s="31">
        <f t="shared" ref="E24:E41" si="2">C24*E3</f>
        <v>0.26400000000000001</v>
      </c>
      <c r="F24" s="29">
        <f t="shared" ref="F24:O33" si="3">$E24*F3</f>
        <v>2.6664E-2</v>
      </c>
      <c r="G24" s="29">
        <f t="shared" si="3"/>
        <v>1.3332E-2</v>
      </c>
      <c r="H24" s="29">
        <f t="shared" si="3"/>
        <v>1.3332E-2</v>
      </c>
      <c r="I24" s="29">
        <f t="shared" si="3"/>
        <v>2.376E-2</v>
      </c>
      <c r="J24" s="29">
        <f t="shared" si="3"/>
        <v>1.0692E-2</v>
      </c>
      <c r="K24" s="29">
        <f t="shared" si="3"/>
        <v>0</v>
      </c>
      <c r="L24" s="29">
        <f t="shared" si="3"/>
        <v>7.92E-3</v>
      </c>
      <c r="M24" s="29">
        <f t="shared" si="3"/>
        <v>0.48576000000000003</v>
      </c>
      <c r="N24" s="29">
        <f t="shared" si="3"/>
        <v>0.21120000000000003</v>
      </c>
      <c r="O24" s="29">
        <f t="shared" si="3"/>
        <v>1.1351999999999999E-2</v>
      </c>
      <c r="P24" s="29">
        <f t="shared" ref="P24:Z33" si="4">$E24*P3</f>
        <v>4.2240000000000003E-3</v>
      </c>
      <c r="Q24" s="29">
        <f t="shared" si="4"/>
        <v>0.19800000000000001</v>
      </c>
      <c r="R24" s="29">
        <f t="shared" si="4"/>
        <v>2.9863680000000007E-4</v>
      </c>
      <c r="S24" s="29">
        <f t="shared" si="4"/>
        <v>4.3995600000000003E-4</v>
      </c>
      <c r="T24" s="29">
        <f t="shared" si="4"/>
        <v>5.2799998819828035E-5</v>
      </c>
      <c r="U24" s="29">
        <f t="shared" si="4"/>
        <v>1.5047999811172487E-3</v>
      </c>
      <c r="V24" s="29">
        <f t="shared" si="4"/>
        <v>6.8639997482299812E-4</v>
      </c>
      <c r="W24" s="29">
        <f t="shared" si="4"/>
        <v>1.7159999370574951E-3</v>
      </c>
      <c r="X24" s="29">
        <f t="shared" si="4"/>
        <v>7.9199998229742042E-5</v>
      </c>
      <c r="Y24" s="29">
        <f t="shared" si="4"/>
        <v>2.3760000944137574E-4</v>
      </c>
      <c r="Z24" s="29">
        <f t="shared" si="4"/>
        <v>1.3200000000000001E-4</v>
      </c>
    </row>
    <row r="25" spans="1:36" s="32" customFormat="1" x14ac:dyDescent="0.2">
      <c r="A25" s="21" t="s">
        <v>176</v>
      </c>
      <c r="B25" s="29">
        <f t="shared" si="0"/>
        <v>7.4999999999999997E-2</v>
      </c>
      <c r="C25" s="22">
        <v>0.15</v>
      </c>
      <c r="D25" s="30">
        <f t="shared" si="1"/>
        <v>0.32309687023542261</v>
      </c>
      <c r="E25" s="31">
        <f t="shared" si="2"/>
        <v>0.13456499999999999</v>
      </c>
      <c r="F25" s="29">
        <f t="shared" si="3"/>
        <v>6.5936849999999991E-2</v>
      </c>
      <c r="G25" s="29">
        <f t="shared" si="3"/>
        <v>4.2858952499999999E-2</v>
      </c>
      <c r="H25" s="29">
        <f t="shared" si="3"/>
        <v>2.3077897499999996E-2</v>
      </c>
      <c r="I25" s="29">
        <f t="shared" si="3"/>
        <v>1.8839100000000001E-2</v>
      </c>
      <c r="J25" s="29">
        <f t="shared" si="3"/>
        <v>8.4775949999999992E-3</v>
      </c>
      <c r="K25" s="29">
        <f t="shared" si="3"/>
        <v>0</v>
      </c>
      <c r="L25" s="29">
        <f t="shared" si="3"/>
        <v>1.34565E-2</v>
      </c>
      <c r="M25" s="29">
        <f t="shared" si="3"/>
        <v>0.26105609999999996</v>
      </c>
      <c r="N25" s="29">
        <f t="shared" si="3"/>
        <v>0.11303459999999999</v>
      </c>
      <c r="O25" s="29">
        <f t="shared" si="3"/>
        <v>5.7862949999999995E-3</v>
      </c>
      <c r="P25" s="29">
        <f t="shared" si="4"/>
        <v>9.8770709999999977E-3</v>
      </c>
      <c r="Q25" s="29">
        <f t="shared" si="4"/>
        <v>3.4125683999999996E-2</v>
      </c>
      <c r="R25" s="29">
        <f t="shared" si="4"/>
        <v>6.65962185E-4</v>
      </c>
      <c r="S25" s="29">
        <f t="shared" si="4"/>
        <v>3.5342151600000001E-3</v>
      </c>
      <c r="T25" s="29">
        <f t="shared" si="4"/>
        <v>3.9023848877102138E-4</v>
      </c>
      <c r="U25" s="29">
        <f t="shared" si="4"/>
        <v>9.4195498395860183E-4</v>
      </c>
      <c r="V25" s="29">
        <f t="shared" si="4"/>
        <v>4.3060799037516112E-4</v>
      </c>
      <c r="W25" s="29">
        <f t="shared" si="4"/>
        <v>3.0949949358344076E-3</v>
      </c>
      <c r="X25" s="29">
        <f t="shared" si="4"/>
        <v>6.4591198556274165E-4</v>
      </c>
      <c r="Y25" s="29">
        <f t="shared" si="4"/>
        <v>4.0369499097671353E-5</v>
      </c>
      <c r="Z25" s="29">
        <f t="shared" si="4"/>
        <v>6.7282499999999992E-5</v>
      </c>
    </row>
    <row r="26" spans="1:36" s="32" customFormat="1" x14ac:dyDescent="0.2">
      <c r="A26" s="21" t="s">
        <v>177</v>
      </c>
      <c r="B26" s="29">
        <f t="shared" si="0"/>
        <v>8.8000000000000005E-3</v>
      </c>
      <c r="C26" s="22">
        <v>8.0000000000000002E-3</v>
      </c>
      <c r="D26" s="30">
        <f t="shared" si="1"/>
        <v>1.9016291102920874E-2</v>
      </c>
      <c r="E26" s="31">
        <f t="shared" si="2"/>
        <v>7.92E-3</v>
      </c>
      <c r="F26" s="29">
        <f t="shared" si="3"/>
        <v>2.2255199999999999E-2</v>
      </c>
      <c r="G26" s="29">
        <f t="shared" si="3"/>
        <v>2.2255199999999999E-2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4"/>
        <v>0</v>
      </c>
      <c r="Q26" s="29">
        <f t="shared" si="4"/>
        <v>0</v>
      </c>
      <c r="R26" s="29">
        <f t="shared" si="4"/>
        <v>0</v>
      </c>
      <c r="S26" s="29">
        <f t="shared" si="4"/>
        <v>0</v>
      </c>
      <c r="T26" s="29">
        <f t="shared" si="4"/>
        <v>0</v>
      </c>
      <c r="U26" s="29">
        <f t="shared" si="4"/>
        <v>0</v>
      </c>
      <c r="V26" s="29">
        <f t="shared" si="4"/>
        <v>0</v>
      </c>
      <c r="W26" s="29">
        <f t="shared" si="4"/>
        <v>0</v>
      </c>
      <c r="X26" s="29">
        <f t="shared" si="4"/>
        <v>0</v>
      </c>
      <c r="Y26" s="29">
        <f t="shared" si="4"/>
        <v>0</v>
      </c>
      <c r="Z26" s="29">
        <f t="shared" si="4"/>
        <v>0</v>
      </c>
    </row>
    <row r="27" spans="1:36" s="32" customFormat="1" x14ac:dyDescent="0.2">
      <c r="A27" s="21" t="s">
        <v>160</v>
      </c>
      <c r="B27" s="29">
        <f t="shared" si="0"/>
        <v>1.7000000000000001E-3</v>
      </c>
      <c r="C27" s="22">
        <v>0.01</v>
      </c>
      <c r="D27" s="30">
        <f t="shared" si="1"/>
        <v>2.4010468564294032E-2</v>
      </c>
      <c r="E27" s="31">
        <f t="shared" si="2"/>
        <v>0.01</v>
      </c>
      <c r="F27" s="29">
        <f t="shared" si="3"/>
        <v>0</v>
      </c>
      <c r="G27" s="29">
        <f t="shared" si="3"/>
        <v>0</v>
      </c>
      <c r="H27" s="29">
        <f t="shared" si="3"/>
        <v>0</v>
      </c>
      <c r="I27" s="29">
        <f t="shared" si="3"/>
        <v>0</v>
      </c>
      <c r="J27" s="29">
        <f t="shared" si="3"/>
        <v>0</v>
      </c>
      <c r="K27" s="29">
        <f t="shared" si="3"/>
        <v>0</v>
      </c>
      <c r="L27" s="29">
        <f t="shared" si="3"/>
        <v>0</v>
      </c>
      <c r="M27" s="29">
        <f t="shared" si="3"/>
        <v>0</v>
      </c>
      <c r="N27" s="29">
        <f t="shared" si="3"/>
        <v>0</v>
      </c>
      <c r="O27" s="29">
        <f t="shared" si="3"/>
        <v>0</v>
      </c>
      <c r="P27" s="29">
        <f t="shared" si="4"/>
        <v>0.01</v>
      </c>
      <c r="Q27" s="29">
        <f t="shared" si="4"/>
        <v>0</v>
      </c>
      <c r="R27" s="29">
        <f t="shared" si="4"/>
        <v>0</v>
      </c>
      <c r="S27" s="29">
        <f t="shared" si="4"/>
        <v>0</v>
      </c>
      <c r="T27" s="29">
        <f t="shared" si="4"/>
        <v>3.4000000000000002E-3</v>
      </c>
      <c r="U27" s="29">
        <f t="shared" si="4"/>
        <v>2.0000000000000003E-6</v>
      </c>
      <c r="V27" s="29">
        <f t="shared" si="4"/>
        <v>2.0600000000000002E-4</v>
      </c>
      <c r="W27" s="29">
        <f t="shared" si="4"/>
        <v>1.1999999999999999E-5</v>
      </c>
      <c r="X27" s="29">
        <f t="shared" si="4"/>
        <v>4.0000000000000007E-6</v>
      </c>
      <c r="Y27" s="29">
        <f t="shared" si="4"/>
        <v>5.9999999999999993E-6</v>
      </c>
      <c r="Z27" s="29">
        <f t="shared" si="4"/>
        <v>2.9999999999999997E-6</v>
      </c>
    </row>
    <row r="28" spans="1:36" s="32" customFormat="1" x14ac:dyDescent="0.2">
      <c r="A28" s="21" t="s">
        <v>178</v>
      </c>
      <c r="B28" s="29">
        <f t="shared" si="0"/>
        <v>0</v>
      </c>
      <c r="C28" s="22">
        <v>0</v>
      </c>
      <c r="D28" s="30">
        <f t="shared" si="1"/>
        <v>0</v>
      </c>
      <c r="E28" s="31">
        <f t="shared" si="2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9">
        <f t="shared" si="3"/>
        <v>0</v>
      </c>
      <c r="O28" s="29">
        <f t="shared" si="3"/>
        <v>0</v>
      </c>
      <c r="P28" s="29">
        <f t="shared" si="4"/>
        <v>0</v>
      </c>
      <c r="Q28" s="29">
        <f t="shared" si="4"/>
        <v>0</v>
      </c>
      <c r="R28" s="29">
        <f t="shared" si="4"/>
        <v>0</v>
      </c>
      <c r="S28" s="29">
        <f t="shared" si="4"/>
        <v>0</v>
      </c>
      <c r="T28" s="29">
        <f t="shared" si="4"/>
        <v>0</v>
      </c>
      <c r="U28" s="29">
        <f t="shared" si="4"/>
        <v>0</v>
      </c>
      <c r="V28" s="29">
        <f t="shared" si="4"/>
        <v>0</v>
      </c>
      <c r="W28" s="29">
        <f t="shared" si="4"/>
        <v>0</v>
      </c>
      <c r="X28" s="29">
        <f t="shared" si="4"/>
        <v>0</v>
      </c>
      <c r="Y28" s="29">
        <f t="shared" si="4"/>
        <v>0</v>
      </c>
      <c r="Z28" s="29">
        <f t="shared" si="4"/>
        <v>0</v>
      </c>
    </row>
    <row r="29" spans="1:36" s="32" customFormat="1" x14ac:dyDescent="0.2">
      <c r="A29" s="21" t="s">
        <v>159</v>
      </c>
      <c r="B29" s="29">
        <f t="shared" si="0"/>
        <v>0</v>
      </c>
      <c r="C29" s="22">
        <v>0</v>
      </c>
      <c r="D29" s="30">
        <f t="shared" si="1"/>
        <v>0</v>
      </c>
      <c r="E29" s="31">
        <f t="shared" si="2"/>
        <v>0</v>
      </c>
      <c r="F29" s="29">
        <f t="shared" si="3"/>
        <v>0</v>
      </c>
      <c r="G29" s="29">
        <f t="shared" si="3"/>
        <v>0</v>
      </c>
      <c r="H29" s="29">
        <f t="shared" si="3"/>
        <v>0</v>
      </c>
      <c r="I29" s="29">
        <f t="shared" si="3"/>
        <v>0</v>
      </c>
      <c r="J29" s="29">
        <f t="shared" si="3"/>
        <v>0</v>
      </c>
      <c r="K29" s="29">
        <f t="shared" si="3"/>
        <v>0</v>
      </c>
      <c r="L29" s="29">
        <f t="shared" si="3"/>
        <v>0</v>
      </c>
      <c r="M29" s="29">
        <f t="shared" si="3"/>
        <v>0</v>
      </c>
      <c r="N29" s="29">
        <f t="shared" si="3"/>
        <v>0</v>
      </c>
      <c r="O29" s="29">
        <f t="shared" si="3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29">
        <f t="shared" si="4"/>
        <v>0</v>
      </c>
      <c r="U29" s="29">
        <f t="shared" si="4"/>
        <v>0</v>
      </c>
      <c r="V29" s="29">
        <f t="shared" si="4"/>
        <v>0</v>
      </c>
      <c r="W29" s="29">
        <f t="shared" si="4"/>
        <v>0</v>
      </c>
      <c r="X29" s="29">
        <f t="shared" si="4"/>
        <v>0</v>
      </c>
      <c r="Y29" s="29">
        <f t="shared" si="4"/>
        <v>0</v>
      </c>
      <c r="Z29" s="29">
        <f t="shared" si="4"/>
        <v>0</v>
      </c>
    </row>
    <row r="30" spans="1:36" s="32" customFormat="1" x14ac:dyDescent="0.2">
      <c r="A30" s="28"/>
      <c r="B30" s="29">
        <f t="shared" si="0"/>
        <v>0</v>
      </c>
      <c r="C30" s="33">
        <v>0</v>
      </c>
      <c r="D30" s="30">
        <f t="shared" si="1"/>
        <v>0</v>
      </c>
      <c r="E30" s="31">
        <f t="shared" si="2"/>
        <v>0</v>
      </c>
      <c r="F30" s="29">
        <f t="shared" si="3"/>
        <v>0</v>
      </c>
      <c r="G30" s="29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29">
        <f t="shared" si="4"/>
        <v>0</v>
      </c>
      <c r="U30" s="29">
        <f t="shared" si="4"/>
        <v>0</v>
      </c>
      <c r="V30" s="29">
        <f t="shared" si="4"/>
        <v>0</v>
      </c>
      <c r="W30" s="29">
        <f t="shared" si="4"/>
        <v>0</v>
      </c>
      <c r="X30" s="29">
        <f t="shared" si="4"/>
        <v>0</v>
      </c>
      <c r="Y30" s="29">
        <f t="shared" si="4"/>
        <v>0</v>
      </c>
      <c r="Z30" s="29">
        <f t="shared" si="4"/>
        <v>0</v>
      </c>
    </row>
    <row r="31" spans="1:36" s="32" customFormat="1" x14ac:dyDescent="0.2">
      <c r="A31" s="28"/>
      <c r="B31" s="29">
        <f t="shared" si="0"/>
        <v>0</v>
      </c>
      <c r="C31" s="33">
        <v>0</v>
      </c>
      <c r="D31" s="30">
        <f t="shared" si="1"/>
        <v>0</v>
      </c>
      <c r="E31" s="31">
        <f t="shared" si="2"/>
        <v>0</v>
      </c>
      <c r="F31" s="29">
        <f t="shared" si="3"/>
        <v>0</v>
      </c>
      <c r="G31" s="29">
        <f t="shared" si="3"/>
        <v>0</v>
      </c>
      <c r="H31" s="29">
        <f t="shared" si="3"/>
        <v>0</v>
      </c>
      <c r="I31" s="29">
        <f t="shared" si="3"/>
        <v>0</v>
      </c>
      <c r="J31" s="29">
        <f t="shared" si="3"/>
        <v>0</v>
      </c>
      <c r="K31" s="29">
        <f t="shared" si="3"/>
        <v>0</v>
      </c>
      <c r="L31" s="29">
        <f t="shared" si="3"/>
        <v>0</v>
      </c>
      <c r="M31" s="29">
        <f t="shared" si="3"/>
        <v>0</v>
      </c>
      <c r="N31" s="29">
        <f t="shared" si="3"/>
        <v>0</v>
      </c>
      <c r="O31" s="29">
        <f t="shared" si="3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0</v>
      </c>
      <c r="T31" s="29">
        <f t="shared" si="4"/>
        <v>0</v>
      </c>
      <c r="U31" s="29">
        <f t="shared" si="4"/>
        <v>0</v>
      </c>
      <c r="V31" s="29">
        <f t="shared" si="4"/>
        <v>0</v>
      </c>
      <c r="W31" s="29">
        <f t="shared" si="4"/>
        <v>0</v>
      </c>
      <c r="X31" s="29">
        <f t="shared" si="4"/>
        <v>0</v>
      </c>
      <c r="Y31" s="29">
        <f t="shared" si="4"/>
        <v>0</v>
      </c>
      <c r="Z31" s="29">
        <f t="shared" si="4"/>
        <v>0</v>
      </c>
    </row>
    <row r="32" spans="1:36" s="32" customFormat="1" x14ac:dyDescent="0.2">
      <c r="A32" s="28"/>
      <c r="B32" s="29">
        <f t="shared" si="0"/>
        <v>0</v>
      </c>
      <c r="C32" s="33">
        <v>0</v>
      </c>
      <c r="D32" s="30">
        <f t="shared" si="1"/>
        <v>0</v>
      </c>
      <c r="E32" s="31">
        <f t="shared" si="2"/>
        <v>0</v>
      </c>
      <c r="F32" s="29">
        <f t="shared" si="3"/>
        <v>0</v>
      </c>
      <c r="G32" s="29">
        <f t="shared" si="3"/>
        <v>0</v>
      </c>
      <c r="H32" s="29">
        <f t="shared" si="3"/>
        <v>0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29">
        <f t="shared" si="3"/>
        <v>0</v>
      </c>
      <c r="O32" s="29">
        <f t="shared" si="3"/>
        <v>0</v>
      </c>
      <c r="P32" s="29">
        <f t="shared" si="4"/>
        <v>0</v>
      </c>
      <c r="Q32" s="29">
        <f t="shared" si="4"/>
        <v>0</v>
      </c>
      <c r="R32" s="29">
        <f t="shared" si="4"/>
        <v>0</v>
      </c>
      <c r="S32" s="29">
        <f t="shared" si="4"/>
        <v>0</v>
      </c>
      <c r="T32" s="29">
        <f t="shared" si="4"/>
        <v>0</v>
      </c>
      <c r="U32" s="29">
        <f t="shared" si="4"/>
        <v>0</v>
      </c>
      <c r="V32" s="29">
        <f t="shared" si="4"/>
        <v>0</v>
      </c>
      <c r="W32" s="29">
        <f t="shared" si="4"/>
        <v>0</v>
      </c>
      <c r="X32" s="29">
        <f t="shared" si="4"/>
        <v>0</v>
      </c>
      <c r="Y32" s="29">
        <f t="shared" si="4"/>
        <v>0</v>
      </c>
      <c r="Z32" s="29">
        <f t="shared" si="4"/>
        <v>0</v>
      </c>
    </row>
    <row r="33" spans="1:26" s="32" customFormat="1" x14ac:dyDescent="0.2">
      <c r="A33" s="28"/>
      <c r="B33" s="29">
        <f t="shared" si="0"/>
        <v>0</v>
      </c>
      <c r="C33" s="33">
        <v>0</v>
      </c>
      <c r="D33" s="30">
        <f t="shared" si="1"/>
        <v>0</v>
      </c>
      <c r="E33" s="31">
        <f t="shared" si="2"/>
        <v>0</v>
      </c>
      <c r="F33" s="29">
        <f t="shared" si="3"/>
        <v>0</v>
      </c>
      <c r="G33" s="29">
        <f t="shared" si="3"/>
        <v>0</v>
      </c>
      <c r="H33" s="29">
        <f t="shared" si="3"/>
        <v>0</v>
      </c>
      <c r="I33" s="29">
        <f t="shared" si="3"/>
        <v>0</v>
      </c>
      <c r="J33" s="29">
        <f t="shared" si="3"/>
        <v>0</v>
      </c>
      <c r="K33" s="29">
        <f t="shared" si="3"/>
        <v>0</v>
      </c>
      <c r="L33" s="29">
        <f t="shared" si="3"/>
        <v>0</v>
      </c>
      <c r="M33" s="29">
        <f t="shared" si="3"/>
        <v>0</v>
      </c>
      <c r="N33" s="29">
        <f t="shared" si="3"/>
        <v>0</v>
      </c>
      <c r="O33" s="29">
        <f t="shared" si="3"/>
        <v>0</v>
      </c>
      <c r="P33" s="29">
        <f t="shared" si="4"/>
        <v>0</v>
      </c>
      <c r="Q33" s="29">
        <f t="shared" si="4"/>
        <v>0</v>
      </c>
      <c r="R33" s="29">
        <f t="shared" si="4"/>
        <v>0</v>
      </c>
      <c r="S33" s="29">
        <f t="shared" si="4"/>
        <v>0</v>
      </c>
      <c r="T33" s="29">
        <f t="shared" si="4"/>
        <v>0</v>
      </c>
      <c r="U33" s="29">
        <f t="shared" si="4"/>
        <v>0</v>
      </c>
      <c r="V33" s="29">
        <f t="shared" si="4"/>
        <v>0</v>
      </c>
      <c r="W33" s="29">
        <f t="shared" si="4"/>
        <v>0</v>
      </c>
      <c r="X33" s="29">
        <f t="shared" si="4"/>
        <v>0</v>
      </c>
      <c r="Y33" s="29">
        <f t="shared" si="4"/>
        <v>0</v>
      </c>
      <c r="Z33" s="29">
        <f t="shared" si="4"/>
        <v>0</v>
      </c>
    </row>
    <row r="34" spans="1:26" s="32" customFormat="1" x14ac:dyDescent="0.2">
      <c r="A34" s="28"/>
      <c r="B34" s="29">
        <f t="shared" si="0"/>
        <v>0</v>
      </c>
      <c r="C34" s="33">
        <v>0</v>
      </c>
      <c r="D34" s="30">
        <f t="shared" si="1"/>
        <v>0</v>
      </c>
      <c r="E34" s="31">
        <f t="shared" si="2"/>
        <v>0</v>
      </c>
      <c r="F34" s="29">
        <f t="shared" ref="F34:O41" si="5">$E34*F13</f>
        <v>0</v>
      </c>
      <c r="G34" s="29">
        <f t="shared" si="5"/>
        <v>0</v>
      </c>
      <c r="H34" s="29">
        <f t="shared" si="5"/>
        <v>0</v>
      </c>
      <c r="I34" s="29">
        <f t="shared" si="5"/>
        <v>0</v>
      </c>
      <c r="J34" s="29">
        <f t="shared" si="5"/>
        <v>0</v>
      </c>
      <c r="K34" s="29">
        <f t="shared" si="5"/>
        <v>0</v>
      </c>
      <c r="L34" s="29">
        <f t="shared" si="5"/>
        <v>0</v>
      </c>
      <c r="M34" s="29">
        <f t="shared" si="5"/>
        <v>0</v>
      </c>
      <c r="N34" s="29">
        <f t="shared" si="5"/>
        <v>0</v>
      </c>
      <c r="O34" s="29">
        <f t="shared" si="5"/>
        <v>0</v>
      </c>
      <c r="P34" s="29">
        <f t="shared" ref="P34:Z41" si="6">$E34*P13</f>
        <v>0</v>
      </c>
      <c r="Q34" s="29">
        <f t="shared" si="6"/>
        <v>0</v>
      </c>
      <c r="R34" s="29">
        <f t="shared" si="6"/>
        <v>0</v>
      </c>
      <c r="S34" s="29">
        <f t="shared" si="6"/>
        <v>0</v>
      </c>
      <c r="T34" s="29">
        <f t="shared" si="6"/>
        <v>0</v>
      </c>
      <c r="U34" s="29">
        <f t="shared" si="6"/>
        <v>0</v>
      </c>
      <c r="V34" s="29">
        <f t="shared" si="6"/>
        <v>0</v>
      </c>
      <c r="W34" s="29">
        <f t="shared" si="6"/>
        <v>0</v>
      </c>
      <c r="X34" s="29">
        <f t="shared" si="6"/>
        <v>0</v>
      </c>
      <c r="Y34" s="29">
        <f t="shared" si="6"/>
        <v>0</v>
      </c>
      <c r="Z34" s="29">
        <f t="shared" si="6"/>
        <v>0</v>
      </c>
    </row>
    <row r="35" spans="1:26" s="32" customFormat="1" x14ac:dyDescent="0.2">
      <c r="A35" s="28"/>
      <c r="B35" s="29">
        <f t="shared" si="0"/>
        <v>0</v>
      </c>
      <c r="C35" s="33">
        <v>0</v>
      </c>
      <c r="D35" s="30">
        <f t="shared" si="1"/>
        <v>0</v>
      </c>
      <c r="E35" s="31">
        <f t="shared" si="2"/>
        <v>0</v>
      </c>
      <c r="F35" s="29">
        <f t="shared" si="5"/>
        <v>0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29">
        <f t="shared" si="5"/>
        <v>0</v>
      </c>
      <c r="P35" s="29">
        <f t="shared" si="6"/>
        <v>0</v>
      </c>
      <c r="Q35" s="29">
        <f t="shared" si="6"/>
        <v>0</v>
      </c>
      <c r="R35" s="29">
        <f t="shared" si="6"/>
        <v>0</v>
      </c>
      <c r="S35" s="29">
        <f t="shared" si="6"/>
        <v>0</v>
      </c>
      <c r="T35" s="29">
        <f t="shared" si="6"/>
        <v>0</v>
      </c>
      <c r="U35" s="29">
        <f t="shared" si="6"/>
        <v>0</v>
      </c>
      <c r="V35" s="29">
        <f t="shared" si="6"/>
        <v>0</v>
      </c>
      <c r="W35" s="29">
        <f t="shared" si="6"/>
        <v>0</v>
      </c>
      <c r="X35" s="29">
        <f t="shared" si="6"/>
        <v>0</v>
      </c>
      <c r="Y35" s="29">
        <f t="shared" si="6"/>
        <v>0</v>
      </c>
      <c r="Z35" s="29">
        <f t="shared" si="6"/>
        <v>0</v>
      </c>
    </row>
    <row r="36" spans="1:26" s="32" customFormat="1" x14ac:dyDescent="0.2">
      <c r="A36" s="28"/>
      <c r="B36" s="29">
        <f t="shared" si="0"/>
        <v>0</v>
      </c>
      <c r="C36" s="33">
        <v>0</v>
      </c>
      <c r="D36" s="30">
        <f t="shared" si="1"/>
        <v>0</v>
      </c>
      <c r="E36" s="31">
        <f t="shared" si="2"/>
        <v>0</v>
      </c>
      <c r="F36" s="29">
        <f t="shared" si="5"/>
        <v>0</v>
      </c>
      <c r="G36" s="29">
        <f t="shared" si="5"/>
        <v>0</v>
      </c>
      <c r="H36" s="29">
        <f t="shared" si="5"/>
        <v>0</v>
      </c>
      <c r="I36" s="29">
        <f t="shared" si="5"/>
        <v>0</v>
      </c>
      <c r="J36" s="29">
        <f t="shared" si="5"/>
        <v>0</v>
      </c>
      <c r="K36" s="29">
        <f t="shared" si="5"/>
        <v>0</v>
      </c>
      <c r="L36" s="29">
        <f t="shared" si="5"/>
        <v>0</v>
      </c>
      <c r="M36" s="29">
        <f t="shared" si="5"/>
        <v>0</v>
      </c>
      <c r="N36" s="29">
        <f t="shared" si="5"/>
        <v>0</v>
      </c>
      <c r="O36" s="29">
        <f t="shared" si="5"/>
        <v>0</v>
      </c>
      <c r="P36" s="29">
        <f t="shared" si="6"/>
        <v>0</v>
      </c>
      <c r="Q36" s="29">
        <f t="shared" si="6"/>
        <v>0</v>
      </c>
      <c r="R36" s="29">
        <f t="shared" si="6"/>
        <v>0</v>
      </c>
      <c r="S36" s="29">
        <f t="shared" si="6"/>
        <v>0</v>
      </c>
      <c r="T36" s="29">
        <f t="shared" si="6"/>
        <v>0</v>
      </c>
      <c r="U36" s="29">
        <f t="shared" si="6"/>
        <v>0</v>
      </c>
      <c r="V36" s="29">
        <f t="shared" si="6"/>
        <v>0</v>
      </c>
      <c r="W36" s="29">
        <f t="shared" si="6"/>
        <v>0</v>
      </c>
      <c r="X36" s="29">
        <f t="shared" si="6"/>
        <v>0</v>
      </c>
      <c r="Y36" s="29">
        <f t="shared" si="6"/>
        <v>0</v>
      </c>
      <c r="Z36" s="29">
        <f t="shared" si="6"/>
        <v>0</v>
      </c>
    </row>
    <row r="37" spans="1:26" s="32" customFormat="1" x14ac:dyDescent="0.2">
      <c r="A37" s="28"/>
      <c r="B37" s="29">
        <f t="shared" si="0"/>
        <v>0</v>
      </c>
      <c r="C37" s="33">
        <v>0</v>
      </c>
      <c r="D37" s="30">
        <f t="shared" si="1"/>
        <v>0</v>
      </c>
      <c r="E37" s="31">
        <f t="shared" si="2"/>
        <v>0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29">
        <f t="shared" si="5"/>
        <v>0</v>
      </c>
      <c r="K37" s="29">
        <f t="shared" si="5"/>
        <v>0</v>
      </c>
      <c r="L37" s="29">
        <f t="shared" si="5"/>
        <v>0</v>
      </c>
      <c r="M37" s="29">
        <f t="shared" si="5"/>
        <v>0</v>
      </c>
      <c r="N37" s="29">
        <f t="shared" si="5"/>
        <v>0</v>
      </c>
      <c r="O37" s="29">
        <f t="shared" si="5"/>
        <v>0</v>
      </c>
      <c r="P37" s="29">
        <f t="shared" si="6"/>
        <v>0</v>
      </c>
      <c r="Q37" s="29">
        <f t="shared" si="6"/>
        <v>0</v>
      </c>
      <c r="R37" s="29">
        <f t="shared" si="6"/>
        <v>0</v>
      </c>
      <c r="S37" s="29">
        <f t="shared" si="6"/>
        <v>0</v>
      </c>
      <c r="T37" s="29">
        <f t="shared" si="6"/>
        <v>0</v>
      </c>
      <c r="U37" s="29">
        <f t="shared" si="6"/>
        <v>0</v>
      </c>
      <c r="V37" s="29">
        <f t="shared" si="6"/>
        <v>0</v>
      </c>
      <c r="W37" s="29">
        <f t="shared" si="6"/>
        <v>0</v>
      </c>
      <c r="X37" s="29">
        <f t="shared" si="6"/>
        <v>0</v>
      </c>
      <c r="Y37" s="29">
        <f t="shared" si="6"/>
        <v>0</v>
      </c>
      <c r="Z37" s="29">
        <f t="shared" si="6"/>
        <v>0</v>
      </c>
    </row>
    <row r="38" spans="1:26" s="32" customFormat="1" x14ac:dyDescent="0.2">
      <c r="A38" s="28"/>
      <c r="B38" s="29">
        <f t="shared" si="0"/>
        <v>0</v>
      </c>
      <c r="C38" s="33">
        <v>0</v>
      </c>
      <c r="D38" s="30">
        <f t="shared" si="1"/>
        <v>0</v>
      </c>
      <c r="E38" s="31">
        <f t="shared" si="2"/>
        <v>0</v>
      </c>
      <c r="F38" s="29">
        <f t="shared" si="5"/>
        <v>0</v>
      </c>
      <c r="G38" s="29">
        <f t="shared" si="5"/>
        <v>0</v>
      </c>
      <c r="H38" s="29">
        <f t="shared" si="5"/>
        <v>0</v>
      </c>
      <c r="I38" s="29">
        <f t="shared" si="5"/>
        <v>0</v>
      </c>
      <c r="J38" s="29">
        <f t="shared" si="5"/>
        <v>0</v>
      </c>
      <c r="K38" s="29">
        <f t="shared" si="5"/>
        <v>0</v>
      </c>
      <c r="L38" s="29">
        <f t="shared" si="5"/>
        <v>0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6"/>
        <v>0</v>
      </c>
      <c r="Q38" s="29">
        <f t="shared" si="6"/>
        <v>0</v>
      </c>
      <c r="R38" s="29">
        <f t="shared" si="6"/>
        <v>0</v>
      </c>
      <c r="S38" s="29">
        <f t="shared" si="6"/>
        <v>0</v>
      </c>
      <c r="T38" s="29">
        <f t="shared" si="6"/>
        <v>0</v>
      </c>
      <c r="U38" s="29">
        <f t="shared" si="6"/>
        <v>0</v>
      </c>
      <c r="V38" s="29">
        <f t="shared" si="6"/>
        <v>0</v>
      </c>
      <c r="W38" s="29">
        <f t="shared" si="6"/>
        <v>0</v>
      </c>
      <c r="X38" s="29">
        <f t="shared" si="6"/>
        <v>0</v>
      </c>
      <c r="Y38" s="29">
        <f t="shared" si="6"/>
        <v>0</v>
      </c>
      <c r="Z38" s="29">
        <f t="shared" si="6"/>
        <v>0</v>
      </c>
    </row>
    <row r="39" spans="1:26" s="32" customFormat="1" x14ac:dyDescent="0.2">
      <c r="A39" s="28"/>
      <c r="B39" s="29">
        <f t="shared" si="0"/>
        <v>0</v>
      </c>
      <c r="C39" s="33">
        <v>0</v>
      </c>
      <c r="D39" s="30">
        <f t="shared" si="1"/>
        <v>0</v>
      </c>
      <c r="E39" s="31">
        <f t="shared" si="2"/>
        <v>0</v>
      </c>
      <c r="F39" s="29">
        <f t="shared" si="5"/>
        <v>0</v>
      </c>
      <c r="G39" s="29">
        <f t="shared" si="5"/>
        <v>0</v>
      </c>
      <c r="H39" s="29">
        <f t="shared" si="5"/>
        <v>0</v>
      </c>
      <c r="I39" s="29">
        <f t="shared" si="5"/>
        <v>0</v>
      </c>
      <c r="J39" s="29">
        <f t="shared" si="5"/>
        <v>0</v>
      </c>
      <c r="K39" s="29">
        <f t="shared" si="5"/>
        <v>0</v>
      </c>
      <c r="L39" s="29">
        <f t="shared" si="5"/>
        <v>0</v>
      </c>
      <c r="M39" s="29">
        <f t="shared" si="5"/>
        <v>0</v>
      </c>
      <c r="N39" s="29">
        <f t="shared" si="5"/>
        <v>0</v>
      </c>
      <c r="O39" s="29">
        <f t="shared" si="5"/>
        <v>0</v>
      </c>
      <c r="P39" s="29">
        <f t="shared" si="6"/>
        <v>0</v>
      </c>
      <c r="Q39" s="29">
        <f t="shared" si="6"/>
        <v>0</v>
      </c>
      <c r="R39" s="29">
        <f t="shared" si="6"/>
        <v>0</v>
      </c>
      <c r="S39" s="29">
        <f t="shared" si="6"/>
        <v>0</v>
      </c>
      <c r="T39" s="29">
        <f t="shared" si="6"/>
        <v>0</v>
      </c>
      <c r="U39" s="29">
        <f t="shared" si="6"/>
        <v>0</v>
      </c>
      <c r="V39" s="29">
        <f t="shared" si="6"/>
        <v>0</v>
      </c>
      <c r="W39" s="29">
        <f t="shared" si="6"/>
        <v>0</v>
      </c>
      <c r="X39" s="29">
        <f t="shared" si="6"/>
        <v>0</v>
      </c>
      <c r="Y39" s="29">
        <f t="shared" si="6"/>
        <v>0</v>
      </c>
      <c r="Z39" s="29">
        <f t="shared" si="6"/>
        <v>0</v>
      </c>
    </row>
    <row r="40" spans="1:26" s="32" customFormat="1" x14ac:dyDescent="0.2">
      <c r="A40" s="28"/>
      <c r="B40" s="29">
        <f t="shared" si="0"/>
        <v>0</v>
      </c>
      <c r="C40" s="33">
        <v>0</v>
      </c>
      <c r="D40" s="30">
        <f t="shared" si="1"/>
        <v>0</v>
      </c>
      <c r="E40" s="31">
        <f t="shared" si="2"/>
        <v>0</v>
      </c>
      <c r="F40" s="29">
        <f t="shared" si="5"/>
        <v>0</v>
      </c>
      <c r="G40" s="29">
        <f t="shared" si="5"/>
        <v>0</v>
      </c>
      <c r="H40" s="29">
        <f t="shared" si="5"/>
        <v>0</v>
      </c>
      <c r="I40" s="29">
        <f t="shared" si="5"/>
        <v>0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29">
        <f t="shared" si="5"/>
        <v>0</v>
      </c>
      <c r="O40" s="29">
        <f t="shared" si="5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29">
        <f t="shared" si="6"/>
        <v>0</v>
      </c>
      <c r="U40" s="29">
        <f t="shared" si="6"/>
        <v>0</v>
      </c>
      <c r="V40" s="29">
        <f t="shared" si="6"/>
        <v>0</v>
      </c>
      <c r="W40" s="29">
        <f t="shared" si="6"/>
        <v>0</v>
      </c>
      <c r="X40" s="29">
        <f t="shared" si="6"/>
        <v>0</v>
      </c>
      <c r="Y40" s="29">
        <f t="shared" si="6"/>
        <v>0</v>
      </c>
      <c r="Z40" s="29">
        <f t="shared" si="6"/>
        <v>0</v>
      </c>
    </row>
    <row r="41" spans="1:26" s="32" customFormat="1" x14ac:dyDescent="0.2">
      <c r="A41" s="28"/>
      <c r="B41" s="29">
        <f t="shared" si="0"/>
        <v>0</v>
      </c>
      <c r="C41" s="33">
        <v>0</v>
      </c>
      <c r="D41" s="30">
        <f t="shared" si="1"/>
        <v>0</v>
      </c>
      <c r="E41" s="31">
        <f t="shared" si="2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29">
        <f t="shared" si="5"/>
        <v>0</v>
      </c>
      <c r="J41" s="29">
        <f t="shared" si="5"/>
        <v>0</v>
      </c>
      <c r="K41" s="29">
        <f t="shared" si="5"/>
        <v>0</v>
      </c>
      <c r="L41" s="29">
        <f t="shared" si="5"/>
        <v>0</v>
      </c>
      <c r="M41" s="29">
        <f t="shared" si="5"/>
        <v>0</v>
      </c>
      <c r="N41" s="29">
        <f t="shared" si="5"/>
        <v>0</v>
      </c>
      <c r="O41" s="29">
        <f t="shared" si="5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29">
        <f t="shared" si="6"/>
        <v>0</v>
      </c>
      <c r="T41" s="29">
        <f t="shared" si="6"/>
        <v>0</v>
      </c>
      <c r="U41" s="29">
        <f t="shared" si="6"/>
        <v>0</v>
      </c>
      <c r="V41" s="29">
        <f t="shared" si="6"/>
        <v>0</v>
      </c>
      <c r="W41" s="29">
        <f t="shared" si="6"/>
        <v>0</v>
      </c>
      <c r="X41" s="29">
        <f t="shared" si="6"/>
        <v>0</v>
      </c>
      <c r="Y41" s="29">
        <f t="shared" si="6"/>
        <v>0</v>
      </c>
      <c r="Z41" s="29">
        <f t="shared" si="6"/>
        <v>0</v>
      </c>
    </row>
    <row r="42" spans="1:26" x14ac:dyDescent="0.2">
      <c r="B42" s="13"/>
      <c r="D42" s="11"/>
    </row>
    <row r="43" spans="1:26" s="32" customFormat="1" x14ac:dyDescent="0.2">
      <c r="A43" s="34" t="s">
        <v>165</v>
      </c>
      <c r="B43" s="29">
        <f t="shared" ref="B43:K43" si="7">SUM(B24:B41)</f>
        <v>0.1875</v>
      </c>
      <c r="C43" s="35">
        <f t="shared" si="7"/>
        <v>0.46799999999999997</v>
      </c>
      <c r="D43" s="36">
        <f t="shared" si="7"/>
        <v>1</v>
      </c>
      <c r="E43" s="29">
        <f t="shared" si="7"/>
        <v>0.41648499999999999</v>
      </c>
      <c r="F43" s="29">
        <f t="shared" si="7"/>
        <v>0.11485604999999999</v>
      </c>
      <c r="G43" s="29">
        <f t="shared" si="7"/>
        <v>7.8446152500000005E-2</v>
      </c>
      <c r="H43" s="29">
        <f t="shared" si="7"/>
        <v>3.6409897499999996E-2</v>
      </c>
      <c r="I43" s="29">
        <f t="shared" si="7"/>
        <v>4.2599100000000001E-2</v>
      </c>
      <c r="J43" s="29">
        <f t="shared" si="7"/>
        <v>1.9169594999999998E-2</v>
      </c>
      <c r="K43" s="29">
        <f t="shared" si="7"/>
        <v>0</v>
      </c>
      <c r="L43" s="29">
        <f t="shared" ref="L43:Z43" si="8">SUM(L24:L41)</f>
        <v>2.13765E-2</v>
      </c>
      <c r="M43" s="29">
        <f t="shared" si="8"/>
        <v>0.74681609999999998</v>
      </c>
      <c r="N43" s="29">
        <f t="shared" si="8"/>
        <v>0.32423460000000004</v>
      </c>
      <c r="O43" s="29">
        <f t="shared" si="8"/>
        <v>1.7138294999999998E-2</v>
      </c>
      <c r="P43" s="29">
        <f t="shared" si="8"/>
        <v>2.4101070999999998E-2</v>
      </c>
      <c r="Q43" s="29">
        <f t="shared" si="8"/>
        <v>0.232125684</v>
      </c>
      <c r="R43" s="29">
        <f t="shared" si="8"/>
        <v>9.6459898500000007E-4</v>
      </c>
      <c r="S43" s="29">
        <f t="shared" si="8"/>
        <v>3.9741711599999997E-3</v>
      </c>
      <c r="T43" s="29">
        <f t="shared" si="8"/>
        <v>3.8430384875908497E-3</v>
      </c>
      <c r="U43" s="29">
        <f t="shared" si="8"/>
        <v>2.4487549650758504E-3</v>
      </c>
      <c r="V43" s="29">
        <f t="shared" si="8"/>
        <v>1.3230079651981592E-3</v>
      </c>
      <c r="W43" s="29">
        <f t="shared" si="8"/>
        <v>4.8229948728919026E-3</v>
      </c>
      <c r="X43" s="29">
        <f t="shared" si="8"/>
        <v>7.2911198379248374E-4</v>
      </c>
      <c r="Y43" s="29">
        <f t="shared" si="8"/>
        <v>2.839695085390471E-4</v>
      </c>
      <c r="Z43" s="29">
        <f t="shared" si="8"/>
        <v>2.0228250000000001E-4</v>
      </c>
    </row>
    <row r="44" spans="1:26" s="32" customFormat="1" x14ac:dyDescent="0.2">
      <c r="A44" s="34" t="s">
        <v>166</v>
      </c>
      <c r="B44" s="29">
        <f>B43/C43</f>
        <v>0.40064102564102566</v>
      </c>
      <c r="C44" s="37"/>
      <c r="D44" s="30">
        <f>E43/C43</f>
        <v>0.88992521367521371</v>
      </c>
      <c r="E44" s="37"/>
      <c r="F44" s="30">
        <f t="shared" ref="F44:O44" si="9">F43/$C43</f>
        <v>0.24541891025641024</v>
      </c>
      <c r="G44" s="30">
        <f t="shared" si="9"/>
        <v>0.16761998397435898</v>
      </c>
      <c r="H44" s="30">
        <f t="shared" si="9"/>
        <v>7.7798926282051276E-2</v>
      </c>
      <c r="I44" s="30">
        <f t="shared" si="9"/>
        <v>9.1023717948717955E-2</v>
      </c>
      <c r="J44" s="30">
        <f t="shared" si="9"/>
        <v>4.0960673076923075E-2</v>
      </c>
      <c r="K44" s="30">
        <f t="shared" si="9"/>
        <v>0</v>
      </c>
      <c r="L44" s="30">
        <f t="shared" si="9"/>
        <v>4.5676282051282054E-2</v>
      </c>
      <c r="M44" s="31">
        <f t="shared" si="9"/>
        <v>1.5957608974358974</v>
      </c>
      <c r="N44" s="30">
        <f t="shared" si="9"/>
        <v>0.69280897435897448</v>
      </c>
      <c r="O44" s="30">
        <f t="shared" si="9"/>
        <v>3.6620288461538461E-2</v>
      </c>
      <c r="P44" s="30">
        <f t="shared" ref="P44:Z44" si="10">P43/$C43</f>
        <v>5.1498014957264956E-2</v>
      </c>
      <c r="Q44" s="30">
        <f t="shared" si="10"/>
        <v>0.49599505128205129</v>
      </c>
      <c r="R44" s="30">
        <f t="shared" si="10"/>
        <v>2.0611089423076927E-3</v>
      </c>
      <c r="S44" s="30">
        <f t="shared" si="10"/>
        <v>8.4918187179487178E-3</v>
      </c>
      <c r="T44" s="30">
        <f t="shared" si="10"/>
        <v>8.2116206999804479E-3</v>
      </c>
      <c r="U44" s="30">
        <f t="shared" si="10"/>
        <v>5.2323824040082277E-3</v>
      </c>
      <c r="V44" s="30">
        <f t="shared" si="10"/>
        <v>2.8269400965772636E-3</v>
      </c>
      <c r="W44" s="30">
        <f t="shared" si="10"/>
        <v>1.0305544600196373E-2</v>
      </c>
      <c r="X44" s="30">
        <f t="shared" si="10"/>
        <v>1.557931589300179E-3</v>
      </c>
      <c r="Y44" s="30">
        <f t="shared" si="10"/>
        <v>6.0677245414326303E-4</v>
      </c>
      <c r="Z44" s="30">
        <f t="shared" si="10"/>
        <v>4.3222756410256412E-4</v>
      </c>
    </row>
    <row r="45" spans="1:26" s="32" customFormat="1" x14ac:dyDescent="0.2">
      <c r="A45" s="34" t="s">
        <v>167</v>
      </c>
      <c r="B45" s="29">
        <f>B43/E43</f>
        <v>0.45019628558051311</v>
      </c>
      <c r="C45" s="37"/>
      <c r="D45" s="36"/>
      <c r="F45" s="30">
        <f t="shared" ref="F45:O45" si="11">F43/$E43</f>
        <v>0.27577475779439831</v>
      </c>
      <c r="G45" s="30">
        <f t="shared" si="11"/>
        <v>0.18835288785910659</v>
      </c>
      <c r="H45" s="30">
        <f t="shared" si="11"/>
        <v>8.7421869935291774E-2</v>
      </c>
      <c r="I45" s="30">
        <f t="shared" si="11"/>
        <v>0.10228243514172179</v>
      </c>
      <c r="J45" s="30">
        <f t="shared" si="11"/>
        <v>4.6027095813774802E-2</v>
      </c>
      <c r="K45" s="30">
        <f t="shared" si="11"/>
        <v>0</v>
      </c>
      <c r="L45" s="30">
        <f t="shared" si="11"/>
        <v>5.132597812646314E-2</v>
      </c>
      <c r="M45" s="31">
        <f t="shared" si="11"/>
        <v>1.7931404492358669</v>
      </c>
      <c r="N45" s="30">
        <f t="shared" si="11"/>
        <v>0.77850246707564508</v>
      </c>
      <c r="O45" s="30">
        <f t="shared" si="11"/>
        <v>4.1149849334309756E-2</v>
      </c>
      <c r="P45" s="30">
        <f t="shared" ref="P45:Z45" si="12">P43/$E43</f>
        <v>5.7867800761131849E-2</v>
      </c>
      <c r="Q45" s="30">
        <f t="shared" si="12"/>
        <v>0.55734464386472504</v>
      </c>
      <c r="R45" s="30">
        <f t="shared" si="12"/>
        <v>2.3160473606492434E-3</v>
      </c>
      <c r="S45" s="30">
        <f t="shared" si="12"/>
        <v>9.5421711706303938E-3</v>
      </c>
      <c r="T45" s="30">
        <f t="shared" si="12"/>
        <v>9.2273154797672171E-3</v>
      </c>
      <c r="U45" s="30">
        <f t="shared" si="12"/>
        <v>5.8795754110612638E-3</v>
      </c>
      <c r="V45" s="30">
        <f t="shared" si="12"/>
        <v>3.1766041158701017E-3</v>
      </c>
      <c r="W45" s="30">
        <f t="shared" si="12"/>
        <v>1.1580236678132232E-2</v>
      </c>
      <c r="X45" s="30">
        <f t="shared" si="12"/>
        <v>1.750632036669949E-3</v>
      </c>
      <c r="Y45" s="30">
        <f t="shared" si="12"/>
        <v>6.8182409579948167E-4</v>
      </c>
      <c r="Z45" s="30">
        <f t="shared" si="12"/>
        <v>4.8568976073568081E-4</v>
      </c>
    </row>
    <row r="46" spans="1:26" s="32" customFormat="1" x14ac:dyDescent="0.2">
      <c r="A46" s="34"/>
      <c r="B46" s="29"/>
      <c r="C46" s="37"/>
      <c r="D46" s="38"/>
      <c r="E46" s="35"/>
      <c r="F46" s="30"/>
      <c r="G46" s="30"/>
      <c r="H46" s="30"/>
      <c r="I46" s="30"/>
      <c r="J46" s="30"/>
      <c r="K46" s="30"/>
      <c r="L46" s="30"/>
      <c r="M46" s="31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s="32" customFormat="1" x14ac:dyDescent="0.2">
      <c r="A47" s="34"/>
      <c r="D47" s="34"/>
      <c r="E47" s="36"/>
      <c r="F47" s="37"/>
      <c r="G47" s="35"/>
      <c r="H47" s="31"/>
      <c r="I47" s="37"/>
      <c r="J47" s="37"/>
      <c r="K47" s="37"/>
      <c r="L47" s="37"/>
      <c r="M47" s="37"/>
      <c r="N47" s="37"/>
      <c r="O47" s="37"/>
      <c r="P47" s="37"/>
      <c r="Q47" s="37"/>
      <c r="R47" s="34" t="s">
        <v>168</v>
      </c>
      <c r="S47" s="31">
        <f>S45/R45</f>
        <v>4.1200241984496788</v>
      </c>
      <c r="T47" s="39" t="s">
        <v>169</v>
      </c>
      <c r="U47" s="37">
        <f>(((Y45/23)+(W45/39))-((Z45/35)+(X45/32*2)))*1000000</f>
        <v>203.2823188988539</v>
      </c>
      <c r="V47" s="40" t="s">
        <v>170</v>
      </c>
      <c r="W47" s="37"/>
      <c r="X47" s="37"/>
      <c r="Y47" s="37"/>
      <c r="Z47" s="37"/>
    </row>
    <row r="48" spans="1:26" s="32" customFormat="1" x14ac:dyDescent="0.2">
      <c r="D48" s="34"/>
      <c r="E48" s="36"/>
      <c r="F48" s="37"/>
      <c r="G48" s="35"/>
      <c r="H48" s="31"/>
      <c r="I48" s="37"/>
      <c r="J48" s="37"/>
      <c r="K48" s="37"/>
      <c r="L48" s="37"/>
      <c r="M48" s="37"/>
      <c r="N48" s="37"/>
      <c r="O48" s="30"/>
      <c r="P48" s="37"/>
      <c r="Q48" s="37"/>
      <c r="R48" s="34" t="s">
        <v>171</v>
      </c>
      <c r="S48" s="30">
        <f>R45+S45</f>
        <v>1.1858218531279637E-2</v>
      </c>
      <c r="T48" s="39" t="s">
        <v>169</v>
      </c>
      <c r="U48" s="37">
        <f>(((Y45/23)+(W45/39))-(Z45/35))*1000000</f>
        <v>312.6968211907257</v>
      </c>
      <c r="V48" s="40" t="s">
        <v>170</v>
      </c>
      <c r="W48" s="37"/>
      <c r="X48" s="37"/>
      <c r="Y48" s="37"/>
      <c r="Z48" s="37"/>
    </row>
    <row r="49" spans="1:21" x14ac:dyDescent="0.2">
      <c r="C49"/>
      <c r="D49" s="6"/>
      <c r="E49" s="11"/>
      <c r="F49"/>
      <c r="O49" s="8"/>
    </row>
    <row r="50" spans="1:21" x14ac:dyDescent="0.2">
      <c r="C50"/>
      <c r="T50" s="8" t="s">
        <v>172</v>
      </c>
      <c r="U50" s="4">
        <f>T45/U45</f>
        <v>1.5693846637986544</v>
      </c>
    </row>
    <row r="51" spans="1:21" x14ac:dyDescent="0.2">
      <c r="A51" s="7"/>
      <c r="B51" s="13"/>
      <c r="C51" s="11"/>
      <c r="G51" s="6"/>
      <c r="H51" s="12"/>
    </row>
    <row r="52" spans="1:21" x14ac:dyDescent="0.2">
      <c r="A52" s="7"/>
      <c r="B52" s="13"/>
      <c r="C52" s="11"/>
      <c r="G52" s="6"/>
      <c r="H52" s="12"/>
    </row>
    <row r="53" spans="1:21" x14ac:dyDescent="0.2">
      <c r="A53" s="7"/>
      <c r="B53" s="13"/>
      <c r="C53" s="11"/>
      <c r="G53" s="6"/>
      <c r="H53" s="12"/>
    </row>
    <row r="54" spans="1:21" x14ac:dyDescent="0.2">
      <c r="A54" s="7"/>
      <c r="B54" s="13"/>
      <c r="C54" s="4"/>
      <c r="D54" s="11"/>
      <c r="G54" s="6"/>
      <c r="H54" s="12"/>
    </row>
    <row r="55" spans="1:21" x14ac:dyDescent="0.2">
      <c r="A55" s="7"/>
      <c r="B55" s="13"/>
      <c r="C55" s="4"/>
      <c r="D55" s="11"/>
      <c r="G55" s="6"/>
      <c r="H55" s="12"/>
    </row>
    <row r="56" spans="1:21" x14ac:dyDescent="0.2">
      <c r="A56" s="7"/>
      <c r="B56" s="13"/>
      <c r="D56" s="11"/>
      <c r="G56" s="6"/>
      <c r="H56" s="12"/>
    </row>
    <row r="57" spans="1:21" x14ac:dyDescent="0.2">
      <c r="A57" s="7"/>
      <c r="B57" s="11"/>
      <c r="D57" s="11"/>
      <c r="G57" s="6"/>
      <c r="H57" s="12"/>
    </row>
    <row r="58" spans="1:21" x14ac:dyDescent="0.2">
      <c r="A58" s="7"/>
      <c r="D58" s="11"/>
      <c r="G58" s="6"/>
      <c r="H58" s="12"/>
    </row>
    <row r="59" spans="1:21" x14ac:dyDescent="0.2">
      <c r="A59" s="7"/>
      <c r="D59" s="11"/>
      <c r="G59" s="6"/>
      <c r="H59" s="12"/>
    </row>
    <row r="60" spans="1:21" x14ac:dyDescent="0.2">
      <c r="A60" s="7"/>
      <c r="D60" s="11"/>
      <c r="G60" s="6"/>
      <c r="H60" s="12"/>
    </row>
    <row r="61" spans="1:21" x14ac:dyDescent="0.2">
      <c r="A61" s="7"/>
      <c r="D61" s="11"/>
      <c r="G61" s="6"/>
      <c r="H61" s="12"/>
    </row>
    <row r="62" spans="1:21" x14ac:dyDescent="0.2">
      <c r="A62" s="7"/>
      <c r="D62" s="11"/>
    </row>
    <row r="63" spans="1:21" x14ac:dyDescent="0.2">
      <c r="A63" s="7"/>
      <c r="D63" s="11"/>
      <c r="J63" s="4"/>
    </row>
    <row r="64" spans="1:21" x14ac:dyDescent="0.2">
      <c r="A64" s="7"/>
      <c r="D64" s="11"/>
    </row>
    <row r="65" spans="1:4" x14ac:dyDescent="0.2">
      <c r="A65" s="7"/>
      <c r="D65" s="11"/>
    </row>
    <row r="66" spans="1:4" x14ac:dyDescent="0.2">
      <c r="A66" s="7"/>
      <c r="D66" s="11"/>
    </row>
    <row r="67" spans="1:4" x14ac:dyDescent="0.2">
      <c r="A67" s="7"/>
      <c r="D67" s="11"/>
    </row>
    <row r="68" spans="1:4" x14ac:dyDescent="0.2">
      <c r="A68" s="7"/>
      <c r="D68" s="11"/>
    </row>
    <row r="69" spans="1:4" x14ac:dyDescent="0.2">
      <c r="A69" s="7"/>
      <c r="D69" s="11"/>
    </row>
    <row r="70" spans="1:4" x14ac:dyDescent="0.2">
      <c r="A70" s="7"/>
      <c r="D70" s="11"/>
    </row>
    <row r="71" spans="1:4" x14ac:dyDescent="0.2">
      <c r="A71" s="7"/>
      <c r="D71" s="11"/>
    </row>
    <row r="72" spans="1:4" x14ac:dyDescent="0.2">
      <c r="A72" s="7"/>
      <c r="D72" s="11"/>
    </row>
    <row r="74" spans="1:4" x14ac:dyDescent="0.2">
      <c r="D74" s="11"/>
    </row>
  </sheetData>
  <phoneticPr fontId="3" type="noConversion"/>
  <pageMargins left="0.78740157499999996" right="0.78740157499999996" top="0.984251969" bottom="0.984251969" header="0.5" footer="0.5"/>
  <pageSetup scale="50" orientation="landscape" r:id="rId1"/>
  <headerFooter alignWithMargins="0">
    <oddHeader>&amp;A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B123" sqref="AB123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zoomScale="90" workbookViewId="0">
      <selection activeCell="A6" sqref="A6:XFD6"/>
    </sheetView>
  </sheetViews>
  <sheetFormatPr defaultRowHeight="12.75" x14ac:dyDescent="0.2"/>
  <cols>
    <col min="1" max="1" width="16.85546875" style="8" customWidth="1"/>
    <col min="2" max="2" width="9.140625" style="8"/>
    <col min="3" max="4" width="11.5703125" style="8" customWidth="1"/>
    <col min="5" max="5" width="12.5703125" style="8" customWidth="1"/>
    <col min="6" max="6" width="11.140625" style="8" customWidth="1"/>
    <col min="7" max="7" width="10" style="8" customWidth="1"/>
    <col min="8" max="8" width="8.28515625" style="8" customWidth="1"/>
  </cols>
  <sheetData>
    <row r="1" spans="1:35" x14ac:dyDescent="0.2">
      <c r="C1" s="8" t="s">
        <v>107</v>
      </c>
      <c r="D1" s="8" t="s">
        <v>108</v>
      </c>
      <c r="E1" s="8" t="s">
        <v>109</v>
      </c>
      <c r="F1" s="8" t="s">
        <v>24</v>
      </c>
      <c r="G1" s="8" t="s">
        <v>25</v>
      </c>
      <c r="H1" s="8" t="s">
        <v>110</v>
      </c>
    </row>
    <row r="2" spans="1:35" x14ac:dyDescent="0.2">
      <c r="C2" s="8" t="s">
        <v>111</v>
      </c>
      <c r="D2" s="8" t="s">
        <v>112</v>
      </c>
      <c r="E2" s="8" t="s">
        <v>113</v>
      </c>
      <c r="F2" s="8" t="s">
        <v>114</v>
      </c>
      <c r="G2" s="8" t="s">
        <v>115</v>
      </c>
      <c r="H2" s="8" t="s">
        <v>116</v>
      </c>
    </row>
    <row r="3" spans="1:35" x14ac:dyDescent="0.2">
      <c r="A3" s="8" t="s">
        <v>117</v>
      </c>
      <c r="C3" s="10">
        <v>0.35</v>
      </c>
      <c r="D3" s="10">
        <v>0.06</v>
      </c>
      <c r="E3" s="10">
        <v>0.6</v>
      </c>
      <c r="F3" s="19">
        <v>3.3999999999999998E-3</v>
      </c>
      <c r="G3" s="19">
        <v>1.9E-3</v>
      </c>
      <c r="H3" s="20">
        <v>0.02</v>
      </c>
    </row>
    <row r="4" spans="1:35" x14ac:dyDescent="0.2">
      <c r="A4" s="8" t="s">
        <v>118</v>
      </c>
      <c r="C4" s="10">
        <v>0.25</v>
      </c>
      <c r="D4" s="10">
        <v>0.14000000000000001</v>
      </c>
      <c r="E4" s="10">
        <v>0.55000000000000004</v>
      </c>
      <c r="F4" s="19">
        <v>3.2000000000000002E-3</v>
      </c>
      <c r="G4" s="19">
        <v>2E-3</v>
      </c>
      <c r="H4" s="20">
        <v>1.4999999999999999E-2</v>
      </c>
    </row>
    <row r="5" spans="1:35" x14ac:dyDescent="0.2">
      <c r="A5" s="8" t="s">
        <v>119</v>
      </c>
      <c r="C5" s="10">
        <v>0.9</v>
      </c>
      <c r="D5" s="10">
        <v>0.49</v>
      </c>
      <c r="E5" s="10">
        <v>0.84</v>
      </c>
      <c r="F5" s="19">
        <v>2.8999999999999998E-3</v>
      </c>
      <c r="G5" s="19">
        <v>7.0000000000000001E-3</v>
      </c>
      <c r="H5" s="20">
        <v>0.38</v>
      </c>
    </row>
    <row r="6" spans="1:35" x14ac:dyDescent="0.2">
      <c r="A6" s="8" t="s">
        <v>120</v>
      </c>
      <c r="C6" s="10">
        <v>0.88</v>
      </c>
      <c r="D6" s="10">
        <v>0.1</v>
      </c>
      <c r="E6" s="10">
        <v>0.85</v>
      </c>
      <c r="F6" s="19">
        <v>2.0000000000000001E-4</v>
      </c>
      <c r="G6" s="19">
        <v>3.5000000000000001E-3</v>
      </c>
      <c r="H6" s="20">
        <v>0.16</v>
      </c>
    </row>
    <row r="7" spans="1:35" x14ac:dyDescent="0.2">
      <c r="A7" s="8" t="s">
        <v>121</v>
      </c>
      <c r="C7" s="10">
        <v>0.85</v>
      </c>
      <c r="D7" s="10">
        <v>0.08</v>
      </c>
      <c r="E7" s="10">
        <v>0.77</v>
      </c>
      <c r="F7" s="19">
        <v>1.4999999999999999E-2</v>
      </c>
      <c r="G7" s="19">
        <v>1.1999999999999999E-3</v>
      </c>
      <c r="H7" s="20">
        <v>9.2999999999999999E-2</v>
      </c>
    </row>
    <row r="8" spans="1:35" x14ac:dyDescent="0.2">
      <c r="A8" s="8" t="s">
        <v>122</v>
      </c>
      <c r="C8" s="10">
        <v>1</v>
      </c>
      <c r="D8" s="10">
        <v>0</v>
      </c>
      <c r="E8" s="10">
        <v>0</v>
      </c>
      <c r="F8" s="19">
        <v>0</v>
      </c>
      <c r="G8" s="19">
        <v>0</v>
      </c>
      <c r="H8" s="20">
        <v>0.9</v>
      </c>
    </row>
    <row r="9" spans="1:35" x14ac:dyDescent="0.2">
      <c r="A9" s="8" t="s">
        <v>123</v>
      </c>
      <c r="C9" s="10">
        <v>1</v>
      </c>
      <c r="D9" s="10">
        <v>0</v>
      </c>
      <c r="E9" s="10">
        <v>0</v>
      </c>
      <c r="F9" s="19">
        <v>0.34</v>
      </c>
      <c r="G9" s="19">
        <v>0</v>
      </c>
      <c r="H9" s="20">
        <v>0.03</v>
      </c>
    </row>
    <row r="11" spans="1:35" x14ac:dyDescent="0.2">
      <c r="A11" s="7"/>
      <c r="B11" s="1"/>
      <c r="C11" s="1"/>
      <c r="D11" s="1"/>
      <c r="E11" s="11"/>
      <c r="F11" s="11"/>
      <c r="G11" s="11"/>
      <c r="H11" s="11"/>
      <c r="I11" s="11"/>
      <c r="J11" s="11"/>
      <c r="K11" s="11"/>
      <c r="L11" s="11"/>
      <c r="M11" s="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"/>
      <c r="AB11" s="1"/>
      <c r="AC11" s="1"/>
      <c r="AD11" s="1"/>
      <c r="AE11" s="1"/>
      <c r="AF11" s="1"/>
      <c r="AG11" s="1"/>
      <c r="AH11" s="1"/>
      <c r="AI11" s="1"/>
    </row>
  </sheetData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90" workbookViewId="0">
      <selection activeCell="A16" sqref="A16:XFD16"/>
    </sheetView>
  </sheetViews>
  <sheetFormatPr defaultRowHeight="12.75" x14ac:dyDescent="0.2"/>
  <cols>
    <col min="1" max="1" width="16.85546875" style="8" customWidth="1"/>
    <col min="2" max="2" width="9.140625" style="8"/>
    <col min="3" max="4" width="11.5703125" style="8" customWidth="1"/>
    <col min="5" max="5" width="12.5703125" style="8" customWidth="1"/>
    <col min="6" max="6" width="11.140625" style="8" customWidth="1"/>
    <col min="7" max="7" width="10" style="8" customWidth="1"/>
    <col min="8" max="8" width="8.28515625" style="8" customWidth="1"/>
  </cols>
  <sheetData>
    <row r="1" spans="1:8" x14ac:dyDescent="0.2">
      <c r="C1" s="8" t="s">
        <v>107</v>
      </c>
      <c r="D1" s="8" t="s">
        <v>108</v>
      </c>
      <c r="E1" s="8" t="s">
        <v>109</v>
      </c>
      <c r="F1" s="8" t="s">
        <v>24</v>
      </c>
      <c r="G1" s="8" t="s">
        <v>25</v>
      </c>
      <c r="H1" s="8" t="s">
        <v>110</v>
      </c>
    </row>
    <row r="2" spans="1:8" x14ac:dyDescent="0.2">
      <c r="C2" s="8" t="s">
        <v>111</v>
      </c>
      <c r="D2" s="8" t="s">
        <v>112</v>
      </c>
      <c r="E2" s="8" t="s">
        <v>113</v>
      </c>
      <c r="F2" s="8" t="s">
        <v>114</v>
      </c>
      <c r="G2" s="8" t="s">
        <v>115</v>
      </c>
      <c r="H2" s="8" t="s">
        <v>116</v>
      </c>
    </row>
    <row r="3" spans="1:8" x14ac:dyDescent="0.2">
      <c r="A3" s="8" t="s">
        <v>117</v>
      </c>
      <c r="C3" s="10">
        <v>0.35</v>
      </c>
      <c r="D3" s="10">
        <v>0.06</v>
      </c>
      <c r="E3" s="10">
        <v>0.6</v>
      </c>
      <c r="F3" s="19">
        <v>3.3999999999999998E-3</v>
      </c>
      <c r="G3" s="19">
        <v>1.9E-3</v>
      </c>
      <c r="H3" s="20">
        <v>0.02</v>
      </c>
    </row>
    <row r="4" spans="1:8" x14ac:dyDescent="0.2">
      <c r="A4" s="8" t="s">
        <v>118</v>
      </c>
      <c r="C4" s="10">
        <v>0.25</v>
      </c>
      <c r="D4" s="10">
        <v>0.14000000000000001</v>
      </c>
      <c r="E4" s="10">
        <v>0.55000000000000004</v>
      </c>
      <c r="F4" s="19">
        <v>3.2000000000000002E-3</v>
      </c>
      <c r="G4" s="19">
        <v>2E-3</v>
      </c>
      <c r="H4" s="20">
        <v>1.4999999999999999E-2</v>
      </c>
    </row>
    <row r="5" spans="1:8" x14ac:dyDescent="0.2">
      <c r="A5" s="8" t="s">
        <v>119</v>
      </c>
      <c r="C5" s="10">
        <v>0.9</v>
      </c>
      <c r="D5" s="10">
        <v>0.49</v>
      </c>
      <c r="E5" s="10">
        <v>0.84</v>
      </c>
      <c r="F5" s="19">
        <v>2.8999999999999998E-3</v>
      </c>
      <c r="G5" s="19">
        <v>7.0000000000000001E-3</v>
      </c>
      <c r="H5" s="20">
        <v>0.38</v>
      </c>
    </row>
    <row r="6" spans="1:8" x14ac:dyDescent="0.2">
      <c r="A6" s="8" t="s">
        <v>120</v>
      </c>
      <c r="C6" s="10">
        <v>0.88</v>
      </c>
      <c r="D6" s="10">
        <v>0.1</v>
      </c>
      <c r="E6" s="10">
        <v>0.85</v>
      </c>
      <c r="F6" s="19">
        <v>2.0000000000000001E-4</v>
      </c>
      <c r="G6" s="19">
        <v>3.5000000000000001E-3</v>
      </c>
      <c r="H6" s="20">
        <v>0.16</v>
      </c>
    </row>
    <row r="7" spans="1:8" x14ac:dyDescent="0.2">
      <c r="A7" s="8" t="s">
        <v>121</v>
      </c>
      <c r="C7" s="10">
        <v>0.85</v>
      </c>
      <c r="D7" s="10">
        <v>0.08</v>
      </c>
      <c r="E7" s="10">
        <v>0.77</v>
      </c>
      <c r="F7" s="19">
        <v>1.4999999999999999E-2</v>
      </c>
      <c r="G7" s="19">
        <v>1.1999999999999999E-3</v>
      </c>
      <c r="H7" s="20">
        <v>9.2999999999999999E-2</v>
      </c>
    </row>
    <row r="8" spans="1:8" x14ac:dyDescent="0.2">
      <c r="A8" s="8" t="s">
        <v>122</v>
      </c>
      <c r="C8" s="10">
        <v>1</v>
      </c>
      <c r="D8" s="10">
        <v>0</v>
      </c>
      <c r="E8" s="10">
        <v>0</v>
      </c>
      <c r="F8" s="19">
        <v>0</v>
      </c>
      <c r="G8" s="19">
        <v>0</v>
      </c>
      <c r="H8" s="20">
        <v>0.9</v>
      </c>
    </row>
    <row r="9" spans="1:8" x14ac:dyDescent="0.2">
      <c r="A9" s="8" t="s">
        <v>123</v>
      </c>
      <c r="C9" s="10">
        <v>1</v>
      </c>
      <c r="D9" s="10">
        <v>0</v>
      </c>
      <c r="E9" s="10">
        <v>0</v>
      </c>
      <c r="F9" s="19">
        <v>0.34</v>
      </c>
      <c r="G9" s="19">
        <v>0</v>
      </c>
      <c r="H9" s="20">
        <v>0.03</v>
      </c>
    </row>
    <row r="11" spans="1:8" x14ac:dyDescent="0.2">
      <c r="B11" s="8" t="s">
        <v>124</v>
      </c>
      <c r="C11" s="8" t="s">
        <v>107</v>
      </c>
      <c r="D11" s="8" t="s">
        <v>108</v>
      </c>
      <c r="E11" s="8" t="s">
        <v>109</v>
      </c>
      <c r="F11" s="8" t="s">
        <v>24</v>
      </c>
      <c r="G11" s="8" t="s">
        <v>25</v>
      </c>
      <c r="H11" s="8" t="s">
        <v>110</v>
      </c>
    </row>
    <row r="12" spans="1:8" x14ac:dyDescent="0.2">
      <c r="B12" s="8" t="s">
        <v>125</v>
      </c>
      <c r="C12" s="8" t="s">
        <v>126</v>
      </c>
      <c r="D12" s="8" t="s">
        <v>127</v>
      </c>
      <c r="E12" s="8" t="s">
        <v>128</v>
      </c>
      <c r="F12" s="8" t="s">
        <v>129</v>
      </c>
      <c r="G12" s="8" t="s">
        <v>130</v>
      </c>
      <c r="H12" s="8" t="s">
        <v>131</v>
      </c>
    </row>
    <row r="13" spans="1:8" x14ac:dyDescent="0.2">
      <c r="A13" s="8" t="s">
        <v>117</v>
      </c>
      <c r="B13" s="9">
        <v>1</v>
      </c>
      <c r="C13" s="10">
        <f t="shared" ref="C13:C19" si="0">B13*C3</f>
        <v>0.35</v>
      </c>
      <c r="D13" s="19">
        <f t="shared" ref="D13:G19" si="1">$C13*D3</f>
        <v>2.0999999999999998E-2</v>
      </c>
      <c r="E13" s="19">
        <f t="shared" si="1"/>
        <v>0.21</v>
      </c>
      <c r="F13" s="19">
        <f t="shared" si="1"/>
        <v>1.1899999999999999E-3</v>
      </c>
      <c r="G13" s="19">
        <f t="shared" si="1"/>
        <v>6.6500000000000001E-4</v>
      </c>
    </row>
    <row r="14" spans="1:8" x14ac:dyDescent="0.2">
      <c r="A14" s="8" t="s">
        <v>118</v>
      </c>
      <c r="B14" s="9">
        <v>1</v>
      </c>
      <c r="C14" s="10">
        <f t="shared" si="0"/>
        <v>0.25</v>
      </c>
      <c r="D14" s="19">
        <f t="shared" si="1"/>
        <v>3.5000000000000003E-2</v>
      </c>
      <c r="E14" s="19">
        <f t="shared" si="1"/>
        <v>0.13750000000000001</v>
      </c>
      <c r="F14" s="19">
        <f t="shared" si="1"/>
        <v>8.0000000000000004E-4</v>
      </c>
      <c r="G14" s="19">
        <f t="shared" si="1"/>
        <v>5.0000000000000001E-4</v>
      </c>
    </row>
    <row r="15" spans="1:8" x14ac:dyDescent="0.2">
      <c r="A15" s="8" t="s">
        <v>119</v>
      </c>
      <c r="B15" s="9">
        <v>1</v>
      </c>
      <c r="C15" s="10">
        <f t="shared" si="0"/>
        <v>0.9</v>
      </c>
      <c r="D15" s="19">
        <f t="shared" si="1"/>
        <v>0.441</v>
      </c>
      <c r="E15" s="19">
        <f t="shared" si="1"/>
        <v>0.75600000000000001</v>
      </c>
      <c r="F15" s="19">
        <f t="shared" si="1"/>
        <v>2.6099999999999999E-3</v>
      </c>
      <c r="G15" s="19">
        <f t="shared" si="1"/>
        <v>6.3E-3</v>
      </c>
    </row>
    <row r="16" spans="1:8" x14ac:dyDescent="0.2">
      <c r="A16" s="8" t="s">
        <v>120</v>
      </c>
      <c r="B16" s="9">
        <v>1</v>
      </c>
      <c r="C16" s="10">
        <f t="shared" si="0"/>
        <v>0.88</v>
      </c>
      <c r="D16" s="19">
        <f t="shared" si="1"/>
        <v>8.8000000000000009E-2</v>
      </c>
      <c r="E16" s="19">
        <f t="shared" si="1"/>
        <v>0.748</v>
      </c>
      <c r="F16" s="19">
        <f t="shared" si="1"/>
        <v>1.7600000000000002E-4</v>
      </c>
      <c r="G16" s="19">
        <f t="shared" si="1"/>
        <v>3.0800000000000003E-3</v>
      </c>
    </row>
    <row r="17" spans="1:7" x14ac:dyDescent="0.2">
      <c r="A17" s="8" t="s">
        <v>121</v>
      </c>
      <c r="B17" s="9">
        <v>1</v>
      </c>
      <c r="C17" s="10">
        <f t="shared" si="0"/>
        <v>0.85</v>
      </c>
      <c r="D17" s="19">
        <f t="shared" si="1"/>
        <v>6.8000000000000005E-2</v>
      </c>
      <c r="E17" s="19">
        <f t="shared" si="1"/>
        <v>0.65449999999999997</v>
      </c>
      <c r="F17" s="19">
        <f t="shared" si="1"/>
        <v>1.2749999999999999E-2</v>
      </c>
      <c r="G17" s="19">
        <f t="shared" si="1"/>
        <v>1.0199999999999999E-3</v>
      </c>
    </row>
    <row r="18" spans="1:7" x14ac:dyDescent="0.2">
      <c r="A18" s="8" t="s">
        <v>122</v>
      </c>
      <c r="B18" s="9">
        <v>1</v>
      </c>
      <c r="C18" s="10">
        <f t="shared" si="0"/>
        <v>1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</row>
    <row r="19" spans="1:7" x14ac:dyDescent="0.2">
      <c r="A19" s="8" t="s">
        <v>123</v>
      </c>
      <c r="B19" s="9">
        <v>1</v>
      </c>
      <c r="C19" s="10">
        <f t="shared" si="0"/>
        <v>1</v>
      </c>
      <c r="D19" s="19">
        <f t="shared" si="1"/>
        <v>0</v>
      </c>
      <c r="E19" s="19">
        <f t="shared" si="1"/>
        <v>0</v>
      </c>
      <c r="F19" s="19">
        <f t="shared" si="1"/>
        <v>0.34</v>
      </c>
      <c r="G19" s="19">
        <f t="shared" si="1"/>
        <v>0</v>
      </c>
    </row>
  </sheetData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90" workbookViewId="0">
      <selection activeCell="A16" sqref="A16:XFD16"/>
    </sheetView>
  </sheetViews>
  <sheetFormatPr defaultRowHeight="12.75" x14ac:dyDescent="0.2"/>
  <cols>
    <col min="1" max="1" width="16.85546875" style="8" customWidth="1"/>
    <col min="2" max="2" width="9.140625" style="8"/>
    <col min="3" max="4" width="11.5703125" style="8" customWidth="1"/>
    <col min="5" max="5" width="12.5703125" style="8" customWidth="1"/>
    <col min="6" max="6" width="11.140625" style="8" customWidth="1"/>
    <col min="7" max="7" width="10" style="8" customWidth="1"/>
    <col min="8" max="8" width="8.28515625" style="8" customWidth="1"/>
  </cols>
  <sheetData>
    <row r="1" spans="1:8" x14ac:dyDescent="0.2">
      <c r="C1" s="8" t="s">
        <v>107</v>
      </c>
      <c r="D1" s="8" t="s">
        <v>108</v>
      </c>
      <c r="E1" s="8" t="s">
        <v>109</v>
      </c>
      <c r="F1" s="8" t="s">
        <v>24</v>
      </c>
      <c r="G1" s="8" t="s">
        <v>25</v>
      </c>
      <c r="H1" s="8" t="s">
        <v>110</v>
      </c>
    </row>
    <row r="2" spans="1:8" x14ac:dyDescent="0.2">
      <c r="C2" s="8" t="s">
        <v>111</v>
      </c>
      <c r="D2" s="8" t="s">
        <v>112</v>
      </c>
      <c r="E2" s="8" t="s">
        <v>113</v>
      </c>
      <c r="F2" s="8" t="s">
        <v>114</v>
      </c>
      <c r="G2" s="8" t="s">
        <v>115</v>
      </c>
      <c r="H2" s="8" t="s">
        <v>116</v>
      </c>
    </row>
    <row r="3" spans="1:8" x14ac:dyDescent="0.2">
      <c r="A3" s="8" t="s">
        <v>117</v>
      </c>
      <c r="C3" s="10">
        <v>0.35</v>
      </c>
      <c r="D3" s="10">
        <v>0.06</v>
      </c>
      <c r="E3" s="10">
        <v>0.6</v>
      </c>
      <c r="F3" s="19">
        <v>3.3999999999999998E-3</v>
      </c>
      <c r="G3" s="19">
        <v>1.9E-3</v>
      </c>
      <c r="H3" s="20">
        <v>0.02</v>
      </c>
    </row>
    <row r="4" spans="1:8" x14ac:dyDescent="0.2">
      <c r="A4" s="8" t="s">
        <v>118</v>
      </c>
      <c r="C4" s="10">
        <v>0.25</v>
      </c>
      <c r="D4" s="10">
        <v>0.14000000000000001</v>
      </c>
      <c r="E4" s="10">
        <v>0.55000000000000004</v>
      </c>
      <c r="F4" s="19">
        <v>3.2000000000000002E-3</v>
      </c>
      <c r="G4" s="19">
        <v>2E-3</v>
      </c>
      <c r="H4" s="20">
        <v>1.4999999999999999E-2</v>
      </c>
    </row>
    <row r="5" spans="1:8" x14ac:dyDescent="0.2">
      <c r="A5" s="8" t="s">
        <v>119</v>
      </c>
      <c r="C5" s="10">
        <v>0.9</v>
      </c>
      <c r="D5" s="10">
        <v>0.49</v>
      </c>
      <c r="E5" s="10">
        <v>0.84</v>
      </c>
      <c r="F5" s="19">
        <v>2.8999999999999998E-3</v>
      </c>
      <c r="G5" s="19">
        <v>7.0000000000000001E-3</v>
      </c>
      <c r="H5" s="20">
        <v>0.38</v>
      </c>
    </row>
    <row r="6" spans="1:8" x14ac:dyDescent="0.2">
      <c r="A6" s="8" t="s">
        <v>120</v>
      </c>
      <c r="C6" s="10">
        <v>0.88</v>
      </c>
      <c r="D6" s="10">
        <v>0.1</v>
      </c>
      <c r="E6" s="10">
        <v>0.85</v>
      </c>
      <c r="F6" s="19">
        <v>2.0000000000000001E-4</v>
      </c>
      <c r="G6" s="19">
        <v>3.5000000000000001E-3</v>
      </c>
      <c r="H6" s="20">
        <v>0.16</v>
      </c>
    </row>
    <row r="7" spans="1:8" x14ac:dyDescent="0.2">
      <c r="A7" s="8" t="s">
        <v>121</v>
      </c>
      <c r="C7" s="10">
        <v>0.85</v>
      </c>
      <c r="D7" s="10">
        <v>0.08</v>
      </c>
      <c r="E7" s="10">
        <v>0.77</v>
      </c>
      <c r="F7" s="19">
        <v>1.4999999999999999E-2</v>
      </c>
      <c r="G7" s="19">
        <v>1.1999999999999999E-3</v>
      </c>
      <c r="H7" s="20">
        <v>9.2999999999999999E-2</v>
      </c>
    </row>
    <row r="8" spans="1:8" x14ac:dyDescent="0.2">
      <c r="A8" s="8" t="s">
        <v>122</v>
      </c>
      <c r="C8" s="10">
        <v>1</v>
      </c>
      <c r="D8" s="10">
        <v>0</v>
      </c>
      <c r="E8" s="10">
        <v>0</v>
      </c>
      <c r="F8" s="19">
        <v>0</v>
      </c>
      <c r="G8" s="19">
        <v>0</v>
      </c>
      <c r="H8" s="20">
        <v>0.9</v>
      </c>
    </row>
    <row r="9" spans="1:8" x14ac:dyDescent="0.2">
      <c r="A9" s="8" t="s">
        <v>123</v>
      </c>
      <c r="C9" s="10">
        <v>1</v>
      </c>
      <c r="D9" s="10">
        <v>0</v>
      </c>
      <c r="E9" s="10">
        <v>0</v>
      </c>
      <c r="F9" s="19">
        <v>0.34</v>
      </c>
      <c r="G9" s="19">
        <v>0</v>
      </c>
      <c r="H9" s="20">
        <v>0.03</v>
      </c>
    </row>
    <row r="11" spans="1:8" x14ac:dyDescent="0.2">
      <c r="B11" s="8" t="s">
        <v>124</v>
      </c>
      <c r="C11" s="8" t="s">
        <v>107</v>
      </c>
      <c r="D11" s="8" t="s">
        <v>108</v>
      </c>
      <c r="E11" s="8" t="s">
        <v>109</v>
      </c>
      <c r="F11" s="8" t="s">
        <v>24</v>
      </c>
      <c r="G11" s="8" t="s">
        <v>25</v>
      </c>
      <c r="H11" s="8" t="s">
        <v>110</v>
      </c>
    </row>
    <row r="12" spans="1:8" x14ac:dyDescent="0.2">
      <c r="B12" s="8" t="s">
        <v>125</v>
      </c>
      <c r="C12" s="8" t="s">
        <v>126</v>
      </c>
      <c r="D12" s="8" t="s">
        <v>127</v>
      </c>
      <c r="E12" s="8" t="s">
        <v>128</v>
      </c>
      <c r="F12" s="8" t="s">
        <v>129</v>
      </c>
      <c r="G12" s="8" t="s">
        <v>130</v>
      </c>
      <c r="H12" s="8" t="s">
        <v>131</v>
      </c>
    </row>
    <row r="13" spans="1:8" x14ac:dyDescent="0.2">
      <c r="A13" s="8" t="s">
        <v>117</v>
      </c>
      <c r="B13" s="9">
        <v>1</v>
      </c>
      <c r="C13" s="10">
        <f t="shared" ref="C13:C19" si="0">B13*C3</f>
        <v>0.35</v>
      </c>
      <c r="D13" s="19">
        <f t="shared" ref="D13:G19" si="1">$C13*D3</f>
        <v>2.0999999999999998E-2</v>
      </c>
      <c r="E13" s="19">
        <f t="shared" si="1"/>
        <v>0.21</v>
      </c>
      <c r="F13" s="19">
        <f t="shared" si="1"/>
        <v>1.1899999999999999E-3</v>
      </c>
      <c r="G13" s="19">
        <f t="shared" si="1"/>
        <v>6.6500000000000001E-4</v>
      </c>
      <c r="H13" s="20">
        <f t="shared" ref="H13:H19" si="2">B13*H3</f>
        <v>0.02</v>
      </c>
    </row>
    <row r="14" spans="1:8" x14ac:dyDescent="0.2">
      <c r="A14" s="8" t="s">
        <v>118</v>
      </c>
      <c r="B14" s="9">
        <v>1</v>
      </c>
      <c r="C14" s="10">
        <f t="shared" si="0"/>
        <v>0.25</v>
      </c>
      <c r="D14" s="19">
        <f t="shared" si="1"/>
        <v>3.5000000000000003E-2</v>
      </c>
      <c r="E14" s="19">
        <f t="shared" si="1"/>
        <v>0.13750000000000001</v>
      </c>
      <c r="F14" s="19">
        <f t="shared" si="1"/>
        <v>8.0000000000000004E-4</v>
      </c>
      <c r="G14" s="19">
        <f t="shared" si="1"/>
        <v>5.0000000000000001E-4</v>
      </c>
      <c r="H14" s="20">
        <f t="shared" si="2"/>
        <v>1.4999999999999999E-2</v>
      </c>
    </row>
    <row r="15" spans="1:8" x14ac:dyDescent="0.2">
      <c r="A15" s="8" t="s">
        <v>119</v>
      </c>
      <c r="B15" s="9">
        <v>1</v>
      </c>
      <c r="C15" s="10">
        <f t="shared" si="0"/>
        <v>0.9</v>
      </c>
      <c r="D15" s="19">
        <f t="shared" si="1"/>
        <v>0.441</v>
      </c>
      <c r="E15" s="19">
        <f t="shared" si="1"/>
        <v>0.75600000000000001</v>
      </c>
      <c r="F15" s="19">
        <f t="shared" si="1"/>
        <v>2.6099999999999999E-3</v>
      </c>
      <c r="G15" s="19">
        <f t="shared" si="1"/>
        <v>6.3E-3</v>
      </c>
      <c r="H15" s="20">
        <f t="shared" si="2"/>
        <v>0.38</v>
      </c>
    </row>
    <row r="16" spans="1:8" x14ac:dyDescent="0.2">
      <c r="A16" s="8" t="s">
        <v>120</v>
      </c>
      <c r="B16" s="9">
        <v>1</v>
      </c>
      <c r="C16" s="10">
        <f t="shared" si="0"/>
        <v>0.88</v>
      </c>
      <c r="D16" s="19">
        <f t="shared" si="1"/>
        <v>8.8000000000000009E-2</v>
      </c>
      <c r="E16" s="19">
        <f t="shared" si="1"/>
        <v>0.748</v>
      </c>
      <c r="F16" s="19">
        <f t="shared" si="1"/>
        <v>1.7600000000000002E-4</v>
      </c>
      <c r="G16" s="19">
        <f t="shared" si="1"/>
        <v>3.0800000000000003E-3</v>
      </c>
      <c r="H16" s="20">
        <f t="shared" si="2"/>
        <v>0.16</v>
      </c>
    </row>
    <row r="17" spans="1:8" x14ac:dyDescent="0.2">
      <c r="A17" s="8" t="s">
        <v>121</v>
      </c>
      <c r="B17" s="9">
        <v>1</v>
      </c>
      <c r="C17" s="10">
        <f t="shared" si="0"/>
        <v>0.85</v>
      </c>
      <c r="D17" s="19">
        <f t="shared" si="1"/>
        <v>6.8000000000000005E-2</v>
      </c>
      <c r="E17" s="19">
        <f t="shared" si="1"/>
        <v>0.65449999999999997</v>
      </c>
      <c r="F17" s="19">
        <f t="shared" si="1"/>
        <v>1.2749999999999999E-2</v>
      </c>
      <c r="G17" s="19">
        <f t="shared" si="1"/>
        <v>1.0199999999999999E-3</v>
      </c>
      <c r="H17" s="20">
        <f t="shared" si="2"/>
        <v>9.2999999999999999E-2</v>
      </c>
    </row>
    <row r="18" spans="1:8" x14ac:dyDescent="0.2">
      <c r="A18" s="8" t="s">
        <v>122</v>
      </c>
      <c r="B18" s="9">
        <v>1</v>
      </c>
      <c r="C18" s="10">
        <f t="shared" si="0"/>
        <v>1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20">
        <f t="shared" si="2"/>
        <v>0.9</v>
      </c>
    </row>
    <row r="19" spans="1:8" x14ac:dyDescent="0.2">
      <c r="A19" s="8" t="s">
        <v>123</v>
      </c>
      <c r="B19" s="9">
        <v>1</v>
      </c>
      <c r="C19" s="10">
        <f t="shared" si="0"/>
        <v>1</v>
      </c>
      <c r="D19" s="19">
        <f t="shared" si="1"/>
        <v>0</v>
      </c>
      <c r="E19" s="19">
        <f t="shared" si="1"/>
        <v>0</v>
      </c>
      <c r="F19" s="19">
        <f t="shared" si="1"/>
        <v>0.34</v>
      </c>
      <c r="G19" s="19">
        <f t="shared" si="1"/>
        <v>0</v>
      </c>
      <c r="H19" s="20">
        <f t="shared" si="2"/>
        <v>0.03</v>
      </c>
    </row>
    <row r="21" spans="1:8" x14ac:dyDescent="0.2">
      <c r="A21" s="8" t="s">
        <v>132</v>
      </c>
      <c r="B21" s="9">
        <f t="shared" ref="B21:H21" si="3">SUM(B13:B19)</f>
        <v>7</v>
      </c>
      <c r="C21" s="10">
        <f t="shared" si="3"/>
        <v>5.23</v>
      </c>
      <c r="D21" s="19">
        <f t="shared" si="3"/>
        <v>0.65300000000000002</v>
      </c>
      <c r="E21" s="19">
        <f t="shared" si="3"/>
        <v>2.5059999999999998</v>
      </c>
      <c r="F21" s="19">
        <f t="shared" si="3"/>
        <v>0.35752600000000001</v>
      </c>
      <c r="G21" s="19">
        <f t="shared" si="3"/>
        <v>1.1565000000000001E-2</v>
      </c>
      <c r="H21" s="20">
        <f t="shared" si="3"/>
        <v>1.5980000000000001</v>
      </c>
    </row>
    <row r="22" spans="1:8" x14ac:dyDescent="0.2">
      <c r="A22" s="8" t="s">
        <v>133</v>
      </c>
      <c r="C22" s="18">
        <f t="shared" ref="C22:H22" si="4">C21/$B21</f>
        <v>0.74714285714285722</v>
      </c>
      <c r="D22" s="18">
        <f t="shared" si="4"/>
        <v>9.3285714285714291E-2</v>
      </c>
      <c r="E22" s="18">
        <f t="shared" si="4"/>
        <v>0.35799999999999998</v>
      </c>
      <c r="F22" s="18">
        <f t="shared" si="4"/>
        <v>5.1075142857142861E-2</v>
      </c>
      <c r="G22" s="18">
        <f t="shared" si="4"/>
        <v>1.6521428571428572E-3</v>
      </c>
      <c r="H22" s="20">
        <f t="shared" si="4"/>
        <v>0.22828571428571429</v>
      </c>
    </row>
    <row r="23" spans="1:8" x14ac:dyDescent="0.2">
      <c r="A23" s="8" t="s">
        <v>107</v>
      </c>
      <c r="D23" s="18">
        <f>D21/$C21</f>
        <v>0.12485659655831739</v>
      </c>
      <c r="E23" s="18">
        <f>E21/$C21</f>
        <v>0.47915869980879533</v>
      </c>
      <c r="F23" s="18">
        <f>F21/$C21</f>
        <v>6.8360611854684505E-2</v>
      </c>
      <c r="G23" s="18">
        <f>G21/$C21</f>
        <v>2.2112810707456978E-3</v>
      </c>
      <c r="H23" s="20">
        <f>H21/C21</f>
        <v>0.30554493307839387</v>
      </c>
    </row>
    <row r="24" spans="1:8" x14ac:dyDescent="0.2">
      <c r="A24" s="8" t="s">
        <v>134</v>
      </c>
      <c r="C24" s="18">
        <f>SUM(C15:C19)/SUM(B15:B19)</f>
        <v>0.92599999999999993</v>
      </c>
      <c r="D24" s="18">
        <f>SUM(D15:D19)/SUM($C15:$C19)</f>
        <v>0.12894168466522679</v>
      </c>
      <c r="E24" s="18">
        <f>SUM(E15:E19)/SUM($C15:$C19)</f>
        <v>0.46619870410367176</v>
      </c>
      <c r="F24" s="18">
        <f>SUM(F15:F19)/SUM($C15:$C19)</f>
        <v>7.678963282937365E-2</v>
      </c>
      <c r="G24" s="18">
        <f>SUM(G15:G19)/SUM($C15:$C19)</f>
        <v>2.2462203023758099E-3</v>
      </c>
      <c r="H24" s="20">
        <f>SUM(H15:H19)/SUM(B15:B19)</f>
        <v>0.31259999999999999</v>
      </c>
    </row>
  </sheetData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5" zoomScale="90" workbookViewId="0">
      <selection activeCell="F28" sqref="F28"/>
    </sheetView>
  </sheetViews>
  <sheetFormatPr defaultRowHeight="12.75" x14ac:dyDescent="0.2"/>
  <cols>
    <col min="1" max="1" width="16.85546875" style="8" customWidth="1"/>
    <col min="2" max="3" width="9.140625" style="8"/>
    <col min="4" max="5" width="11.5703125" style="8" customWidth="1"/>
    <col min="6" max="6" width="12.5703125" style="8" customWidth="1"/>
    <col min="7" max="7" width="11.140625" style="8" customWidth="1"/>
    <col min="8" max="8" width="10" style="8" customWidth="1"/>
    <col min="9" max="9" width="8.28515625" style="8" customWidth="1"/>
  </cols>
  <sheetData>
    <row r="1" spans="1:9" x14ac:dyDescent="0.2">
      <c r="D1" s="8" t="s">
        <v>107</v>
      </c>
      <c r="E1" s="8" t="s">
        <v>108</v>
      </c>
      <c r="F1" s="8" t="s">
        <v>109</v>
      </c>
      <c r="G1" s="8" t="s">
        <v>24</v>
      </c>
      <c r="H1" s="8" t="s">
        <v>25</v>
      </c>
      <c r="I1" s="8" t="s">
        <v>110</v>
      </c>
    </row>
    <row r="2" spans="1:9" x14ac:dyDescent="0.2">
      <c r="D2" s="8" t="s">
        <v>111</v>
      </c>
      <c r="E2" s="8" t="s">
        <v>112</v>
      </c>
      <c r="F2" s="8" t="s">
        <v>113</v>
      </c>
      <c r="G2" s="8" t="s">
        <v>114</v>
      </c>
      <c r="H2" s="8" t="s">
        <v>115</v>
      </c>
      <c r="I2" s="8" t="s">
        <v>116</v>
      </c>
    </row>
    <row r="3" spans="1:9" x14ac:dyDescent="0.2">
      <c r="A3" s="8" t="s">
        <v>117</v>
      </c>
      <c r="D3" s="10">
        <v>0.35</v>
      </c>
      <c r="E3" s="10">
        <v>0.06</v>
      </c>
      <c r="F3" s="10">
        <v>0.6</v>
      </c>
      <c r="G3" s="19">
        <v>3.3999999999999998E-3</v>
      </c>
      <c r="H3" s="19">
        <v>1.9E-3</v>
      </c>
      <c r="I3" s="20">
        <v>0.02</v>
      </c>
    </row>
    <row r="4" spans="1:9" x14ac:dyDescent="0.2">
      <c r="A4" s="8" t="s">
        <v>118</v>
      </c>
      <c r="D4" s="10">
        <v>0.25</v>
      </c>
      <c r="E4" s="10">
        <v>0.14000000000000001</v>
      </c>
      <c r="F4" s="10">
        <v>0.55000000000000004</v>
      </c>
      <c r="G4" s="19">
        <v>3.2000000000000002E-3</v>
      </c>
      <c r="H4" s="19">
        <v>2E-3</v>
      </c>
      <c r="I4" s="20">
        <v>1.4999999999999999E-2</v>
      </c>
    </row>
    <row r="5" spans="1:9" x14ac:dyDescent="0.2">
      <c r="A5" s="8" t="s">
        <v>119</v>
      </c>
      <c r="D5" s="10">
        <v>0.9</v>
      </c>
      <c r="E5" s="10">
        <v>0.49</v>
      </c>
      <c r="F5" s="10">
        <v>0.84</v>
      </c>
      <c r="G5" s="19">
        <v>2.8999999999999998E-3</v>
      </c>
      <c r="H5" s="19">
        <v>7.0000000000000001E-3</v>
      </c>
      <c r="I5" s="20">
        <v>0.38</v>
      </c>
    </row>
    <row r="6" spans="1:9" x14ac:dyDescent="0.2">
      <c r="A6" s="8" t="s">
        <v>120</v>
      </c>
      <c r="D6" s="10">
        <v>0.88</v>
      </c>
      <c r="E6" s="10">
        <v>0.1</v>
      </c>
      <c r="F6" s="10">
        <v>0.85</v>
      </c>
      <c r="G6" s="19">
        <v>2.0000000000000001E-4</v>
      </c>
      <c r="H6" s="19">
        <v>3.5000000000000001E-3</v>
      </c>
      <c r="I6" s="20">
        <v>0.16</v>
      </c>
    </row>
    <row r="7" spans="1:9" x14ac:dyDescent="0.2">
      <c r="A7" s="8" t="s">
        <v>121</v>
      </c>
      <c r="D7" s="10">
        <v>0.85</v>
      </c>
      <c r="E7" s="10">
        <v>0.08</v>
      </c>
      <c r="F7" s="10">
        <v>0.77</v>
      </c>
      <c r="G7" s="19">
        <v>1.4999999999999999E-2</v>
      </c>
      <c r="H7" s="19">
        <v>1.1999999999999999E-3</v>
      </c>
      <c r="I7" s="20">
        <v>9.2999999999999999E-2</v>
      </c>
    </row>
    <row r="8" spans="1:9" x14ac:dyDescent="0.2">
      <c r="A8" s="8" t="s">
        <v>122</v>
      </c>
      <c r="D8" s="10">
        <v>1</v>
      </c>
      <c r="E8" s="10">
        <v>0</v>
      </c>
      <c r="F8" s="10">
        <v>0</v>
      </c>
      <c r="G8" s="19">
        <v>0</v>
      </c>
      <c r="H8" s="19">
        <v>0</v>
      </c>
      <c r="I8" s="20">
        <v>0.9</v>
      </c>
    </row>
    <row r="9" spans="1:9" x14ac:dyDescent="0.2">
      <c r="A9" s="8" t="s">
        <v>123</v>
      </c>
      <c r="D9" s="10">
        <v>1</v>
      </c>
      <c r="E9" s="10">
        <v>0</v>
      </c>
      <c r="F9" s="10">
        <v>0</v>
      </c>
      <c r="G9" s="19">
        <v>0.34</v>
      </c>
      <c r="H9" s="19">
        <v>0</v>
      </c>
      <c r="I9" s="20">
        <v>0.03</v>
      </c>
    </row>
    <row r="11" spans="1:9" x14ac:dyDescent="0.2">
      <c r="B11" s="8" t="s">
        <v>124</v>
      </c>
      <c r="D11" s="8" t="s">
        <v>107</v>
      </c>
      <c r="E11" s="8" t="s">
        <v>108</v>
      </c>
      <c r="F11" s="8" t="s">
        <v>109</v>
      </c>
      <c r="G11" s="8" t="s">
        <v>24</v>
      </c>
      <c r="H11" s="8" t="s">
        <v>25</v>
      </c>
      <c r="I11" s="8" t="s">
        <v>110</v>
      </c>
    </row>
    <row r="12" spans="1:9" x14ac:dyDescent="0.2">
      <c r="B12" s="8" t="s">
        <v>125</v>
      </c>
      <c r="C12" s="8" t="s">
        <v>135</v>
      </c>
      <c r="D12" s="8" t="s">
        <v>126</v>
      </c>
      <c r="E12" s="8" t="s">
        <v>127</v>
      </c>
      <c r="F12" s="8" t="s">
        <v>128</v>
      </c>
      <c r="G12" s="8" t="s">
        <v>129</v>
      </c>
      <c r="H12" s="8" t="s">
        <v>130</v>
      </c>
      <c r="I12" s="8" t="s">
        <v>131</v>
      </c>
    </row>
    <row r="13" spans="1:9" x14ac:dyDescent="0.2">
      <c r="A13" s="8" t="s">
        <v>117</v>
      </c>
      <c r="B13" s="9">
        <v>20</v>
      </c>
      <c r="C13" s="18">
        <f t="shared" ref="C13:C19" si="0">D13/D$21</f>
        <v>0.35779667996193465</v>
      </c>
      <c r="D13" s="10">
        <f t="shared" ref="D13:D19" si="1">B13*D3</f>
        <v>7</v>
      </c>
      <c r="E13" s="19">
        <f t="shared" ref="E13:H19" si="2">$D13*E3</f>
        <v>0.42</v>
      </c>
      <c r="F13" s="19">
        <f t="shared" si="2"/>
        <v>4.2</v>
      </c>
      <c r="G13" s="19">
        <f t="shared" si="2"/>
        <v>2.3799999999999998E-2</v>
      </c>
      <c r="H13" s="19">
        <f t="shared" si="2"/>
        <v>1.3299999999999999E-2</v>
      </c>
      <c r="I13" s="20">
        <f t="shared" ref="I13:I19" si="3">B13*I3</f>
        <v>0.4</v>
      </c>
    </row>
    <row r="14" spans="1:9" x14ac:dyDescent="0.2">
      <c r="A14" s="8" t="s">
        <v>118</v>
      </c>
      <c r="B14" s="9">
        <v>6.3705898240941394</v>
      </c>
      <c r="C14" s="18">
        <f t="shared" si="0"/>
        <v>8.1406281730720301E-2</v>
      </c>
      <c r="D14" s="10">
        <f t="shared" si="1"/>
        <v>1.5926474560235349</v>
      </c>
      <c r="E14" s="19">
        <f t="shared" si="2"/>
        <v>0.2229706438432949</v>
      </c>
      <c r="F14" s="19">
        <f t="shared" si="2"/>
        <v>0.87595610081294428</v>
      </c>
      <c r="G14" s="19">
        <f t="shared" si="2"/>
        <v>5.0964718592753115E-3</v>
      </c>
      <c r="H14" s="19">
        <f t="shared" si="2"/>
        <v>3.1852949120470698E-3</v>
      </c>
      <c r="I14" s="20">
        <f t="shared" si="3"/>
        <v>9.5558847361412083E-2</v>
      </c>
    </row>
    <row r="15" spans="1:9" x14ac:dyDescent="0.2">
      <c r="A15" s="8" t="s">
        <v>119</v>
      </c>
      <c r="B15" s="9">
        <v>5.0878003831057468</v>
      </c>
      <c r="C15" s="18">
        <f t="shared" si="0"/>
        <v>0.23405118240655226</v>
      </c>
      <c r="D15" s="10">
        <f t="shared" si="1"/>
        <v>4.5790203447951718</v>
      </c>
      <c r="E15" s="19">
        <f t="shared" si="2"/>
        <v>2.2437199689496343</v>
      </c>
      <c r="F15" s="19">
        <f t="shared" si="2"/>
        <v>3.8463770896279441</v>
      </c>
      <c r="G15" s="19">
        <f t="shared" si="2"/>
        <v>1.3279158999905998E-2</v>
      </c>
      <c r="H15" s="19">
        <f t="shared" si="2"/>
        <v>3.2053142413566202E-2</v>
      </c>
      <c r="I15" s="20">
        <f t="shared" si="3"/>
        <v>1.9333641455801838</v>
      </c>
    </row>
    <row r="16" spans="1:9" x14ac:dyDescent="0.2">
      <c r="A16" s="8" t="s">
        <v>120</v>
      </c>
      <c r="B16" s="9">
        <v>0</v>
      </c>
      <c r="C16" s="18">
        <f t="shared" si="0"/>
        <v>0</v>
      </c>
      <c r="D16" s="10">
        <f t="shared" si="1"/>
        <v>0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20">
        <f t="shared" si="3"/>
        <v>0</v>
      </c>
    </row>
    <row r="17" spans="1:9" x14ac:dyDescent="0.2">
      <c r="A17" s="8" t="s">
        <v>121</v>
      </c>
      <c r="B17" s="9">
        <v>7.2853128896624257</v>
      </c>
      <c r="C17" s="18">
        <f t="shared" si="0"/>
        <v>0.3165230928206198</v>
      </c>
      <c r="D17" s="10">
        <f t="shared" si="1"/>
        <v>6.1925159562130618</v>
      </c>
      <c r="E17" s="19">
        <f t="shared" si="2"/>
        <v>0.49540127649704496</v>
      </c>
      <c r="F17" s="19">
        <f t="shared" si="2"/>
        <v>4.7682372862840579</v>
      </c>
      <c r="G17" s="19">
        <f t="shared" si="2"/>
        <v>9.2887739343195927E-2</v>
      </c>
      <c r="H17" s="19">
        <f t="shared" si="2"/>
        <v>7.4310191474556732E-3</v>
      </c>
      <c r="I17" s="20">
        <f t="shared" si="3"/>
        <v>0.67753409873860559</v>
      </c>
    </row>
    <row r="18" spans="1:9" x14ac:dyDescent="0.2">
      <c r="A18" s="8" t="s">
        <v>122</v>
      </c>
      <c r="B18" s="9">
        <v>0.20000001556421343</v>
      </c>
      <c r="C18" s="18">
        <f t="shared" si="0"/>
        <v>1.0222763080172975E-2</v>
      </c>
      <c r="D18" s="10">
        <f t="shared" si="1"/>
        <v>0.20000001556421343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20">
        <f t="shared" si="3"/>
        <v>0.18000001400779209</v>
      </c>
    </row>
    <row r="19" spans="1:9" x14ac:dyDescent="0.2">
      <c r="A19" s="8" t="s">
        <v>123</v>
      </c>
      <c r="B19" s="9">
        <v>0</v>
      </c>
      <c r="C19" s="18">
        <f t="shared" si="0"/>
        <v>0</v>
      </c>
      <c r="D19" s="10">
        <f t="shared" si="1"/>
        <v>0</v>
      </c>
      <c r="E19" s="19">
        <f t="shared" si="2"/>
        <v>0</v>
      </c>
      <c r="F19" s="19">
        <f t="shared" si="2"/>
        <v>0</v>
      </c>
      <c r="G19" s="19">
        <f t="shared" si="2"/>
        <v>0</v>
      </c>
      <c r="H19" s="19">
        <f t="shared" si="2"/>
        <v>0</v>
      </c>
      <c r="I19" s="20">
        <f t="shared" si="3"/>
        <v>0</v>
      </c>
    </row>
    <row r="21" spans="1:9" x14ac:dyDescent="0.2">
      <c r="A21" s="8" t="s">
        <v>132</v>
      </c>
      <c r="B21" s="9">
        <f t="shared" ref="B21:I21" si="4">SUM(B13:B19)</f>
        <v>38.943703112426526</v>
      </c>
      <c r="C21" s="15">
        <f t="shared" si="4"/>
        <v>1</v>
      </c>
      <c r="D21" s="10">
        <f t="shared" si="4"/>
        <v>19.564183772595982</v>
      </c>
      <c r="E21" s="19">
        <f t="shared" si="4"/>
        <v>3.3820918892899741</v>
      </c>
      <c r="F21" s="19">
        <f t="shared" si="4"/>
        <v>13.690570476724947</v>
      </c>
      <c r="G21" s="19">
        <f t="shared" si="4"/>
        <v>0.13506337020237724</v>
      </c>
      <c r="H21" s="19">
        <f t="shared" si="4"/>
        <v>5.5969456473068946E-2</v>
      </c>
      <c r="I21" s="20">
        <f t="shared" si="4"/>
        <v>3.286457105687993</v>
      </c>
    </row>
    <row r="22" spans="1:9" x14ac:dyDescent="0.2">
      <c r="A22" s="8" t="s">
        <v>133</v>
      </c>
      <c r="D22" s="18">
        <f t="shared" ref="D22:I22" si="5">D21/$B21</f>
        <v>0.50237091516736776</v>
      </c>
      <c r="E22" s="18">
        <f t="shared" si="5"/>
        <v>8.6845667437588495E-2</v>
      </c>
      <c r="F22" s="18">
        <f t="shared" si="5"/>
        <v>0.3515477312776768</v>
      </c>
      <c r="G22" s="18">
        <f t="shared" si="5"/>
        <v>3.4681696759155897E-3</v>
      </c>
      <c r="H22" s="18">
        <f t="shared" si="5"/>
        <v>1.4371888649492525E-3</v>
      </c>
      <c r="I22" s="20">
        <f t="shared" si="5"/>
        <v>8.4389948644594079E-2</v>
      </c>
    </row>
    <row r="23" spans="1:9" x14ac:dyDescent="0.2">
      <c r="A23" s="8" t="s">
        <v>107</v>
      </c>
      <c r="E23" s="18">
        <f>E21/$D21</f>
        <v>0.17287160704487711</v>
      </c>
      <c r="F23" s="18">
        <f>F21/$D21</f>
        <v>0.69977723762243815</v>
      </c>
      <c r="G23" s="18">
        <f>G21/$D21</f>
        <v>6.9036036346971814E-3</v>
      </c>
      <c r="H23" s="18">
        <f>H21/$D21</f>
        <v>2.8608122436197259E-3</v>
      </c>
      <c r="I23" s="20">
        <f>I21/D21</f>
        <v>0.16798334875035328</v>
      </c>
    </row>
    <row r="24" spans="1:9" x14ac:dyDescent="0.2">
      <c r="A24" s="8" t="s">
        <v>134</v>
      </c>
      <c r="D24" s="18">
        <f>SUM(D15:D19)/SUM(B15:B19)</f>
        <v>0.87261890233295092</v>
      </c>
      <c r="E24" s="18">
        <f>SUM(E15:E19)/SUM($D15:$D19)</f>
        <v>0.24965703675512166</v>
      </c>
      <c r="F24" s="18">
        <f>SUM(F15:F19)/SUM($D15:$D19)</f>
        <v>0.78517849527596906</v>
      </c>
      <c r="G24" s="18">
        <f>SUM(G15:G19)/SUM($D15:$D19)</f>
        <v>9.6765753928861713E-3</v>
      </c>
      <c r="H24" s="18">
        <f>SUM(H15:H19)/SUM($D15:$D19)</f>
        <v>3.5987814670386002E-3</v>
      </c>
      <c r="I24" s="20">
        <f>SUM(I15:I19)/SUM(B15:B19)</f>
        <v>0.22197352352789843</v>
      </c>
    </row>
    <row r="26" spans="1:9" x14ac:dyDescent="0.2">
      <c r="B26" s="8" t="s">
        <v>136</v>
      </c>
      <c r="C26" s="18">
        <f>C13+C14</f>
        <v>0.43920296169265494</v>
      </c>
    </row>
    <row r="27" spans="1:9" x14ac:dyDescent="0.2">
      <c r="B27" s="6" t="s">
        <v>137</v>
      </c>
      <c r="C27" s="9">
        <f>SUM(B15:B19)</f>
        <v>12.573113288332387</v>
      </c>
      <c r="E27" s="6" t="s">
        <v>119</v>
      </c>
      <c r="F27" s="15">
        <f>B15/C$27</f>
        <v>0.4046571653678751</v>
      </c>
    </row>
    <row r="28" spans="1:9" x14ac:dyDescent="0.2">
      <c r="B28" s="6" t="s">
        <v>138</v>
      </c>
      <c r="C28" s="20">
        <f>I21/38</f>
        <v>8.648571330757876E-2</v>
      </c>
      <c r="E28" s="6" t="s">
        <v>120</v>
      </c>
      <c r="F28" s="15">
        <f>B16/C$27</f>
        <v>0</v>
      </c>
    </row>
    <row r="29" spans="1:9" x14ac:dyDescent="0.2">
      <c r="E29" s="6" t="s">
        <v>121</v>
      </c>
      <c r="F29" s="15">
        <f>B17/C$27</f>
        <v>0.57943587420174281</v>
      </c>
    </row>
    <row r="30" spans="1:9" x14ac:dyDescent="0.2">
      <c r="E30" s="6" t="s">
        <v>122</v>
      </c>
      <c r="F30" s="15">
        <f>B18/C$27</f>
        <v>1.5906960430382002E-2</v>
      </c>
    </row>
    <row r="31" spans="1:9" x14ac:dyDescent="0.2">
      <c r="E31" s="6" t="s">
        <v>123</v>
      </c>
      <c r="F31" s="15">
        <f>B19/C$27</f>
        <v>0</v>
      </c>
    </row>
  </sheetData>
  <phoneticPr fontId="3" type="noConversion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U38" sqref="U38"/>
    </sheetView>
  </sheetViews>
  <sheetFormatPr defaultRowHeight="12.75" x14ac:dyDescent="0.2"/>
  <cols>
    <col min="1" max="1" width="26.42578125" customWidth="1"/>
    <col min="2" max="2" width="9.7109375" style="1" customWidth="1"/>
    <col min="3" max="3" width="9" style="1" customWidth="1"/>
    <col min="4" max="4" width="8" style="1" customWidth="1"/>
    <col min="5" max="5" width="8.42578125" style="2" customWidth="1"/>
    <col min="6" max="6" width="7.42578125" style="1" customWidth="1"/>
    <col min="7" max="7" width="7.85546875" style="2" customWidth="1"/>
    <col min="8" max="8" width="7.85546875" style="4" customWidth="1"/>
    <col min="9" max="12" width="7.85546875" style="1" customWidth="1"/>
    <col min="13" max="13" width="8.28515625" style="1" customWidth="1"/>
    <col min="14" max="14" width="8.5703125" style="1" customWidth="1"/>
    <col min="15" max="26" width="7.85546875" style="1" customWidth="1"/>
    <col min="27" max="33" width="7.28515625" customWidth="1"/>
  </cols>
  <sheetData>
    <row r="1" spans="1:36" s="7" customFormat="1" x14ac:dyDescent="0.2">
      <c r="A1" s="7" t="s">
        <v>139</v>
      </c>
      <c r="B1" s="8" t="s">
        <v>140</v>
      </c>
      <c r="C1" s="8"/>
      <c r="D1" s="8"/>
      <c r="E1" s="9" t="s">
        <v>141</v>
      </c>
      <c r="F1" s="8" t="s">
        <v>142</v>
      </c>
      <c r="G1" s="8" t="s">
        <v>142</v>
      </c>
      <c r="H1" s="8" t="s">
        <v>142</v>
      </c>
      <c r="I1" s="8" t="s">
        <v>142</v>
      </c>
      <c r="J1" s="8" t="s">
        <v>142</v>
      </c>
      <c r="K1" s="8" t="s">
        <v>142</v>
      </c>
      <c r="L1" s="8" t="s">
        <v>142</v>
      </c>
      <c r="M1" s="8" t="s">
        <v>6</v>
      </c>
      <c r="N1" s="8" t="s">
        <v>142</v>
      </c>
      <c r="O1" s="8" t="s">
        <v>142</v>
      </c>
      <c r="P1" s="8" t="s">
        <v>142</v>
      </c>
      <c r="Q1" s="8" t="s">
        <v>142</v>
      </c>
      <c r="R1" s="8" t="s">
        <v>142</v>
      </c>
      <c r="S1" s="8" t="s">
        <v>142</v>
      </c>
      <c r="T1" s="8" t="s">
        <v>142</v>
      </c>
      <c r="U1" s="8" t="s">
        <v>142</v>
      </c>
      <c r="V1" s="8" t="s">
        <v>142</v>
      </c>
      <c r="W1" s="8" t="s">
        <v>142</v>
      </c>
      <c r="X1" s="8" t="s">
        <v>142</v>
      </c>
      <c r="Y1" s="8" t="s">
        <v>142</v>
      </c>
      <c r="Z1" s="8" t="s">
        <v>142</v>
      </c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7" customFormat="1" x14ac:dyDescent="0.2">
      <c r="A2" s="7" t="s">
        <v>143</v>
      </c>
      <c r="B2" s="8" t="s">
        <v>110</v>
      </c>
      <c r="C2" s="8"/>
      <c r="D2" s="8"/>
      <c r="E2" s="9" t="s">
        <v>107</v>
      </c>
      <c r="F2" s="8" t="s">
        <v>108</v>
      </c>
      <c r="G2" s="8" t="s">
        <v>144</v>
      </c>
      <c r="H2" s="10" t="s">
        <v>145</v>
      </c>
      <c r="I2" s="8" t="s">
        <v>146</v>
      </c>
      <c r="J2" s="8" t="s">
        <v>147</v>
      </c>
      <c r="K2" s="8" t="s">
        <v>148</v>
      </c>
      <c r="L2" s="8" t="s">
        <v>149</v>
      </c>
      <c r="M2" s="8" t="s">
        <v>17</v>
      </c>
      <c r="N2" s="8" t="s">
        <v>109</v>
      </c>
      <c r="O2" s="8" t="s">
        <v>150</v>
      </c>
      <c r="P2" s="8" t="s">
        <v>151</v>
      </c>
      <c r="Q2" s="8" t="s">
        <v>152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27</v>
      </c>
      <c r="X2" s="8" t="s">
        <v>28</v>
      </c>
      <c r="Y2" s="8" t="s">
        <v>29</v>
      </c>
      <c r="Z2" s="8" t="s">
        <v>30</v>
      </c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x14ac:dyDescent="0.2">
      <c r="A3" s="7" t="s">
        <v>183</v>
      </c>
      <c r="B3" s="1">
        <v>2E-3</v>
      </c>
      <c r="E3" s="11">
        <v>0.24</v>
      </c>
      <c r="F3" s="11">
        <v>0.13</v>
      </c>
      <c r="G3" s="11">
        <v>9.6000000000000002E-2</v>
      </c>
      <c r="H3" s="11">
        <v>2.4000000000000004E-2</v>
      </c>
      <c r="I3" s="11">
        <v>0.75</v>
      </c>
      <c r="J3" s="11">
        <v>0.75</v>
      </c>
      <c r="K3" s="11">
        <v>0.75</v>
      </c>
      <c r="L3" s="11">
        <v>0.45</v>
      </c>
      <c r="M3" s="4">
        <v>1.23</v>
      </c>
      <c r="N3" s="11">
        <v>0.55000000000000004</v>
      </c>
      <c r="O3" s="11">
        <v>1.2E-2</v>
      </c>
      <c r="P3" s="11">
        <v>0.1</v>
      </c>
      <c r="Q3" s="11">
        <v>8.2999999999999977E-2</v>
      </c>
      <c r="R3" s="11">
        <v>8.0400000000000014E-4</v>
      </c>
      <c r="S3" s="11">
        <v>3.3960000000000001E-3</v>
      </c>
      <c r="T3" s="11">
        <v>5.6000000000000008E-3</v>
      </c>
      <c r="U3" s="11">
        <v>4.1999999999999997E-3</v>
      </c>
      <c r="V3" s="11">
        <v>2.5999999999999999E-3</v>
      </c>
      <c r="W3" s="11">
        <v>1.3100000000000001E-2</v>
      </c>
      <c r="X3" s="11">
        <v>1E-3</v>
      </c>
      <c r="Y3" s="11">
        <v>1E-4</v>
      </c>
      <c r="Z3" s="11">
        <v>0</v>
      </c>
      <c r="AA3" s="1"/>
      <c r="AB3" s="1"/>
      <c r="AC3" s="1"/>
      <c r="AD3" s="1"/>
      <c r="AE3" s="1"/>
      <c r="AF3" s="1"/>
      <c r="AG3" s="1"/>
      <c r="AH3" s="1"/>
      <c r="AI3" s="1"/>
    </row>
    <row r="4" spans="1:36" x14ac:dyDescent="0.2">
      <c r="A4" s="7" t="s">
        <v>153</v>
      </c>
      <c r="B4" s="42">
        <v>0.15</v>
      </c>
      <c r="E4" s="11">
        <v>0.3</v>
      </c>
      <c r="F4" s="11">
        <v>6.5000000000000002E-2</v>
      </c>
      <c r="G4" s="11">
        <v>5.0500000000000003E-2</v>
      </c>
      <c r="H4" s="11">
        <v>2.4E-2</v>
      </c>
      <c r="I4" s="11">
        <v>0.56799999999999995</v>
      </c>
      <c r="J4" s="11">
        <v>0.56799999999999995</v>
      </c>
      <c r="K4" s="11">
        <v>0.56799999999999995</v>
      </c>
      <c r="L4" s="11">
        <v>0.3</v>
      </c>
      <c r="M4" s="4">
        <v>1.34</v>
      </c>
      <c r="N4" s="11">
        <v>0.62</v>
      </c>
      <c r="O4" s="11">
        <v>0.03</v>
      </c>
      <c r="P4" s="11">
        <v>7.1999999999999995E-2</v>
      </c>
      <c r="Q4" s="12">
        <f t="shared" ref="Q4:Q8" si="0">1-(F4+I4+O4+P4)</f>
        <v>0.26500000000000001</v>
      </c>
      <c r="R4" s="11">
        <v>1E-3</v>
      </c>
      <c r="S4" s="11">
        <v>2E-3</v>
      </c>
      <c r="T4" s="12">
        <v>3.3999999999999998E-3</v>
      </c>
      <c r="U4" s="12">
        <v>1.9E-3</v>
      </c>
      <c r="V4" s="12">
        <v>2.3E-3</v>
      </c>
      <c r="W4" s="12">
        <v>1.4E-2</v>
      </c>
      <c r="X4" s="12">
        <v>8.0000000000000004E-4</v>
      </c>
      <c r="Y4" s="12">
        <v>1E-4</v>
      </c>
      <c r="Z4" s="12">
        <v>0</v>
      </c>
      <c r="AA4" s="1"/>
      <c r="AB4" s="1"/>
      <c r="AC4" s="1"/>
      <c r="AD4" s="1"/>
      <c r="AE4" s="1"/>
      <c r="AF4" s="1"/>
      <c r="AG4" s="1"/>
      <c r="AH4" s="1"/>
      <c r="AI4" s="1"/>
    </row>
    <row r="5" spans="1:36" x14ac:dyDescent="0.2">
      <c r="A5" s="7" t="s">
        <v>121</v>
      </c>
      <c r="B5" s="42">
        <v>0</v>
      </c>
      <c r="E5" s="11">
        <v>0.85</v>
      </c>
      <c r="F5" s="11">
        <v>0.08</v>
      </c>
      <c r="G5" s="11">
        <v>7.2000000000000008E-2</v>
      </c>
      <c r="H5" s="11">
        <v>8.0000000000000002E-3</v>
      </c>
      <c r="I5" s="11">
        <v>0.27</v>
      </c>
      <c r="J5" s="11">
        <f t="shared" ref="J5:J14" si="1">I5*0.45</f>
        <v>0.12150000000000001</v>
      </c>
      <c r="K5" s="11">
        <v>0</v>
      </c>
      <c r="L5" s="11">
        <v>0.25</v>
      </c>
      <c r="M5" s="4">
        <v>1.77</v>
      </c>
      <c r="N5" s="11">
        <v>0.77</v>
      </c>
      <c r="O5" s="11">
        <v>3.9E-2</v>
      </c>
      <c r="P5" s="11">
        <v>6.3E-2</v>
      </c>
      <c r="Q5" s="12">
        <f t="shared" si="0"/>
        <v>0.54800000000000004</v>
      </c>
      <c r="R5" s="11">
        <v>5.2000000000000006E-4</v>
      </c>
      <c r="S5" s="11">
        <v>2.3999999999999998E-3</v>
      </c>
      <c r="T5" s="12">
        <v>1.4999999999999999E-2</v>
      </c>
      <c r="U5" s="12">
        <v>1.1999999999999999E-3</v>
      </c>
      <c r="V5" s="12">
        <v>5.7999999999999996E-3</v>
      </c>
      <c r="W5" s="12">
        <v>1.4499999999999999E-2</v>
      </c>
      <c r="X5" s="12">
        <v>4.3E-3</v>
      </c>
      <c r="Y5" s="12">
        <v>5.0000000000000001E-4</v>
      </c>
      <c r="Z5" s="12">
        <v>0</v>
      </c>
      <c r="AA5" s="1"/>
      <c r="AB5" s="1"/>
      <c r="AC5" s="1"/>
      <c r="AD5" s="1"/>
      <c r="AE5" s="1"/>
      <c r="AF5" s="1"/>
      <c r="AG5" s="1"/>
      <c r="AH5" s="1"/>
      <c r="AI5" s="1"/>
    </row>
    <row r="6" spans="1:36" x14ac:dyDescent="0.2">
      <c r="A6" s="7" t="s">
        <v>120</v>
      </c>
      <c r="B6" s="42">
        <v>0.7</v>
      </c>
      <c r="E6" s="11">
        <v>0.88</v>
      </c>
      <c r="F6" s="11">
        <v>0.1</v>
      </c>
      <c r="G6" s="11">
        <v>0.05</v>
      </c>
      <c r="H6" s="11">
        <v>0.05</v>
      </c>
      <c r="I6" s="11">
        <v>0.1</v>
      </c>
      <c r="J6" s="11">
        <f t="shared" si="1"/>
        <v>4.5000000000000005E-2</v>
      </c>
      <c r="K6" s="11">
        <v>0</v>
      </c>
      <c r="L6" s="11">
        <v>0.03</v>
      </c>
      <c r="M6" s="4">
        <v>1.96</v>
      </c>
      <c r="N6" s="11">
        <v>0.85</v>
      </c>
      <c r="O6" s="11">
        <v>4.2999999999999997E-2</v>
      </c>
      <c r="P6" s="11">
        <v>1.6E-2</v>
      </c>
      <c r="Q6" s="12">
        <f t="shared" si="0"/>
        <v>0.74099999999999999</v>
      </c>
      <c r="R6" s="11">
        <v>1.1200000000000001E-3</v>
      </c>
      <c r="S6" s="11">
        <v>1.65E-3</v>
      </c>
      <c r="T6" s="12">
        <v>1.9999999552965163E-4</v>
      </c>
      <c r="U6" s="12">
        <v>3.4999999403953551E-3</v>
      </c>
      <c r="V6" s="12">
        <v>1.2999999523162842E-3</v>
      </c>
      <c r="W6" s="12">
        <v>3.7000000476837156E-3</v>
      </c>
      <c r="X6" s="12">
        <v>1.4000000059604645E-3</v>
      </c>
      <c r="Y6" s="12">
        <v>1.9999999552965163E-4</v>
      </c>
      <c r="Z6" s="12">
        <v>0</v>
      </c>
      <c r="AA6" s="1"/>
      <c r="AB6" s="1"/>
      <c r="AC6" s="1"/>
      <c r="AD6" s="1"/>
      <c r="AE6" s="1"/>
      <c r="AF6" s="1"/>
      <c r="AG6" s="1"/>
      <c r="AH6" s="1"/>
      <c r="AI6" s="1"/>
    </row>
    <row r="7" spans="1:36" x14ac:dyDescent="0.2">
      <c r="A7" s="7" t="s">
        <v>119</v>
      </c>
      <c r="B7" s="42">
        <v>1.2</v>
      </c>
      <c r="C7" s="11"/>
      <c r="E7" s="11">
        <v>0.8970999999999999</v>
      </c>
      <c r="F7" s="11">
        <v>0.51500000000000001</v>
      </c>
      <c r="G7" s="11">
        <v>0.31850000000000001</v>
      </c>
      <c r="H7" s="11">
        <v>0.17149999999999999</v>
      </c>
      <c r="I7" s="11">
        <v>0.14000000000000001</v>
      </c>
      <c r="J7" s="11">
        <f t="shared" si="1"/>
        <v>6.3000000000000014E-2</v>
      </c>
      <c r="K7" s="11">
        <v>0</v>
      </c>
      <c r="L7" s="11">
        <v>0.1</v>
      </c>
      <c r="M7" s="4">
        <v>1.94</v>
      </c>
      <c r="N7" s="11">
        <v>0.84</v>
      </c>
      <c r="O7" s="11">
        <v>4.2999999999999997E-2</v>
      </c>
      <c r="P7" s="11">
        <v>7.3399999999999993E-2</v>
      </c>
      <c r="Q7" s="12">
        <f t="shared" si="0"/>
        <v>0.22859999999999991</v>
      </c>
      <c r="R7" s="11">
        <v>4.9490000000000003E-3</v>
      </c>
      <c r="S7" s="11">
        <v>2.6264000000000003E-2</v>
      </c>
      <c r="T7" s="12">
        <v>2.8999999165534975E-3</v>
      </c>
      <c r="U7" s="12">
        <v>6.9999998807907101E-3</v>
      </c>
      <c r="V7" s="12">
        <v>3.1999999284744261E-3</v>
      </c>
      <c r="W7" s="12">
        <v>2.2999999523162843E-2</v>
      </c>
      <c r="X7" s="12">
        <v>4.7999998927116391E-3</v>
      </c>
      <c r="Y7" s="12">
        <v>2.9999999329447744E-4</v>
      </c>
      <c r="Z7" s="12">
        <v>5.0000000000000001E-4</v>
      </c>
      <c r="AA7" s="1"/>
      <c r="AB7" s="1"/>
      <c r="AC7" s="1"/>
      <c r="AD7" s="1"/>
      <c r="AE7" s="1"/>
      <c r="AF7" s="1"/>
      <c r="AG7" s="1"/>
      <c r="AH7" s="1"/>
      <c r="AI7" s="1"/>
    </row>
    <row r="8" spans="1:36" x14ac:dyDescent="0.2">
      <c r="A8" s="7" t="s">
        <v>154</v>
      </c>
      <c r="B8" s="42">
        <v>1.2</v>
      </c>
      <c r="E8" s="11">
        <v>1</v>
      </c>
      <c r="F8" s="11">
        <v>0</v>
      </c>
      <c r="G8" s="11">
        <v>0</v>
      </c>
      <c r="H8" s="11">
        <v>0</v>
      </c>
      <c r="I8" s="11">
        <v>0</v>
      </c>
      <c r="J8" s="11">
        <f t="shared" si="1"/>
        <v>0</v>
      </c>
      <c r="K8" s="11">
        <v>0</v>
      </c>
      <c r="L8" s="11">
        <v>0</v>
      </c>
      <c r="M8" s="4">
        <v>0</v>
      </c>
      <c r="N8" s="11">
        <v>0</v>
      </c>
      <c r="O8" s="11">
        <v>0</v>
      </c>
      <c r="P8" s="11">
        <v>1</v>
      </c>
      <c r="Q8" s="12">
        <f t="shared" si="0"/>
        <v>0</v>
      </c>
      <c r="R8" s="11">
        <v>0</v>
      </c>
      <c r="S8" s="11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0.39300000000000002</v>
      </c>
      <c r="Z8" s="12">
        <v>0.60599999999999998</v>
      </c>
      <c r="AA8" s="1"/>
      <c r="AB8" s="1"/>
      <c r="AC8" s="1"/>
      <c r="AD8" s="1"/>
      <c r="AE8" s="1"/>
      <c r="AF8" s="1"/>
      <c r="AG8" s="1"/>
      <c r="AH8" s="1"/>
      <c r="AI8" s="1"/>
    </row>
    <row r="9" spans="1:36" x14ac:dyDescent="0.2">
      <c r="A9" s="7" t="s">
        <v>155</v>
      </c>
      <c r="B9" s="42">
        <v>0</v>
      </c>
      <c r="E9" s="11">
        <v>0.99</v>
      </c>
      <c r="F9" s="11">
        <v>2.81</v>
      </c>
      <c r="G9" s="11">
        <v>2.81</v>
      </c>
      <c r="H9" s="11">
        <v>0</v>
      </c>
      <c r="I9" s="11">
        <v>0</v>
      </c>
      <c r="J9" s="11">
        <f t="shared" si="1"/>
        <v>0</v>
      </c>
      <c r="K9" s="11">
        <v>0</v>
      </c>
      <c r="L9" s="11">
        <v>0</v>
      </c>
      <c r="M9" s="4">
        <v>0</v>
      </c>
      <c r="N9" s="11">
        <v>0</v>
      </c>
      <c r="O9" s="11">
        <v>0</v>
      </c>
      <c r="P9" s="11">
        <v>0</v>
      </c>
      <c r="Q9" s="12">
        <v>0</v>
      </c>
      <c r="R9" s="11">
        <v>0</v>
      </c>
      <c r="S9" s="11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"/>
      <c r="AB9" s="1"/>
      <c r="AC9" s="1"/>
      <c r="AD9" s="1"/>
      <c r="AE9" s="1"/>
      <c r="AF9" s="1"/>
      <c r="AG9" s="1"/>
      <c r="AH9" s="1"/>
      <c r="AI9" s="1"/>
    </row>
    <row r="10" spans="1:36" x14ac:dyDescent="0.2">
      <c r="A10" s="7" t="s">
        <v>156</v>
      </c>
      <c r="B10" s="42">
        <v>2.5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f t="shared" si="1"/>
        <v>0</v>
      </c>
      <c r="K10" s="11">
        <v>0</v>
      </c>
      <c r="L10" s="11">
        <v>0</v>
      </c>
      <c r="M10" s="4">
        <v>0</v>
      </c>
      <c r="N10" s="11">
        <v>0</v>
      </c>
      <c r="O10" s="11">
        <v>0</v>
      </c>
      <c r="P10" s="11">
        <v>1</v>
      </c>
      <c r="Q10" s="12">
        <v>0</v>
      </c>
      <c r="R10" s="11">
        <v>0</v>
      </c>
      <c r="S10" s="11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</row>
    <row r="11" spans="1:36" x14ac:dyDescent="0.2">
      <c r="A11" s="7" t="s">
        <v>157</v>
      </c>
      <c r="B11" s="42">
        <v>0</v>
      </c>
      <c r="E11" s="11">
        <v>1</v>
      </c>
      <c r="F11" s="11">
        <v>0</v>
      </c>
      <c r="G11" s="11">
        <v>0</v>
      </c>
      <c r="H11" s="11">
        <v>0</v>
      </c>
      <c r="I11" s="11">
        <v>0</v>
      </c>
      <c r="J11" s="11">
        <f t="shared" si="1"/>
        <v>0</v>
      </c>
      <c r="K11" s="11">
        <v>0</v>
      </c>
      <c r="L11" s="11">
        <v>0</v>
      </c>
      <c r="M11" s="4">
        <v>0</v>
      </c>
      <c r="N11" s="11">
        <v>0</v>
      </c>
      <c r="O11" s="11">
        <v>0</v>
      </c>
      <c r="P11" s="11">
        <v>1</v>
      </c>
      <c r="Q11" s="12">
        <v>0</v>
      </c>
      <c r="R11" s="11">
        <v>0</v>
      </c>
      <c r="S11" s="11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</row>
    <row r="12" spans="1:36" x14ac:dyDescent="0.2">
      <c r="A12" s="7" t="s">
        <v>158</v>
      </c>
      <c r="B12" s="42">
        <v>0</v>
      </c>
      <c r="D12" s="12"/>
      <c r="E12" s="11">
        <v>1</v>
      </c>
      <c r="F12" s="11">
        <v>0</v>
      </c>
      <c r="G12" s="11">
        <v>0</v>
      </c>
      <c r="H12" s="11">
        <v>0</v>
      </c>
      <c r="I12" s="11">
        <v>0</v>
      </c>
      <c r="J12" s="11">
        <f t="shared" si="1"/>
        <v>0</v>
      </c>
      <c r="K12" s="11">
        <v>0</v>
      </c>
      <c r="L12" s="11">
        <v>0</v>
      </c>
      <c r="M12" s="4">
        <v>0</v>
      </c>
      <c r="N12" s="11">
        <v>0</v>
      </c>
      <c r="O12" s="11">
        <v>0</v>
      </c>
      <c r="P12" s="11">
        <v>1</v>
      </c>
      <c r="Q12" s="12">
        <v>0</v>
      </c>
      <c r="R12" s="11">
        <v>0</v>
      </c>
      <c r="S12" s="11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0.27</v>
      </c>
      <c r="Z12" s="12">
        <v>0</v>
      </c>
      <c r="AA12" s="1"/>
      <c r="AB12" s="1"/>
      <c r="AC12" s="1"/>
      <c r="AD12" s="1"/>
      <c r="AE12" s="1"/>
      <c r="AF12" s="1"/>
      <c r="AG12" s="1"/>
      <c r="AH12" s="1"/>
      <c r="AI12" s="1"/>
    </row>
    <row r="13" spans="1:36" x14ac:dyDescent="0.2">
      <c r="A13" s="7" t="s">
        <v>159</v>
      </c>
      <c r="B13" s="42">
        <v>0</v>
      </c>
      <c r="E13" s="11">
        <v>0.97</v>
      </c>
      <c r="F13" s="11">
        <v>0</v>
      </c>
      <c r="G13" s="11">
        <v>0</v>
      </c>
      <c r="H13" s="11">
        <v>0</v>
      </c>
      <c r="I13" s="11">
        <v>0</v>
      </c>
      <c r="J13" s="11">
        <f t="shared" si="1"/>
        <v>0</v>
      </c>
      <c r="K13" s="11">
        <v>0</v>
      </c>
      <c r="L13" s="11">
        <v>0</v>
      </c>
      <c r="M13" s="4">
        <v>0</v>
      </c>
      <c r="N13" s="11">
        <v>0</v>
      </c>
      <c r="O13" s="11">
        <v>0</v>
      </c>
      <c r="P13" s="11">
        <v>1</v>
      </c>
      <c r="Q13" s="12">
        <v>0</v>
      </c>
      <c r="R13" s="11">
        <v>0</v>
      </c>
      <c r="S13" s="11">
        <v>0</v>
      </c>
      <c r="T13" s="12">
        <v>0.22</v>
      </c>
      <c r="U13" s="12">
        <v>0.193</v>
      </c>
      <c r="V13" s="12">
        <v>5.8999999999999999E-3</v>
      </c>
      <c r="W13" s="12">
        <v>6.9999999999999999E-4</v>
      </c>
      <c r="X13" s="12">
        <v>1.14E-2</v>
      </c>
      <c r="Y13" s="12">
        <v>5.0000000000000001E-4</v>
      </c>
      <c r="Z13" s="12">
        <v>0</v>
      </c>
      <c r="AA13" s="1"/>
      <c r="AB13" s="1"/>
      <c r="AC13" s="1"/>
      <c r="AD13" s="1"/>
      <c r="AE13" s="1"/>
      <c r="AF13" s="1"/>
      <c r="AG13" s="1"/>
      <c r="AH13" s="1"/>
      <c r="AI13" s="1"/>
    </row>
    <row r="14" spans="1:36" x14ac:dyDescent="0.2">
      <c r="A14" s="7" t="s">
        <v>160</v>
      </c>
      <c r="B14" s="42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f t="shared" si="1"/>
        <v>0</v>
      </c>
      <c r="K14" s="11">
        <v>0</v>
      </c>
      <c r="L14" s="11">
        <v>0</v>
      </c>
      <c r="M14" s="4">
        <v>0</v>
      </c>
      <c r="N14" s="11">
        <v>0</v>
      </c>
      <c r="O14" s="11">
        <v>0</v>
      </c>
      <c r="P14" s="11">
        <v>1</v>
      </c>
      <c r="Q14" s="12">
        <v>0</v>
      </c>
      <c r="R14" s="11">
        <v>0</v>
      </c>
      <c r="S14" s="11">
        <v>0</v>
      </c>
      <c r="T14" s="11">
        <v>0.34</v>
      </c>
      <c r="U14" s="11">
        <v>2.0000000000000001E-4</v>
      </c>
      <c r="V14" s="11">
        <v>2.06E-2</v>
      </c>
      <c r="W14" s="11">
        <v>1.1999999999999999E-3</v>
      </c>
      <c r="X14" s="11">
        <v>4.0000000000000002E-4</v>
      </c>
      <c r="Y14" s="11">
        <v>5.9999999999999995E-4</v>
      </c>
      <c r="Z14" s="11">
        <v>2.9999999999999997E-4</v>
      </c>
    </row>
    <row r="16" spans="1:36" s="7" customFormat="1" x14ac:dyDescent="0.2">
      <c r="A16" s="7" t="s">
        <v>139</v>
      </c>
      <c r="B16" s="8" t="s">
        <v>161</v>
      </c>
      <c r="C16" s="8" t="s">
        <v>162</v>
      </c>
      <c r="D16" s="8" t="s">
        <v>142</v>
      </c>
      <c r="E16" s="9" t="s">
        <v>162</v>
      </c>
      <c r="F16" s="8" t="s">
        <v>162</v>
      </c>
      <c r="G16" s="8" t="s">
        <v>162</v>
      </c>
      <c r="H16" s="8" t="s">
        <v>162</v>
      </c>
      <c r="I16" s="8" t="s">
        <v>162</v>
      </c>
      <c r="J16" s="8" t="s">
        <v>162</v>
      </c>
      <c r="K16" s="8" t="s">
        <v>162</v>
      </c>
      <c r="L16" s="8" t="s">
        <v>162</v>
      </c>
      <c r="M16" s="8" t="s">
        <v>163</v>
      </c>
      <c r="N16" s="8" t="s">
        <v>162</v>
      </c>
      <c r="O16" s="8" t="s">
        <v>162</v>
      </c>
      <c r="P16" s="8" t="s">
        <v>162</v>
      </c>
      <c r="Q16" s="8" t="s">
        <v>162</v>
      </c>
      <c r="R16" s="8" t="s">
        <v>162</v>
      </c>
      <c r="S16" s="8" t="s">
        <v>162</v>
      </c>
      <c r="T16" s="8" t="s">
        <v>162</v>
      </c>
      <c r="U16" s="8" t="s">
        <v>162</v>
      </c>
      <c r="V16" s="8" t="s">
        <v>162</v>
      </c>
      <c r="W16" s="8" t="s">
        <v>162</v>
      </c>
      <c r="X16" s="8" t="s">
        <v>162</v>
      </c>
      <c r="Y16" s="8" t="s">
        <v>162</v>
      </c>
      <c r="Z16" s="8" t="s">
        <v>162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7" customFormat="1" x14ac:dyDescent="0.2">
      <c r="A17" s="7" t="s">
        <v>143</v>
      </c>
      <c r="B17" s="8" t="s">
        <v>110</v>
      </c>
      <c r="C17" s="8" t="s">
        <v>133</v>
      </c>
      <c r="D17" s="8" t="s">
        <v>107</v>
      </c>
      <c r="E17" s="9" t="s">
        <v>107</v>
      </c>
      <c r="F17" s="8" t="s">
        <v>108</v>
      </c>
      <c r="G17" s="8" t="s">
        <v>144</v>
      </c>
      <c r="H17" s="10" t="s">
        <v>145</v>
      </c>
      <c r="I17" s="8" t="s">
        <v>146</v>
      </c>
      <c r="J17" s="8" t="s">
        <v>147</v>
      </c>
      <c r="K17" s="8" t="s">
        <v>148</v>
      </c>
      <c r="L17" s="8" t="s">
        <v>149</v>
      </c>
      <c r="M17" s="8" t="s">
        <v>17</v>
      </c>
      <c r="N17" s="8" t="s">
        <v>109</v>
      </c>
      <c r="O17" s="8" t="s">
        <v>150</v>
      </c>
      <c r="P17" s="8" t="s">
        <v>151</v>
      </c>
      <c r="Q17" s="8" t="s">
        <v>152</v>
      </c>
      <c r="R17" s="8" t="s">
        <v>22</v>
      </c>
      <c r="S17" s="8" t="s">
        <v>23</v>
      </c>
      <c r="T17" s="8" t="s">
        <v>24</v>
      </c>
      <c r="U17" s="8" t="s">
        <v>25</v>
      </c>
      <c r="V17" s="8" t="s">
        <v>26</v>
      </c>
      <c r="W17" s="8" t="s">
        <v>27</v>
      </c>
      <c r="X17" s="8" t="s">
        <v>28</v>
      </c>
      <c r="Y17" s="8" t="s">
        <v>29</v>
      </c>
      <c r="Z17" s="8" t="s">
        <v>30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7" customFormat="1" x14ac:dyDescent="0.2">
      <c r="A18" s="7" t="s">
        <v>183</v>
      </c>
      <c r="B18" s="20">
        <f t="shared" ref="B18:B29" si="2">C18*B3</f>
        <v>0</v>
      </c>
      <c r="C18" s="10">
        <v>0</v>
      </c>
      <c r="D18" s="18" t="e">
        <f t="shared" ref="D18" si="3">E18/E$31</f>
        <v>#DIV/0!</v>
      </c>
      <c r="E18" s="10">
        <f t="shared" ref="E18:E29" si="4">C18*E3</f>
        <v>0</v>
      </c>
      <c r="F18" s="20">
        <f t="shared" ref="F18:Z19" si="5">$E18*F3</f>
        <v>0</v>
      </c>
      <c r="G18" s="20">
        <f t="shared" si="5"/>
        <v>0</v>
      </c>
      <c r="H18" s="20">
        <f t="shared" si="5"/>
        <v>0</v>
      </c>
      <c r="I18" s="20">
        <f t="shared" si="5"/>
        <v>0</v>
      </c>
      <c r="J18" s="20">
        <f t="shared" si="5"/>
        <v>0</v>
      </c>
      <c r="K18" s="20">
        <f t="shared" si="5"/>
        <v>0</v>
      </c>
      <c r="L18" s="20">
        <f t="shared" si="5"/>
        <v>0</v>
      </c>
      <c r="M18" s="20">
        <f t="shared" si="5"/>
        <v>0</v>
      </c>
      <c r="N18" s="20">
        <f t="shared" si="5"/>
        <v>0</v>
      </c>
      <c r="O18" s="20">
        <f t="shared" si="5"/>
        <v>0</v>
      </c>
      <c r="P18" s="20">
        <f t="shared" si="5"/>
        <v>0</v>
      </c>
      <c r="Q18" s="20">
        <f t="shared" si="5"/>
        <v>0</v>
      </c>
      <c r="R18" s="20">
        <f t="shared" si="5"/>
        <v>0</v>
      </c>
      <c r="S18" s="20">
        <f t="shared" si="5"/>
        <v>0</v>
      </c>
      <c r="T18" s="20">
        <f t="shared" si="5"/>
        <v>0</v>
      </c>
      <c r="U18" s="20">
        <f t="shared" si="5"/>
        <v>0</v>
      </c>
      <c r="V18" s="20">
        <f t="shared" si="5"/>
        <v>0</v>
      </c>
      <c r="W18" s="20">
        <f t="shared" si="5"/>
        <v>0</v>
      </c>
      <c r="X18" s="20">
        <f t="shared" si="5"/>
        <v>0</v>
      </c>
      <c r="Y18" s="20">
        <f t="shared" si="5"/>
        <v>0</v>
      </c>
      <c r="Z18" s="20">
        <f t="shared" si="5"/>
        <v>0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x14ac:dyDescent="0.2">
      <c r="A19" s="7" t="s">
        <v>153</v>
      </c>
      <c r="B19" s="13">
        <f t="shared" si="2"/>
        <v>0</v>
      </c>
      <c r="C19" s="41">
        <v>0</v>
      </c>
      <c r="D19" s="58" t="e">
        <f t="shared" ref="D19:D29" si="6">E19/E$31</f>
        <v>#DIV/0!</v>
      </c>
      <c r="E19" s="59">
        <f t="shared" si="4"/>
        <v>0</v>
      </c>
      <c r="F19" s="60">
        <f t="shared" si="5"/>
        <v>0</v>
      </c>
      <c r="G19" s="60">
        <f t="shared" si="5"/>
        <v>0</v>
      </c>
      <c r="H19" s="60">
        <f t="shared" si="5"/>
        <v>0</v>
      </c>
      <c r="I19" s="60">
        <f t="shared" si="5"/>
        <v>0</v>
      </c>
      <c r="J19" s="60">
        <f t="shared" si="5"/>
        <v>0</v>
      </c>
      <c r="K19" s="60">
        <f t="shared" si="5"/>
        <v>0</v>
      </c>
      <c r="L19" s="60">
        <f t="shared" si="5"/>
        <v>0</v>
      </c>
      <c r="M19" s="60">
        <f t="shared" si="5"/>
        <v>0</v>
      </c>
      <c r="N19" s="60">
        <f t="shared" si="5"/>
        <v>0</v>
      </c>
      <c r="O19" s="60">
        <f t="shared" si="5"/>
        <v>0</v>
      </c>
      <c r="P19" s="60">
        <f t="shared" si="5"/>
        <v>0</v>
      </c>
      <c r="Q19" s="60">
        <f t="shared" si="5"/>
        <v>0</v>
      </c>
      <c r="R19" s="60">
        <f t="shared" si="5"/>
        <v>0</v>
      </c>
      <c r="S19" s="60">
        <f t="shared" si="5"/>
        <v>0</v>
      </c>
      <c r="T19" s="60">
        <f t="shared" si="5"/>
        <v>0</v>
      </c>
      <c r="U19" s="60">
        <f t="shared" si="5"/>
        <v>0</v>
      </c>
      <c r="V19" s="60">
        <f t="shared" si="5"/>
        <v>0</v>
      </c>
      <c r="W19" s="60">
        <f t="shared" si="5"/>
        <v>0</v>
      </c>
      <c r="X19" s="60">
        <f t="shared" si="5"/>
        <v>0</v>
      </c>
      <c r="Y19" s="60">
        <f t="shared" si="5"/>
        <v>0</v>
      </c>
      <c r="Z19" s="60">
        <f t="shared" si="5"/>
        <v>0</v>
      </c>
    </row>
    <row r="20" spans="1:36" x14ac:dyDescent="0.2">
      <c r="A20" s="7" t="s">
        <v>121</v>
      </c>
      <c r="B20" s="13">
        <f t="shared" si="2"/>
        <v>0</v>
      </c>
      <c r="C20" s="41">
        <v>0</v>
      </c>
      <c r="D20" s="58" t="e">
        <f t="shared" si="6"/>
        <v>#DIV/0!</v>
      </c>
      <c r="E20" s="59">
        <f t="shared" si="4"/>
        <v>0</v>
      </c>
      <c r="F20" s="60">
        <f t="shared" ref="F20:Z20" si="7">$E20*F5</f>
        <v>0</v>
      </c>
      <c r="G20" s="60">
        <f t="shared" si="7"/>
        <v>0</v>
      </c>
      <c r="H20" s="60">
        <f t="shared" si="7"/>
        <v>0</v>
      </c>
      <c r="I20" s="60">
        <f t="shared" si="7"/>
        <v>0</v>
      </c>
      <c r="J20" s="60">
        <f t="shared" si="7"/>
        <v>0</v>
      </c>
      <c r="K20" s="60">
        <f t="shared" si="7"/>
        <v>0</v>
      </c>
      <c r="L20" s="60">
        <f t="shared" si="7"/>
        <v>0</v>
      </c>
      <c r="M20" s="60">
        <f t="shared" si="7"/>
        <v>0</v>
      </c>
      <c r="N20" s="60">
        <f t="shared" si="7"/>
        <v>0</v>
      </c>
      <c r="O20" s="60">
        <f t="shared" si="7"/>
        <v>0</v>
      </c>
      <c r="P20" s="60">
        <f t="shared" si="7"/>
        <v>0</v>
      </c>
      <c r="Q20" s="60">
        <f t="shared" si="7"/>
        <v>0</v>
      </c>
      <c r="R20" s="60">
        <f t="shared" si="7"/>
        <v>0</v>
      </c>
      <c r="S20" s="60">
        <f t="shared" si="7"/>
        <v>0</v>
      </c>
      <c r="T20" s="60">
        <f t="shared" si="7"/>
        <v>0</v>
      </c>
      <c r="U20" s="60">
        <f t="shared" si="7"/>
        <v>0</v>
      </c>
      <c r="V20" s="60">
        <f t="shared" si="7"/>
        <v>0</v>
      </c>
      <c r="W20" s="60">
        <f t="shared" si="7"/>
        <v>0</v>
      </c>
      <c r="X20" s="60">
        <f t="shared" si="7"/>
        <v>0</v>
      </c>
      <c r="Y20" s="60">
        <f t="shared" si="7"/>
        <v>0</v>
      </c>
      <c r="Z20" s="60">
        <f t="shared" si="7"/>
        <v>0</v>
      </c>
    </row>
    <row r="21" spans="1:36" x14ac:dyDescent="0.2">
      <c r="A21" s="7" t="s">
        <v>120</v>
      </c>
      <c r="B21" s="13">
        <f t="shared" si="2"/>
        <v>0</v>
      </c>
      <c r="C21" s="41">
        <v>0</v>
      </c>
      <c r="D21" s="58" t="e">
        <f t="shared" si="6"/>
        <v>#DIV/0!</v>
      </c>
      <c r="E21" s="59">
        <f t="shared" si="4"/>
        <v>0</v>
      </c>
      <c r="F21" s="60">
        <f t="shared" ref="F21:Z21" si="8">$E21*F6</f>
        <v>0</v>
      </c>
      <c r="G21" s="60">
        <f t="shared" si="8"/>
        <v>0</v>
      </c>
      <c r="H21" s="60">
        <f t="shared" si="8"/>
        <v>0</v>
      </c>
      <c r="I21" s="60">
        <f t="shared" si="8"/>
        <v>0</v>
      </c>
      <c r="J21" s="60">
        <f t="shared" si="8"/>
        <v>0</v>
      </c>
      <c r="K21" s="60">
        <f t="shared" si="8"/>
        <v>0</v>
      </c>
      <c r="L21" s="60">
        <f t="shared" si="8"/>
        <v>0</v>
      </c>
      <c r="M21" s="60">
        <f t="shared" si="8"/>
        <v>0</v>
      </c>
      <c r="N21" s="60">
        <f t="shared" si="8"/>
        <v>0</v>
      </c>
      <c r="O21" s="60">
        <f t="shared" si="8"/>
        <v>0</v>
      </c>
      <c r="P21" s="60">
        <f t="shared" si="8"/>
        <v>0</v>
      </c>
      <c r="Q21" s="60">
        <f t="shared" si="8"/>
        <v>0</v>
      </c>
      <c r="R21" s="60">
        <f t="shared" si="8"/>
        <v>0</v>
      </c>
      <c r="S21" s="60">
        <f t="shared" si="8"/>
        <v>0</v>
      </c>
      <c r="T21" s="60">
        <f t="shared" si="8"/>
        <v>0</v>
      </c>
      <c r="U21" s="60">
        <f t="shared" si="8"/>
        <v>0</v>
      </c>
      <c r="V21" s="60">
        <f t="shared" si="8"/>
        <v>0</v>
      </c>
      <c r="W21" s="60">
        <f t="shared" si="8"/>
        <v>0</v>
      </c>
      <c r="X21" s="60">
        <f t="shared" si="8"/>
        <v>0</v>
      </c>
      <c r="Y21" s="60">
        <f t="shared" si="8"/>
        <v>0</v>
      </c>
      <c r="Z21" s="60">
        <f t="shared" si="8"/>
        <v>0</v>
      </c>
    </row>
    <row r="22" spans="1:36" x14ac:dyDescent="0.2">
      <c r="A22" s="7" t="s">
        <v>119</v>
      </c>
      <c r="B22" s="13">
        <f t="shared" si="2"/>
        <v>0</v>
      </c>
      <c r="C22" s="41">
        <v>0</v>
      </c>
      <c r="D22" s="58" t="e">
        <f t="shared" si="6"/>
        <v>#DIV/0!</v>
      </c>
      <c r="E22" s="59">
        <f t="shared" si="4"/>
        <v>0</v>
      </c>
      <c r="F22" s="60">
        <f t="shared" ref="F22:Z22" si="9">$E22*F7</f>
        <v>0</v>
      </c>
      <c r="G22" s="60">
        <f t="shared" si="9"/>
        <v>0</v>
      </c>
      <c r="H22" s="60">
        <f t="shared" si="9"/>
        <v>0</v>
      </c>
      <c r="I22" s="60">
        <f t="shared" si="9"/>
        <v>0</v>
      </c>
      <c r="J22" s="60">
        <f t="shared" si="9"/>
        <v>0</v>
      </c>
      <c r="K22" s="60">
        <f t="shared" si="9"/>
        <v>0</v>
      </c>
      <c r="L22" s="60">
        <f t="shared" si="9"/>
        <v>0</v>
      </c>
      <c r="M22" s="60">
        <f t="shared" si="9"/>
        <v>0</v>
      </c>
      <c r="N22" s="60">
        <f t="shared" si="9"/>
        <v>0</v>
      </c>
      <c r="O22" s="60">
        <f t="shared" si="9"/>
        <v>0</v>
      </c>
      <c r="P22" s="60">
        <f t="shared" si="9"/>
        <v>0</v>
      </c>
      <c r="Q22" s="60">
        <f t="shared" si="9"/>
        <v>0</v>
      </c>
      <c r="R22" s="60">
        <f t="shared" si="9"/>
        <v>0</v>
      </c>
      <c r="S22" s="60">
        <f t="shared" si="9"/>
        <v>0</v>
      </c>
      <c r="T22" s="60">
        <f t="shared" si="9"/>
        <v>0</v>
      </c>
      <c r="U22" s="60">
        <f t="shared" si="9"/>
        <v>0</v>
      </c>
      <c r="V22" s="60">
        <f t="shared" si="9"/>
        <v>0</v>
      </c>
      <c r="W22" s="60">
        <f t="shared" si="9"/>
        <v>0</v>
      </c>
      <c r="X22" s="60">
        <f t="shared" si="9"/>
        <v>0</v>
      </c>
      <c r="Y22" s="60">
        <f t="shared" si="9"/>
        <v>0</v>
      </c>
      <c r="Z22" s="60">
        <f t="shared" si="9"/>
        <v>0</v>
      </c>
    </row>
    <row r="23" spans="1:36" x14ac:dyDescent="0.2">
      <c r="A23" s="7" t="s">
        <v>154</v>
      </c>
      <c r="B23" s="13">
        <f t="shared" si="2"/>
        <v>0</v>
      </c>
      <c r="C23" s="41">
        <v>0</v>
      </c>
      <c r="D23" s="58" t="e">
        <f t="shared" si="6"/>
        <v>#DIV/0!</v>
      </c>
      <c r="E23" s="59">
        <f t="shared" si="4"/>
        <v>0</v>
      </c>
      <c r="F23" s="60">
        <f t="shared" ref="F23:Z23" si="10">$E23*F8</f>
        <v>0</v>
      </c>
      <c r="G23" s="60">
        <f t="shared" si="10"/>
        <v>0</v>
      </c>
      <c r="H23" s="60">
        <f t="shared" si="10"/>
        <v>0</v>
      </c>
      <c r="I23" s="60">
        <f t="shared" si="10"/>
        <v>0</v>
      </c>
      <c r="J23" s="60">
        <f t="shared" si="10"/>
        <v>0</v>
      </c>
      <c r="K23" s="60">
        <f t="shared" si="10"/>
        <v>0</v>
      </c>
      <c r="L23" s="60">
        <f t="shared" si="10"/>
        <v>0</v>
      </c>
      <c r="M23" s="60">
        <f t="shared" si="10"/>
        <v>0</v>
      </c>
      <c r="N23" s="60">
        <f t="shared" si="10"/>
        <v>0</v>
      </c>
      <c r="O23" s="60">
        <f t="shared" si="10"/>
        <v>0</v>
      </c>
      <c r="P23" s="60">
        <f t="shared" si="10"/>
        <v>0</v>
      </c>
      <c r="Q23" s="60">
        <f t="shared" si="10"/>
        <v>0</v>
      </c>
      <c r="R23" s="60">
        <f t="shared" si="10"/>
        <v>0</v>
      </c>
      <c r="S23" s="60">
        <f t="shared" si="10"/>
        <v>0</v>
      </c>
      <c r="T23" s="60">
        <f t="shared" si="10"/>
        <v>0</v>
      </c>
      <c r="U23" s="60">
        <f t="shared" si="10"/>
        <v>0</v>
      </c>
      <c r="V23" s="60">
        <f t="shared" si="10"/>
        <v>0</v>
      </c>
      <c r="W23" s="60">
        <f t="shared" si="10"/>
        <v>0</v>
      </c>
      <c r="X23" s="60">
        <f t="shared" si="10"/>
        <v>0</v>
      </c>
      <c r="Y23" s="60">
        <f t="shared" si="10"/>
        <v>0</v>
      </c>
      <c r="Z23" s="60">
        <f t="shared" si="10"/>
        <v>0</v>
      </c>
    </row>
    <row r="24" spans="1:36" x14ac:dyDescent="0.2">
      <c r="A24" s="7" t="s">
        <v>155</v>
      </c>
      <c r="B24" s="13">
        <f t="shared" si="2"/>
        <v>0</v>
      </c>
      <c r="C24" s="41">
        <v>0</v>
      </c>
      <c r="D24" s="58" t="e">
        <f t="shared" si="6"/>
        <v>#DIV/0!</v>
      </c>
      <c r="E24" s="59">
        <f t="shared" si="4"/>
        <v>0</v>
      </c>
      <c r="F24" s="60">
        <f t="shared" ref="F24:Z24" si="11">$E24*F9</f>
        <v>0</v>
      </c>
      <c r="G24" s="60">
        <f t="shared" si="11"/>
        <v>0</v>
      </c>
      <c r="H24" s="60">
        <f t="shared" si="11"/>
        <v>0</v>
      </c>
      <c r="I24" s="60">
        <f t="shared" si="11"/>
        <v>0</v>
      </c>
      <c r="J24" s="60">
        <f t="shared" si="11"/>
        <v>0</v>
      </c>
      <c r="K24" s="60">
        <f t="shared" si="11"/>
        <v>0</v>
      </c>
      <c r="L24" s="60">
        <f t="shared" si="11"/>
        <v>0</v>
      </c>
      <c r="M24" s="60">
        <f t="shared" si="11"/>
        <v>0</v>
      </c>
      <c r="N24" s="60">
        <f t="shared" si="11"/>
        <v>0</v>
      </c>
      <c r="O24" s="60">
        <f t="shared" si="11"/>
        <v>0</v>
      </c>
      <c r="P24" s="60">
        <f t="shared" si="11"/>
        <v>0</v>
      </c>
      <c r="Q24" s="60">
        <f t="shared" si="11"/>
        <v>0</v>
      </c>
      <c r="R24" s="60">
        <f t="shared" si="11"/>
        <v>0</v>
      </c>
      <c r="S24" s="60">
        <f t="shared" si="11"/>
        <v>0</v>
      </c>
      <c r="T24" s="60">
        <f t="shared" si="11"/>
        <v>0</v>
      </c>
      <c r="U24" s="60">
        <f t="shared" si="11"/>
        <v>0</v>
      </c>
      <c r="V24" s="60">
        <f t="shared" si="11"/>
        <v>0</v>
      </c>
      <c r="W24" s="60">
        <f t="shared" si="11"/>
        <v>0</v>
      </c>
      <c r="X24" s="60">
        <f t="shared" si="11"/>
        <v>0</v>
      </c>
      <c r="Y24" s="60">
        <f t="shared" si="11"/>
        <v>0</v>
      </c>
      <c r="Z24" s="60">
        <f t="shared" si="11"/>
        <v>0</v>
      </c>
    </row>
    <row r="25" spans="1:36" x14ac:dyDescent="0.2">
      <c r="A25" s="7" t="s">
        <v>156</v>
      </c>
      <c r="B25" s="13">
        <f t="shared" si="2"/>
        <v>0</v>
      </c>
      <c r="C25" s="41">
        <v>0</v>
      </c>
      <c r="D25" s="58" t="e">
        <f t="shared" si="6"/>
        <v>#DIV/0!</v>
      </c>
      <c r="E25" s="59">
        <f t="shared" si="4"/>
        <v>0</v>
      </c>
      <c r="F25" s="60">
        <f t="shared" ref="F25:Z25" si="12">$E25*F10</f>
        <v>0</v>
      </c>
      <c r="G25" s="60">
        <f t="shared" si="12"/>
        <v>0</v>
      </c>
      <c r="H25" s="60">
        <f t="shared" si="12"/>
        <v>0</v>
      </c>
      <c r="I25" s="60">
        <f t="shared" si="12"/>
        <v>0</v>
      </c>
      <c r="J25" s="60">
        <f t="shared" si="12"/>
        <v>0</v>
      </c>
      <c r="K25" s="60">
        <f t="shared" si="12"/>
        <v>0</v>
      </c>
      <c r="L25" s="60">
        <f t="shared" si="12"/>
        <v>0</v>
      </c>
      <c r="M25" s="60">
        <f t="shared" si="12"/>
        <v>0</v>
      </c>
      <c r="N25" s="60">
        <f t="shared" si="12"/>
        <v>0</v>
      </c>
      <c r="O25" s="60">
        <f t="shared" si="12"/>
        <v>0</v>
      </c>
      <c r="P25" s="60">
        <f t="shared" si="12"/>
        <v>0</v>
      </c>
      <c r="Q25" s="60">
        <f t="shared" si="12"/>
        <v>0</v>
      </c>
      <c r="R25" s="60">
        <f t="shared" si="12"/>
        <v>0</v>
      </c>
      <c r="S25" s="60">
        <f t="shared" si="12"/>
        <v>0</v>
      </c>
      <c r="T25" s="60">
        <f t="shared" si="12"/>
        <v>0</v>
      </c>
      <c r="U25" s="60">
        <f t="shared" si="12"/>
        <v>0</v>
      </c>
      <c r="V25" s="60">
        <f t="shared" si="12"/>
        <v>0</v>
      </c>
      <c r="W25" s="60">
        <f t="shared" si="12"/>
        <v>0</v>
      </c>
      <c r="X25" s="60">
        <f t="shared" si="12"/>
        <v>0</v>
      </c>
      <c r="Y25" s="60">
        <f t="shared" si="12"/>
        <v>0</v>
      </c>
      <c r="Z25" s="60">
        <f t="shared" si="12"/>
        <v>0</v>
      </c>
    </row>
    <row r="26" spans="1:36" x14ac:dyDescent="0.2">
      <c r="A26" s="7" t="s">
        <v>157</v>
      </c>
      <c r="B26" s="13">
        <f t="shared" si="2"/>
        <v>0</v>
      </c>
      <c r="C26" s="41">
        <v>0</v>
      </c>
      <c r="D26" s="58" t="e">
        <f t="shared" si="6"/>
        <v>#DIV/0!</v>
      </c>
      <c r="E26" s="59">
        <f t="shared" si="4"/>
        <v>0</v>
      </c>
      <c r="F26" s="60">
        <f t="shared" ref="F26:Z26" si="13">$E26*F11</f>
        <v>0</v>
      </c>
      <c r="G26" s="60">
        <f t="shared" si="13"/>
        <v>0</v>
      </c>
      <c r="H26" s="60">
        <f t="shared" si="13"/>
        <v>0</v>
      </c>
      <c r="I26" s="60">
        <f t="shared" si="13"/>
        <v>0</v>
      </c>
      <c r="J26" s="60">
        <f t="shared" si="13"/>
        <v>0</v>
      </c>
      <c r="K26" s="60">
        <f t="shared" si="13"/>
        <v>0</v>
      </c>
      <c r="L26" s="60">
        <f t="shared" si="13"/>
        <v>0</v>
      </c>
      <c r="M26" s="60">
        <f t="shared" si="13"/>
        <v>0</v>
      </c>
      <c r="N26" s="60">
        <f t="shared" si="13"/>
        <v>0</v>
      </c>
      <c r="O26" s="60">
        <f t="shared" si="13"/>
        <v>0</v>
      </c>
      <c r="P26" s="60">
        <f t="shared" si="13"/>
        <v>0</v>
      </c>
      <c r="Q26" s="60">
        <f t="shared" si="13"/>
        <v>0</v>
      </c>
      <c r="R26" s="60">
        <f t="shared" si="13"/>
        <v>0</v>
      </c>
      <c r="S26" s="60">
        <f t="shared" si="13"/>
        <v>0</v>
      </c>
      <c r="T26" s="60">
        <f t="shared" si="13"/>
        <v>0</v>
      </c>
      <c r="U26" s="60">
        <f t="shared" si="13"/>
        <v>0</v>
      </c>
      <c r="V26" s="60">
        <f t="shared" si="13"/>
        <v>0</v>
      </c>
      <c r="W26" s="60">
        <f t="shared" si="13"/>
        <v>0</v>
      </c>
      <c r="X26" s="60">
        <f t="shared" si="13"/>
        <v>0</v>
      </c>
      <c r="Y26" s="60">
        <f t="shared" si="13"/>
        <v>0</v>
      </c>
      <c r="Z26" s="60">
        <f t="shared" si="13"/>
        <v>0</v>
      </c>
    </row>
    <row r="27" spans="1:36" x14ac:dyDescent="0.2">
      <c r="A27" s="7" t="s">
        <v>158</v>
      </c>
      <c r="B27" s="13">
        <f t="shared" si="2"/>
        <v>0</v>
      </c>
      <c r="C27" s="41">
        <v>0</v>
      </c>
      <c r="D27" s="58" t="e">
        <f t="shared" si="6"/>
        <v>#DIV/0!</v>
      </c>
      <c r="E27" s="59">
        <f t="shared" si="4"/>
        <v>0</v>
      </c>
      <c r="F27" s="60">
        <f t="shared" ref="F27:Z27" si="14">$E27*F12</f>
        <v>0</v>
      </c>
      <c r="G27" s="60">
        <f t="shared" si="14"/>
        <v>0</v>
      </c>
      <c r="H27" s="60">
        <f t="shared" si="14"/>
        <v>0</v>
      </c>
      <c r="I27" s="60">
        <f t="shared" si="14"/>
        <v>0</v>
      </c>
      <c r="J27" s="60">
        <f t="shared" si="14"/>
        <v>0</v>
      </c>
      <c r="K27" s="60">
        <f t="shared" si="14"/>
        <v>0</v>
      </c>
      <c r="L27" s="60">
        <f t="shared" si="14"/>
        <v>0</v>
      </c>
      <c r="M27" s="60">
        <f t="shared" si="14"/>
        <v>0</v>
      </c>
      <c r="N27" s="60">
        <f t="shared" si="14"/>
        <v>0</v>
      </c>
      <c r="O27" s="60">
        <f t="shared" si="14"/>
        <v>0</v>
      </c>
      <c r="P27" s="60">
        <f t="shared" si="14"/>
        <v>0</v>
      </c>
      <c r="Q27" s="60">
        <f t="shared" si="14"/>
        <v>0</v>
      </c>
      <c r="R27" s="60">
        <f t="shared" si="14"/>
        <v>0</v>
      </c>
      <c r="S27" s="60">
        <f t="shared" si="14"/>
        <v>0</v>
      </c>
      <c r="T27" s="60">
        <f t="shared" si="14"/>
        <v>0</v>
      </c>
      <c r="U27" s="60">
        <f t="shared" si="14"/>
        <v>0</v>
      </c>
      <c r="V27" s="60">
        <f t="shared" si="14"/>
        <v>0</v>
      </c>
      <c r="W27" s="60">
        <f t="shared" si="14"/>
        <v>0</v>
      </c>
      <c r="X27" s="60">
        <f t="shared" si="14"/>
        <v>0</v>
      </c>
      <c r="Y27" s="60">
        <f t="shared" si="14"/>
        <v>0</v>
      </c>
      <c r="Z27" s="60">
        <f t="shared" si="14"/>
        <v>0</v>
      </c>
    </row>
    <row r="28" spans="1:36" x14ac:dyDescent="0.2">
      <c r="A28" s="7" t="s">
        <v>159</v>
      </c>
      <c r="B28" s="13">
        <f t="shared" si="2"/>
        <v>0</v>
      </c>
      <c r="C28" s="41">
        <v>0</v>
      </c>
      <c r="D28" s="58" t="e">
        <f t="shared" si="6"/>
        <v>#DIV/0!</v>
      </c>
      <c r="E28" s="59">
        <f t="shared" si="4"/>
        <v>0</v>
      </c>
      <c r="F28" s="60">
        <f t="shared" ref="F28:Z28" si="15">$E28*F13</f>
        <v>0</v>
      </c>
      <c r="G28" s="60">
        <f t="shared" si="15"/>
        <v>0</v>
      </c>
      <c r="H28" s="60">
        <f t="shared" si="15"/>
        <v>0</v>
      </c>
      <c r="I28" s="60">
        <f t="shared" si="15"/>
        <v>0</v>
      </c>
      <c r="J28" s="60">
        <f t="shared" si="15"/>
        <v>0</v>
      </c>
      <c r="K28" s="60">
        <f t="shared" si="15"/>
        <v>0</v>
      </c>
      <c r="L28" s="60">
        <f t="shared" si="15"/>
        <v>0</v>
      </c>
      <c r="M28" s="60">
        <f t="shared" si="15"/>
        <v>0</v>
      </c>
      <c r="N28" s="60">
        <f t="shared" si="15"/>
        <v>0</v>
      </c>
      <c r="O28" s="60">
        <f t="shared" si="15"/>
        <v>0</v>
      </c>
      <c r="P28" s="60">
        <f t="shared" si="15"/>
        <v>0</v>
      </c>
      <c r="Q28" s="60">
        <f t="shared" si="15"/>
        <v>0</v>
      </c>
      <c r="R28" s="60">
        <f t="shared" si="15"/>
        <v>0</v>
      </c>
      <c r="S28" s="60">
        <f t="shared" si="15"/>
        <v>0</v>
      </c>
      <c r="T28" s="60">
        <f t="shared" si="15"/>
        <v>0</v>
      </c>
      <c r="U28" s="60">
        <f t="shared" si="15"/>
        <v>0</v>
      </c>
      <c r="V28" s="60">
        <f t="shared" si="15"/>
        <v>0</v>
      </c>
      <c r="W28" s="60">
        <f t="shared" si="15"/>
        <v>0</v>
      </c>
      <c r="X28" s="60">
        <f t="shared" si="15"/>
        <v>0</v>
      </c>
      <c r="Y28" s="60">
        <f t="shared" si="15"/>
        <v>0</v>
      </c>
      <c r="Z28" s="60">
        <f t="shared" si="15"/>
        <v>0</v>
      </c>
    </row>
    <row r="29" spans="1:36" x14ac:dyDescent="0.2">
      <c r="A29" s="7" t="s">
        <v>164</v>
      </c>
      <c r="B29" s="13">
        <f t="shared" si="2"/>
        <v>0</v>
      </c>
      <c r="C29" s="41">
        <v>0</v>
      </c>
      <c r="D29" s="58" t="e">
        <f t="shared" si="6"/>
        <v>#DIV/0!</v>
      </c>
      <c r="E29" s="59">
        <f t="shared" si="4"/>
        <v>0</v>
      </c>
      <c r="F29" s="60">
        <f t="shared" ref="F29:Z29" si="16">$E29*F14</f>
        <v>0</v>
      </c>
      <c r="G29" s="60">
        <f t="shared" si="16"/>
        <v>0</v>
      </c>
      <c r="H29" s="60">
        <f t="shared" si="16"/>
        <v>0</v>
      </c>
      <c r="I29" s="60">
        <f t="shared" si="16"/>
        <v>0</v>
      </c>
      <c r="J29" s="60">
        <f t="shared" si="16"/>
        <v>0</v>
      </c>
      <c r="K29" s="60">
        <f t="shared" si="16"/>
        <v>0</v>
      </c>
      <c r="L29" s="60">
        <f t="shared" si="16"/>
        <v>0</v>
      </c>
      <c r="M29" s="60">
        <f t="shared" si="16"/>
        <v>0</v>
      </c>
      <c r="N29" s="60">
        <f t="shared" si="16"/>
        <v>0</v>
      </c>
      <c r="O29" s="60">
        <f t="shared" si="16"/>
        <v>0</v>
      </c>
      <c r="P29" s="60">
        <f t="shared" si="16"/>
        <v>0</v>
      </c>
      <c r="Q29" s="60">
        <f t="shared" si="16"/>
        <v>0</v>
      </c>
      <c r="R29" s="60">
        <f t="shared" si="16"/>
        <v>0</v>
      </c>
      <c r="S29" s="60">
        <f t="shared" si="16"/>
        <v>0</v>
      </c>
      <c r="T29" s="60">
        <f t="shared" si="16"/>
        <v>0</v>
      </c>
      <c r="U29" s="60">
        <f t="shared" si="16"/>
        <v>0</v>
      </c>
      <c r="V29" s="60">
        <f t="shared" si="16"/>
        <v>0</v>
      </c>
      <c r="W29" s="60">
        <f t="shared" si="16"/>
        <v>0</v>
      </c>
      <c r="X29" s="60">
        <f t="shared" si="16"/>
        <v>0</v>
      </c>
      <c r="Y29" s="60">
        <f t="shared" si="16"/>
        <v>0</v>
      </c>
      <c r="Z29" s="60">
        <f t="shared" si="16"/>
        <v>0</v>
      </c>
    </row>
    <row r="30" spans="1:36" x14ac:dyDescent="0.2">
      <c r="B30" s="13"/>
      <c r="D30" s="11"/>
    </row>
    <row r="31" spans="1:36" x14ac:dyDescent="0.2">
      <c r="A31" s="6" t="s">
        <v>165</v>
      </c>
      <c r="B31" s="13">
        <f t="shared" ref="B31:Z31" si="17">SUM(B18:B29)</f>
        <v>0</v>
      </c>
      <c r="C31" s="2">
        <f t="shared" si="17"/>
        <v>0</v>
      </c>
      <c r="D31" s="11" t="e">
        <f t="shared" si="17"/>
        <v>#DIV/0!</v>
      </c>
      <c r="E31" s="2">
        <f t="shared" si="17"/>
        <v>0</v>
      </c>
      <c r="F31" s="2">
        <f t="shared" si="17"/>
        <v>0</v>
      </c>
      <c r="G31" s="2">
        <f t="shared" si="17"/>
        <v>0</v>
      </c>
      <c r="H31" s="2">
        <f t="shared" si="17"/>
        <v>0</v>
      </c>
      <c r="I31" s="2">
        <f t="shared" si="17"/>
        <v>0</v>
      </c>
      <c r="J31" s="2">
        <f t="shared" si="17"/>
        <v>0</v>
      </c>
      <c r="K31" s="2">
        <f t="shared" si="17"/>
        <v>0</v>
      </c>
      <c r="L31" s="2">
        <f t="shared" si="17"/>
        <v>0</v>
      </c>
      <c r="M31" s="4">
        <f t="shared" si="17"/>
        <v>0</v>
      </c>
      <c r="N31" s="2">
        <f t="shared" si="17"/>
        <v>0</v>
      </c>
      <c r="O31" s="2">
        <f t="shared" si="17"/>
        <v>0</v>
      </c>
      <c r="P31" s="2">
        <f t="shared" si="17"/>
        <v>0</v>
      </c>
      <c r="Q31" s="2">
        <f t="shared" si="17"/>
        <v>0</v>
      </c>
      <c r="R31" s="13">
        <f t="shared" si="17"/>
        <v>0</v>
      </c>
      <c r="S31" s="13">
        <f t="shared" si="17"/>
        <v>0</v>
      </c>
      <c r="T31" s="13">
        <f t="shared" si="17"/>
        <v>0</v>
      </c>
      <c r="U31" s="13">
        <f t="shared" si="17"/>
        <v>0</v>
      </c>
      <c r="V31" s="13">
        <f t="shared" si="17"/>
        <v>0</v>
      </c>
      <c r="W31" s="13">
        <f t="shared" si="17"/>
        <v>0</v>
      </c>
      <c r="X31" s="13">
        <f t="shared" si="17"/>
        <v>0</v>
      </c>
      <c r="Y31" s="13">
        <f t="shared" si="17"/>
        <v>0</v>
      </c>
      <c r="Z31" s="13">
        <f t="shared" si="17"/>
        <v>0</v>
      </c>
    </row>
    <row r="32" spans="1:36" x14ac:dyDescent="0.2">
      <c r="A32" s="6" t="s">
        <v>166</v>
      </c>
      <c r="B32" s="13" t="e">
        <f>B31/C31</f>
        <v>#DIV/0!</v>
      </c>
      <c r="D32"/>
      <c r="E32" s="12" t="e">
        <f>E31/C31</f>
        <v>#DIV/0!</v>
      </c>
      <c r="F32" s="12" t="e">
        <f t="shared" ref="F32:O32" si="18">F31/$C31</f>
        <v>#DIV/0!</v>
      </c>
      <c r="G32" s="12" t="e">
        <f t="shared" si="18"/>
        <v>#DIV/0!</v>
      </c>
      <c r="H32" s="12" t="e">
        <f t="shared" si="18"/>
        <v>#DIV/0!</v>
      </c>
      <c r="I32" s="12" t="e">
        <f t="shared" si="18"/>
        <v>#DIV/0!</v>
      </c>
      <c r="J32" s="12" t="e">
        <f t="shared" si="18"/>
        <v>#DIV/0!</v>
      </c>
      <c r="K32" s="12" t="e">
        <f t="shared" si="18"/>
        <v>#DIV/0!</v>
      </c>
      <c r="L32" s="12" t="e">
        <f t="shared" si="18"/>
        <v>#DIV/0!</v>
      </c>
      <c r="M32" s="4" t="e">
        <f t="shared" si="18"/>
        <v>#DIV/0!</v>
      </c>
      <c r="N32" s="12" t="e">
        <f t="shared" si="18"/>
        <v>#DIV/0!</v>
      </c>
      <c r="O32" s="12" t="e">
        <f t="shared" si="18"/>
        <v>#DIV/0!</v>
      </c>
      <c r="P32" s="12" t="e">
        <f t="shared" ref="P32:Z32" si="19">P31/$C31</f>
        <v>#DIV/0!</v>
      </c>
      <c r="Q32" s="12" t="e">
        <f t="shared" si="19"/>
        <v>#DIV/0!</v>
      </c>
      <c r="R32" s="12" t="e">
        <f t="shared" si="19"/>
        <v>#DIV/0!</v>
      </c>
      <c r="S32" s="12" t="e">
        <f t="shared" si="19"/>
        <v>#DIV/0!</v>
      </c>
      <c r="T32" s="12" t="e">
        <f t="shared" si="19"/>
        <v>#DIV/0!</v>
      </c>
      <c r="U32" s="12" t="e">
        <f t="shared" si="19"/>
        <v>#DIV/0!</v>
      </c>
      <c r="V32" s="12" t="e">
        <f t="shared" si="19"/>
        <v>#DIV/0!</v>
      </c>
      <c r="W32" s="12" t="e">
        <f t="shared" si="19"/>
        <v>#DIV/0!</v>
      </c>
      <c r="X32" s="12" t="e">
        <f t="shared" si="19"/>
        <v>#DIV/0!</v>
      </c>
      <c r="Y32" s="12" t="e">
        <f t="shared" si="19"/>
        <v>#DIV/0!</v>
      </c>
      <c r="Z32" s="12" t="e">
        <f t="shared" si="19"/>
        <v>#DIV/0!</v>
      </c>
    </row>
    <row r="33" spans="1:26" x14ac:dyDescent="0.2">
      <c r="A33" s="6" t="s">
        <v>167</v>
      </c>
      <c r="B33" s="13" t="e">
        <f>B31/E31</f>
        <v>#DIV/0!</v>
      </c>
      <c r="D33" s="11"/>
      <c r="E33"/>
      <c r="F33" s="12" t="e">
        <f t="shared" ref="F33:O33" si="20">F31/$E31</f>
        <v>#DIV/0!</v>
      </c>
      <c r="G33" s="12" t="e">
        <f t="shared" si="20"/>
        <v>#DIV/0!</v>
      </c>
      <c r="H33" s="12" t="e">
        <f t="shared" si="20"/>
        <v>#DIV/0!</v>
      </c>
      <c r="I33" s="12" t="e">
        <f t="shared" si="20"/>
        <v>#DIV/0!</v>
      </c>
      <c r="J33" s="12" t="e">
        <f t="shared" si="20"/>
        <v>#DIV/0!</v>
      </c>
      <c r="K33" s="12" t="e">
        <f t="shared" si="20"/>
        <v>#DIV/0!</v>
      </c>
      <c r="L33" s="12" t="e">
        <f t="shared" si="20"/>
        <v>#DIV/0!</v>
      </c>
      <c r="M33" s="4" t="e">
        <f t="shared" si="20"/>
        <v>#DIV/0!</v>
      </c>
      <c r="N33" s="12" t="e">
        <f t="shared" si="20"/>
        <v>#DIV/0!</v>
      </c>
      <c r="O33" s="12" t="e">
        <f t="shared" si="20"/>
        <v>#DIV/0!</v>
      </c>
      <c r="P33" s="12" t="e">
        <f t="shared" ref="P33:Z33" si="21">P31/$E31</f>
        <v>#DIV/0!</v>
      </c>
      <c r="Q33" s="12" t="e">
        <f>1-(F33+I33+O33+P33)</f>
        <v>#DIV/0!</v>
      </c>
      <c r="R33" s="12" t="e">
        <f t="shared" si="21"/>
        <v>#DIV/0!</v>
      </c>
      <c r="S33" s="12" t="e">
        <f t="shared" si="21"/>
        <v>#DIV/0!</v>
      </c>
      <c r="T33" s="12" t="e">
        <f t="shared" si="21"/>
        <v>#DIV/0!</v>
      </c>
      <c r="U33" s="12" t="e">
        <f t="shared" si="21"/>
        <v>#DIV/0!</v>
      </c>
      <c r="V33" s="12" t="e">
        <f t="shared" si="21"/>
        <v>#DIV/0!</v>
      </c>
      <c r="W33" s="12" t="e">
        <f t="shared" si="21"/>
        <v>#DIV/0!</v>
      </c>
      <c r="X33" s="12" t="e">
        <f t="shared" si="21"/>
        <v>#DIV/0!</v>
      </c>
      <c r="Y33" s="12" t="e">
        <f t="shared" si="21"/>
        <v>#DIV/0!</v>
      </c>
      <c r="Z33" s="12" t="e">
        <f t="shared" si="21"/>
        <v>#DIV/0!</v>
      </c>
    </row>
    <row r="34" spans="1:26" x14ac:dyDescent="0.2">
      <c r="A34" s="6" t="s">
        <v>134</v>
      </c>
      <c r="B34" s="13" t="e">
        <f>SUM(B18:B29)/SUM(C18:C29)</f>
        <v>#DIV/0!</v>
      </c>
      <c r="D34" s="11"/>
      <c r="E34" s="12" t="e">
        <f>SUM(E18:E29)/SUM($C18:$C29)</f>
        <v>#DIV/0!</v>
      </c>
      <c r="F34" s="12" t="e">
        <f t="shared" ref="F34:Z34" si="22">SUM(F18:F29)/SUM($C18:$C29)</f>
        <v>#DIV/0!</v>
      </c>
      <c r="G34" s="12" t="e">
        <f t="shared" si="22"/>
        <v>#DIV/0!</v>
      </c>
      <c r="H34" s="12" t="e">
        <f t="shared" si="22"/>
        <v>#DIV/0!</v>
      </c>
      <c r="I34" s="12" t="e">
        <f t="shared" si="22"/>
        <v>#DIV/0!</v>
      </c>
      <c r="J34" s="12" t="e">
        <f t="shared" si="22"/>
        <v>#DIV/0!</v>
      </c>
      <c r="K34" s="12" t="e">
        <f t="shared" si="22"/>
        <v>#DIV/0!</v>
      </c>
      <c r="L34" s="12" t="e">
        <f t="shared" si="22"/>
        <v>#DIV/0!</v>
      </c>
      <c r="M34" s="12" t="e">
        <f t="shared" si="22"/>
        <v>#DIV/0!</v>
      </c>
      <c r="N34" s="12" t="e">
        <f t="shared" si="22"/>
        <v>#DIV/0!</v>
      </c>
      <c r="O34" s="12" t="e">
        <f t="shared" si="22"/>
        <v>#DIV/0!</v>
      </c>
      <c r="P34" s="12" t="e">
        <f t="shared" si="22"/>
        <v>#DIV/0!</v>
      </c>
      <c r="Q34" s="12" t="e">
        <f t="shared" si="22"/>
        <v>#DIV/0!</v>
      </c>
      <c r="R34" s="12" t="e">
        <f t="shared" si="22"/>
        <v>#DIV/0!</v>
      </c>
      <c r="S34" s="12" t="e">
        <f t="shared" si="22"/>
        <v>#DIV/0!</v>
      </c>
      <c r="T34" s="12" t="e">
        <f t="shared" si="22"/>
        <v>#DIV/0!</v>
      </c>
      <c r="U34" s="12" t="e">
        <f t="shared" si="22"/>
        <v>#DIV/0!</v>
      </c>
      <c r="V34" s="12" t="e">
        <f t="shared" si="22"/>
        <v>#DIV/0!</v>
      </c>
      <c r="W34" s="12" t="e">
        <f t="shared" si="22"/>
        <v>#DIV/0!</v>
      </c>
      <c r="X34" s="12" t="e">
        <f t="shared" si="22"/>
        <v>#DIV/0!</v>
      </c>
      <c r="Y34" s="12" t="e">
        <f t="shared" si="22"/>
        <v>#DIV/0!</v>
      </c>
      <c r="Z34" s="12" t="e">
        <f t="shared" si="22"/>
        <v>#DIV/0!</v>
      </c>
    </row>
    <row r="35" spans="1:26" x14ac:dyDescent="0.2">
      <c r="A35" s="6"/>
      <c r="B35" s="13"/>
      <c r="D35" s="17" t="s">
        <v>137</v>
      </c>
      <c r="E35" s="2">
        <f>SUM(C20:C29)</f>
        <v>0</v>
      </c>
      <c r="F35" s="12"/>
      <c r="G35" s="12"/>
      <c r="H35" s="12"/>
      <c r="I35" s="12"/>
      <c r="J35" s="12"/>
      <c r="K35" s="12"/>
      <c r="L35" s="12"/>
      <c r="M35" s="4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/>
      <c r="C36"/>
      <c r="D36" s="6"/>
      <c r="E36" s="11"/>
      <c r="R36" s="6"/>
      <c r="S36" s="4"/>
      <c r="T36" s="8"/>
      <c r="V36" s="14"/>
    </row>
    <row r="37" spans="1:26" x14ac:dyDescent="0.2">
      <c r="A37" s="43" t="s">
        <v>180</v>
      </c>
      <c r="B37"/>
      <c r="C37"/>
      <c r="D37" s="43"/>
      <c r="E37" s="45">
        <v>1.31</v>
      </c>
      <c r="F37" s="45">
        <v>0.18</v>
      </c>
      <c r="G37" s="45"/>
      <c r="H37" s="45"/>
      <c r="I37" s="45"/>
      <c r="J37" s="45"/>
      <c r="K37" s="45"/>
      <c r="L37" s="45"/>
      <c r="M37" s="45"/>
      <c r="N37" s="45">
        <v>0.7</v>
      </c>
      <c r="O37" s="45"/>
      <c r="P37" s="45"/>
      <c r="Q37" s="45"/>
      <c r="R37" s="46"/>
      <c r="S37" s="45"/>
      <c r="T37" s="52">
        <v>4.0000000000000001E-3</v>
      </c>
      <c r="U37" s="54">
        <v>3.0000000000000001E-3</v>
      </c>
      <c r="V37" s="47"/>
      <c r="W37" s="45"/>
      <c r="X37" s="45"/>
      <c r="Y37" s="45"/>
      <c r="Z37" s="45"/>
    </row>
    <row r="38" spans="1:26" x14ac:dyDescent="0.2">
      <c r="A38" s="51" t="s">
        <v>179</v>
      </c>
      <c r="C38"/>
      <c r="D38" s="44"/>
      <c r="E38" s="48">
        <f>E31-E37</f>
        <v>-1.31</v>
      </c>
      <c r="F38" s="49">
        <f>F31-F37</f>
        <v>-0.18</v>
      </c>
      <c r="G38" s="48"/>
      <c r="H38" s="48"/>
      <c r="I38" s="48"/>
      <c r="J38" s="48"/>
      <c r="K38" s="48"/>
      <c r="L38" s="48"/>
      <c r="M38" s="48"/>
      <c r="N38" s="48">
        <f>N31-N37</f>
        <v>-0.7</v>
      </c>
      <c r="O38" s="50"/>
      <c r="P38" s="48"/>
      <c r="Q38" s="48"/>
      <c r="R38" s="48"/>
      <c r="S38" s="48"/>
      <c r="T38" s="53">
        <f>T31-T37</f>
        <v>-4.0000000000000001E-3</v>
      </c>
      <c r="U38" s="53">
        <f>U31-U37</f>
        <v>-3.0000000000000001E-3</v>
      </c>
      <c r="V38" s="48"/>
      <c r="W38" s="48"/>
      <c r="X38" s="48"/>
      <c r="Y38" s="48"/>
      <c r="Z38" s="48"/>
    </row>
    <row r="39" spans="1:26" x14ac:dyDescent="0.2">
      <c r="C39"/>
      <c r="T39" s="8" t="s">
        <v>172</v>
      </c>
      <c r="U39" s="4" t="e">
        <f>T33/U33</f>
        <v>#DIV/0!</v>
      </c>
    </row>
    <row r="40" spans="1:26" x14ac:dyDescent="0.2">
      <c r="A40" s="7" t="s">
        <v>173</v>
      </c>
      <c r="B40" s="13">
        <f>SUM(B20:B29)</f>
        <v>0</v>
      </c>
      <c r="C40" s="11" t="e">
        <f>B40/B$31</f>
        <v>#DIV/0!</v>
      </c>
      <c r="G40" s="6" t="s">
        <v>121</v>
      </c>
      <c r="H40" s="12" t="e">
        <f t="shared" ref="H40:H49" si="23">C20/E$35</f>
        <v>#DIV/0!</v>
      </c>
    </row>
    <row r="41" spans="1:26" x14ac:dyDescent="0.2">
      <c r="A41" s="7" t="s">
        <v>174</v>
      </c>
      <c r="B41" s="13">
        <f>B19</f>
        <v>0</v>
      </c>
      <c r="C41" s="11" t="e">
        <f>B41/B$31</f>
        <v>#DIV/0!</v>
      </c>
      <c r="G41" s="6" t="s">
        <v>120</v>
      </c>
      <c r="H41" s="12" t="e">
        <f t="shared" si="23"/>
        <v>#DIV/0!</v>
      </c>
    </row>
    <row r="42" spans="1:26" x14ac:dyDescent="0.2">
      <c r="B42"/>
      <c r="C42"/>
      <c r="G42" s="6" t="s">
        <v>119</v>
      </c>
      <c r="H42" s="12" t="e">
        <f t="shared" si="23"/>
        <v>#DIV/0!</v>
      </c>
    </row>
    <row r="43" spans="1:26" x14ac:dyDescent="0.2">
      <c r="A43" s="7" t="s">
        <v>175</v>
      </c>
      <c r="B43" s="13" t="e">
        <f>B40/SUM(C20:C21,C22:C29)</f>
        <v>#DIV/0!</v>
      </c>
      <c r="C43" s="4" t="e">
        <f>B43*40</f>
        <v>#DIV/0!</v>
      </c>
      <c r="D43" s="11"/>
      <c r="G43" s="6" t="s">
        <v>154</v>
      </c>
      <c r="H43" s="12" t="e">
        <f t="shared" si="23"/>
        <v>#DIV/0!</v>
      </c>
    </row>
    <row r="44" spans="1:26" x14ac:dyDescent="0.2">
      <c r="A44" s="7"/>
      <c r="B44" s="13"/>
      <c r="C44" s="4"/>
      <c r="D44" s="11"/>
      <c r="G44" s="6" t="s">
        <v>155</v>
      </c>
      <c r="H44" s="12" t="e">
        <f t="shared" si="23"/>
        <v>#DIV/0!</v>
      </c>
    </row>
    <row r="45" spans="1:26" x14ac:dyDescent="0.2">
      <c r="A45" s="7"/>
      <c r="B45" s="13"/>
      <c r="D45" s="11"/>
      <c r="G45" s="6" t="s">
        <v>156</v>
      </c>
      <c r="H45" s="12" t="e">
        <f t="shared" si="23"/>
        <v>#DIV/0!</v>
      </c>
    </row>
    <row r="46" spans="1:26" x14ac:dyDescent="0.2">
      <c r="A46" s="7"/>
      <c r="B46" s="11"/>
      <c r="D46" s="11"/>
      <c r="G46" s="6" t="s">
        <v>157</v>
      </c>
      <c r="H46" s="12" t="e">
        <f t="shared" si="23"/>
        <v>#DIV/0!</v>
      </c>
    </row>
    <row r="47" spans="1:26" x14ac:dyDescent="0.2">
      <c r="A47" s="7"/>
      <c r="D47" s="11"/>
      <c r="G47" s="6" t="s">
        <v>158</v>
      </c>
      <c r="H47" s="12" t="e">
        <f t="shared" si="23"/>
        <v>#DIV/0!</v>
      </c>
    </row>
    <row r="48" spans="1:26" x14ac:dyDescent="0.2">
      <c r="A48" s="7"/>
      <c r="D48" s="11"/>
      <c r="G48" s="6" t="s">
        <v>159</v>
      </c>
      <c r="H48" s="12" t="e">
        <f t="shared" si="23"/>
        <v>#DIV/0!</v>
      </c>
    </row>
    <row r="49" spans="1:26" x14ac:dyDescent="0.2">
      <c r="A49" s="7"/>
      <c r="D49" s="11"/>
      <c r="G49" s="6" t="s">
        <v>164</v>
      </c>
      <c r="H49" s="12" t="e">
        <f t="shared" si="23"/>
        <v>#DIV/0!</v>
      </c>
    </row>
    <row r="50" spans="1:26" x14ac:dyDescent="0.2">
      <c r="A50" s="7"/>
      <c r="D50" s="11"/>
    </row>
    <row r="51" spans="1:26" x14ac:dyDescent="0.2">
      <c r="A51" s="7"/>
      <c r="D51" s="11"/>
      <c r="H51" s="11" t="e">
        <f>SUM(H40:H49)</f>
        <v>#DIV/0!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">
      <c r="A52" s="7"/>
      <c r="D52" s="11"/>
      <c r="J52" s="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">
      <c r="A53" s="7"/>
      <c r="D53" s="1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">
      <c r="A54" s="7"/>
      <c r="D54" s="1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">
      <c r="A55" s="7"/>
      <c r="D55" s="1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">
      <c r="A56" s="7"/>
      <c r="D56" s="1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2">
      <c r="A57" s="7"/>
      <c r="D57" s="1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2">
      <c r="A58" s="7"/>
      <c r="D58" s="1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">
      <c r="A59" s="7"/>
      <c r="D59" s="1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">
      <c r="A60" s="7"/>
      <c r="D60" s="11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">
      <c r="A61" s="7"/>
      <c r="D61" s="1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3" spans="1:26" x14ac:dyDescent="0.2">
      <c r="D63" s="1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</sheetData>
  <phoneticPr fontId="3" type="noConversion"/>
  <pageMargins left="0.78740157499999996" right="0.78740157499999996" top="0.984251969" bottom="0.984251969" header="0.5" footer="0.5"/>
  <pageSetup scale="50" orientation="landscape" verticalDpi="0" r:id="rId1"/>
  <headerFooter alignWithMargins="0">
    <oddHeader>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opLeftCell="A10" workbookViewId="0">
      <selection activeCell="F37" sqref="F37"/>
    </sheetView>
  </sheetViews>
  <sheetFormatPr defaultRowHeight="12.75" x14ac:dyDescent="0.2"/>
  <cols>
    <col min="1" max="1" width="26.42578125" customWidth="1"/>
    <col min="2" max="2" width="9.7109375" style="1" customWidth="1"/>
    <col min="3" max="3" width="9" style="1" customWidth="1"/>
    <col min="4" max="4" width="8" style="1" customWidth="1"/>
    <col min="5" max="5" width="8.42578125" style="2" customWidth="1"/>
    <col min="6" max="6" width="7.42578125" style="1" customWidth="1"/>
    <col min="7" max="7" width="7.85546875" style="2" customWidth="1"/>
    <col min="8" max="8" width="7.85546875" style="4" customWidth="1"/>
    <col min="9" max="12" width="7.85546875" style="1" customWidth="1"/>
    <col min="13" max="13" width="8.28515625" style="1" customWidth="1"/>
    <col min="14" max="14" width="8.5703125" style="1" customWidth="1"/>
    <col min="15" max="26" width="7.85546875" style="1" customWidth="1"/>
    <col min="27" max="33" width="7.28515625" customWidth="1"/>
  </cols>
  <sheetData>
    <row r="1" spans="1:36" s="7" customFormat="1" x14ac:dyDescent="0.2">
      <c r="A1" s="7" t="s">
        <v>139</v>
      </c>
      <c r="B1" s="8" t="s">
        <v>140</v>
      </c>
      <c r="C1" s="8"/>
      <c r="D1" s="8"/>
      <c r="E1" s="9" t="s">
        <v>141</v>
      </c>
      <c r="F1" s="8" t="s">
        <v>142</v>
      </c>
      <c r="G1" s="8" t="s">
        <v>142</v>
      </c>
      <c r="H1" s="8" t="s">
        <v>142</v>
      </c>
      <c r="I1" s="8" t="s">
        <v>142</v>
      </c>
      <c r="J1" s="8" t="s">
        <v>142</v>
      </c>
      <c r="K1" s="8" t="s">
        <v>142</v>
      </c>
      <c r="L1" s="8" t="s">
        <v>142</v>
      </c>
      <c r="M1" s="8" t="s">
        <v>6</v>
      </c>
      <c r="N1" s="8" t="s">
        <v>142</v>
      </c>
      <c r="O1" s="8" t="s">
        <v>142</v>
      </c>
      <c r="P1" s="8" t="s">
        <v>142</v>
      </c>
      <c r="Q1" s="8" t="s">
        <v>142</v>
      </c>
      <c r="R1" s="8" t="s">
        <v>142</v>
      </c>
      <c r="S1" s="8" t="s">
        <v>142</v>
      </c>
      <c r="T1" s="8" t="s">
        <v>142</v>
      </c>
      <c r="U1" s="8" t="s">
        <v>142</v>
      </c>
      <c r="V1" s="8" t="s">
        <v>142</v>
      </c>
      <c r="W1" s="8" t="s">
        <v>142</v>
      </c>
      <c r="X1" s="8" t="s">
        <v>142</v>
      </c>
      <c r="Y1" s="8" t="s">
        <v>142</v>
      </c>
      <c r="Z1" s="8" t="s">
        <v>142</v>
      </c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7" customFormat="1" x14ac:dyDescent="0.2">
      <c r="A2" s="7" t="s">
        <v>143</v>
      </c>
      <c r="B2" s="8" t="s">
        <v>110</v>
      </c>
      <c r="C2" s="8"/>
      <c r="D2" s="8"/>
      <c r="E2" s="9" t="s">
        <v>107</v>
      </c>
      <c r="F2" s="8" t="s">
        <v>108</v>
      </c>
      <c r="G2" s="8" t="s">
        <v>144</v>
      </c>
      <c r="H2" s="10" t="s">
        <v>145</v>
      </c>
      <c r="I2" s="8" t="s">
        <v>146</v>
      </c>
      <c r="J2" s="8" t="s">
        <v>147</v>
      </c>
      <c r="K2" s="8" t="s">
        <v>148</v>
      </c>
      <c r="L2" s="8" t="s">
        <v>149</v>
      </c>
      <c r="M2" s="8" t="s">
        <v>17</v>
      </c>
      <c r="N2" s="8" t="s">
        <v>109</v>
      </c>
      <c r="O2" s="8" t="s">
        <v>150</v>
      </c>
      <c r="P2" s="8" t="s">
        <v>151</v>
      </c>
      <c r="Q2" s="8" t="s">
        <v>152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27</v>
      </c>
      <c r="X2" s="8" t="s">
        <v>28</v>
      </c>
      <c r="Y2" s="8" t="s">
        <v>29</v>
      </c>
      <c r="Z2" s="8" t="s">
        <v>30</v>
      </c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x14ac:dyDescent="0.2">
      <c r="A3" s="7" t="s">
        <v>153</v>
      </c>
      <c r="B3" s="42">
        <v>0</v>
      </c>
      <c r="E3" s="11">
        <v>0.28399999999999997</v>
      </c>
      <c r="F3" s="11">
        <v>6.5000000000000002E-2</v>
      </c>
      <c r="G3" s="11">
        <v>5.0500000000000003E-2</v>
      </c>
      <c r="H3" s="11">
        <v>2.4E-2</v>
      </c>
      <c r="I3" s="11">
        <v>0.56799999999999995</v>
      </c>
      <c r="J3" s="11">
        <v>0.56799999999999995</v>
      </c>
      <c r="K3" s="11">
        <v>0.56799999999999995</v>
      </c>
      <c r="L3" s="11">
        <v>0.3</v>
      </c>
      <c r="M3" s="4">
        <v>1.34</v>
      </c>
      <c r="N3" s="11">
        <v>0.62</v>
      </c>
      <c r="O3" s="11">
        <v>0.03</v>
      </c>
      <c r="P3" s="11">
        <v>7.1999999999999995E-2</v>
      </c>
      <c r="Q3" s="12">
        <f t="shared" ref="Q3:Q7" si="0">1-(F3+I3+O3+P3)</f>
        <v>0.26500000000000001</v>
      </c>
      <c r="R3" s="11">
        <v>1E-3</v>
      </c>
      <c r="S3" s="11">
        <v>2E-3</v>
      </c>
      <c r="T3" s="12">
        <v>3.3999999999999998E-3</v>
      </c>
      <c r="U3" s="12">
        <v>1.9E-3</v>
      </c>
      <c r="V3" s="12">
        <v>2.3E-3</v>
      </c>
      <c r="W3" s="12">
        <v>1.4E-2</v>
      </c>
      <c r="X3" s="12">
        <v>8.0000000000000004E-4</v>
      </c>
      <c r="Y3" s="12">
        <v>1E-4</v>
      </c>
      <c r="Z3" s="12">
        <v>0</v>
      </c>
      <c r="AA3" s="1"/>
      <c r="AB3" s="1"/>
      <c r="AC3" s="1"/>
      <c r="AD3" s="1"/>
      <c r="AE3" s="1"/>
      <c r="AF3" s="1"/>
      <c r="AG3" s="1"/>
      <c r="AH3" s="1"/>
      <c r="AI3" s="1"/>
    </row>
    <row r="4" spans="1:36" x14ac:dyDescent="0.2">
      <c r="A4" s="7" t="s">
        <v>121</v>
      </c>
      <c r="B4" s="42">
        <v>0</v>
      </c>
      <c r="E4" s="11">
        <v>0.85</v>
      </c>
      <c r="F4" s="11">
        <v>0.08</v>
      </c>
      <c r="G4" s="11">
        <v>7.2000000000000008E-2</v>
      </c>
      <c r="H4" s="11">
        <v>8.0000000000000002E-3</v>
      </c>
      <c r="I4" s="11">
        <v>0.27</v>
      </c>
      <c r="J4" s="11">
        <f t="shared" ref="J4:J13" si="1">I4*0.45</f>
        <v>0.12150000000000001</v>
      </c>
      <c r="K4" s="11">
        <v>0</v>
      </c>
      <c r="L4" s="11">
        <v>0.25</v>
      </c>
      <c r="M4" s="4">
        <v>1.77</v>
      </c>
      <c r="N4" s="11">
        <v>0.77</v>
      </c>
      <c r="O4" s="11">
        <v>3.9E-2</v>
      </c>
      <c r="P4" s="11">
        <v>6.3E-2</v>
      </c>
      <c r="Q4" s="12">
        <f t="shared" si="0"/>
        <v>0.54800000000000004</v>
      </c>
      <c r="R4" s="11">
        <v>5.2000000000000006E-4</v>
      </c>
      <c r="S4" s="11">
        <v>2.3999999999999998E-3</v>
      </c>
      <c r="T4" s="12">
        <v>1.4999999999999999E-2</v>
      </c>
      <c r="U4" s="12">
        <v>1.1999999999999999E-3</v>
      </c>
      <c r="V4" s="12">
        <v>5.7999999999999996E-3</v>
      </c>
      <c r="W4" s="12">
        <v>1.4499999999999999E-2</v>
      </c>
      <c r="X4" s="12">
        <v>4.3E-3</v>
      </c>
      <c r="Y4" s="12">
        <v>5.0000000000000001E-4</v>
      </c>
      <c r="Z4" s="12">
        <v>0</v>
      </c>
      <c r="AA4" s="1"/>
      <c r="AB4" s="1"/>
      <c r="AC4" s="1"/>
      <c r="AD4" s="1"/>
      <c r="AE4" s="1"/>
      <c r="AF4" s="1"/>
      <c r="AG4" s="1"/>
      <c r="AH4" s="1"/>
      <c r="AI4" s="1"/>
    </row>
    <row r="5" spans="1:36" x14ac:dyDescent="0.2">
      <c r="A5" s="7" t="s">
        <v>120</v>
      </c>
      <c r="B5" s="42">
        <v>0</v>
      </c>
      <c r="E5" s="11">
        <v>0.88</v>
      </c>
      <c r="F5" s="11">
        <v>0.1</v>
      </c>
      <c r="G5" s="11">
        <v>0.05</v>
      </c>
      <c r="H5" s="11">
        <v>0.05</v>
      </c>
      <c r="I5" s="11">
        <v>0.1</v>
      </c>
      <c r="J5" s="11">
        <f t="shared" si="1"/>
        <v>4.5000000000000005E-2</v>
      </c>
      <c r="K5" s="11">
        <v>0</v>
      </c>
      <c r="L5" s="11">
        <v>0.03</v>
      </c>
      <c r="M5" s="4">
        <v>1.96</v>
      </c>
      <c r="N5" s="11">
        <v>0.85</v>
      </c>
      <c r="O5" s="11">
        <v>4.2999999999999997E-2</v>
      </c>
      <c r="P5" s="11">
        <v>1.6E-2</v>
      </c>
      <c r="Q5" s="12">
        <f t="shared" si="0"/>
        <v>0.74099999999999999</v>
      </c>
      <c r="R5" s="11">
        <v>1.1200000000000001E-3</v>
      </c>
      <c r="S5" s="11">
        <v>1.65E-3</v>
      </c>
      <c r="T5" s="12">
        <v>1.9999999552965163E-4</v>
      </c>
      <c r="U5" s="12">
        <v>3.4999999403953551E-3</v>
      </c>
      <c r="V5" s="12">
        <v>1.2999999523162842E-3</v>
      </c>
      <c r="W5" s="12">
        <v>3.7000000476837156E-3</v>
      </c>
      <c r="X5" s="12">
        <v>1.4000000059604645E-3</v>
      </c>
      <c r="Y5" s="12">
        <v>1.9999999552965163E-4</v>
      </c>
      <c r="Z5" s="12">
        <v>0</v>
      </c>
      <c r="AA5" s="1"/>
      <c r="AB5" s="1"/>
      <c r="AC5" s="1"/>
      <c r="AD5" s="1"/>
      <c r="AE5" s="1"/>
      <c r="AF5" s="1"/>
      <c r="AG5" s="1"/>
      <c r="AH5" s="1"/>
      <c r="AI5" s="1"/>
    </row>
    <row r="6" spans="1:36" x14ac:dyDescent="0.2">
      <c r="A6" s="7" t="s">
        <v>119</v>
      </c>
      <c r="B6" s="42">
        <v>0</v>
      </c>
      <c r="C6" s="11"/>
      <c r="E6" s="11">
        <v>0.8970999999999999</v>
      </c>
      <c r="F6" s="11">
        <v>0.51500000000000001</v>
      </c>
      <c r="G6" s="11">
        <v>0.31850000000000001</v>
      </c>
      <c r="H6" s="11">
        <v>0.17149999999999999</v>
      </c>
      <c r="I6" s="11">
        <v>0.14000000000000001</v>
      </c>
      <c r="J6" s="11">
        <f t="shared" si="1"/>
        <v>6.3000000000000014E-2</v>
      </c>
      <c r="K6" s="11">
        <v>0</v>
      </c>
      <c r="L6" s="11">
        <v>0.1</v>
      </c>
      <c r="M6" s="4">
        <v>1.94</v>
      </c>
      <c r="N6" s="11">
        <v>0.84</v>
      </c>
      <c r="O6" s="11">
        <v>4.2999999999999997E-2</v>
      </c>
      <c r="P6" s="11">
        <v>7.3399999999999993E-2</v>
      </c>
      <c r="Q6" s="12">
        <f t="shared" si="0"/>
        <v>0.22859999999999991</v>
      </c>
      <c r="R6" s="11">
        <v>4.9490000000000003E-3</v>
      </c>
      <c r="S6" s="11">
        <v>2.6264000000000003E-2</v>
      </c>
      <c r="T6" s="12">
        <v>2.8999999165534975E-3</v>
      </c>
      <c r="U6" s="12">
        <v>6.9999998807907101E-3</v>
      </c>
      <c r="V6" s="12">
        <v>3.1999999284744261E-3</v>
      </c>
      <c r="W6" s="12">
        <v>2.2999999523162843E-2</v>
      </c>
      <c r="X6" s="12">
        <v>4.7999998927116391E-3</v>
      </c>
      <c r="Y6" s="12">
        <v>2.9999999329447744E-4</v>
      </c>
      <c r="Z6" s="12">
        <v>5.0000000000000001E-4</v>
      </c>
      <c r="AA6" s="1"/>
      <c r="AB6" s="1"/>
      <c r="AC6" s="1"/>
      <c r="AD6" s="1"/>
      <c r="AE6" s="1"/>
      <c r="AF6" s="1"/>
      <c r="AG6" s="1"/>
      <c r="AH6" s="1"/>
      <c r="AI6" s="1"/>
    </row>
    <row r="7" spans="1:36" x14ac:dyDescent="0.2">
      <c r="A7" s="7" t="s">
        <v>154</v>
      </c>
      <c r="B7" s="42">
        <v>0</v>
      </c>
      <c r="E7" s="11">
        <v>1</v>
      </c>
      <c r="F7" s="11">
        <v>0</v>
      </c>
      <c r="G7" s="11">
        <v>0</v>
      </c>
      <c r="H7" s="11">
        <v>0</v>
      </c>
      <c r="I7" s="11">
        <v>0</v>
      </c>
      <c r="J7" s="11">
        <f t="shared" si="1"/>
        <v>0</v>
      </c>
      <c r="K7" s="11">
        <v>0</v>
      </c>
      <c r="L7" s="11">
        <v>0</v>
      </c>
      <c r="M7" s="4">
        <v>0</v>
      </c>
      <c r="N7" s="11">
        <v>0</v>
      </c>
      <c r="O7" s="11">
        <v>0</v>
      </c>
      <c r="P7" s="11">
        <v>1</v>
      </c>
      <c r="Q7" s="12">
        <f t="shared" si="0"/>
        <v>0</v>
      </c>
      <c r="R7" s="11">
        <v>0</v>
      </c>
      <c r="S7" s="11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0.39300000000000002</v>
      </c>
      <c r="Z7" s="12">
        <v>0.60599999999999998</v>
      </c>
      <c r="AA7" s="1"/>
      <c r="AB7" s="1"/>
      <c r="AC7" s="1"/>
      <c r="AD7" s="1"/>
      <c r="AE7" s="1"/>
      <c r="AF7" s="1"/>
      <c r="AG7" s="1"/>
      <c r="AH7" s="1"/>
      <c r="AI7" s="1"/>
    </row>
    <row r="8" spans="1:36" x14ac:dyDescent="0.2">
      <c r="A8" s="7" t="s">
        <v>155</v>
      </c>
      <c r="B8" s="42">
        <v>0</v>
      </c>
      <c r="E8" s="11">
        <v>0.99</v>
      </c>
      <c r="F8" s="11">
        <v>2.81</v>
      </c>
      <c r="G8" s="11">
        <v>2.81</v>
      </c>
      <c r="H8" s="11">
        <v>0</v>
      </c>
      <c r="I8" s="11">
        <v>0</v>
      </c>
      <c r="J8" s="11">
        <f t="shared" si="1"/>
        <v>0</v>
      </c>
      <c r="K8" s="11">
        <v>0</v>
      </c>
      <c r="L8" s="11">
        <v>0</v>
      </c>
      <c r="M8" s="4">
        <v>0</v>
      </c>
      <c r="N8" s="11">
        <v>0</v>
      </c>
      <c r="O8" s="11">
        <v>0</v>
      </c>
      <c r="P8" s="11">
        <v>0</v>
      </c>
      <c r="Q8" s="12">
        <v>0</v>
      </c>
      <c r="R8" s="11">
        <v>0</v>
      </c>
      <c r="S8" s="11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"/>
      <c r="AB8" s="1"/>
      <c r="AC8" s="1"/>
      <c r="AD8" s="1"/>
      <c r="AE8" s="1"/>
      <c r="AF8" s="1"/>
      <c r="AG8" s="1"/>
      <c r="AH8" s="1"/>
      <c r="AI8" s="1"/>
    </row>
    <row r="9" spans="1:36" x14ac:dyDescent="0.2">
      <c r="A9" s="7" t="s">
        <v>156</v>
      </c>
      <c r="B9" s="42">
        <v>0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f t="shared" si="1"/>
        <v>0</v>
      </c>
      <c r="K9" s="11">
        <v>0</v>
      </c>
      <c r="L9" s="11">
        <v>0</v>
      </c>
      <c r="M9" s="4">
        <v>0</v>
      </c>
      <c r="N9" s="11">
        <v>0</v>
      </c>
      <c r="O9" s="11">
        <v>0</v>
      </c>
      <c r="P9" s="11">
        <v>1</v>
      </c>
      <c r="Q9" s="12">
        <v>0</v>
      </c>
      <c r="R9" s="11">
        <v>0</v>
      </c>
      <c r="S9" s="11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</row>
    <row r="10" spans="1:36" x14ac:dyDescent="0.2">
      <c r="A10" s="7" t="s">
        <v>157</v>
      </c>
      <c r="B10" s="42">
        <v>0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f t="shared" si="1"/>
        <v>0</v>
      </c>
      <c r="K10" s="11">
        <v>0</v>
      </c>
      <c r="L10" s="11">
        <v>0</v>
      </c>
      <c r="M10" s="4">
        <v>0</v>
      </c>
      <c r="N10" s="11">
        <v>0</v>
      </c>
      <c r="O10" s="11">
        <v>0</v>
      </c>
      <c r="P10" s="11">
        <v>1</v>
      </c>
      <c r="Q10" s="12">
        <v>0</v>
      </c>
      <c r="R10" s="11">
        <v>0</v>
      </c>
      <c r="S10" s="11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</row>
    <row r="11" spans="1:36" x14ac:dyDescent="0.2">
      <c r="A11" s="7" t="s">
        <v>158</v>
      </c>
      <c r="B11" s="42">
        <v>0</v>
      </c>
      <c r="D11" s="12"/>
      <c r="E11" s="11">
        <v>1</v>
      </c>
      <c r="F11" s="11">
        <v>0</v>
      </c>
      <c r="G11" s="11">
        <v>0</v>
      </c>
      <c r="H11" s="11">
        <v>0</v>
      </c>
      <c r="I11" s="11">
        <v>0</v>
      </c>
      <c r="J11" s="11">
        <f t="shared" si="1"/>
        <v>0</v>
      </c>
      <c r="K11" s="11">
        <v>0</v>
      </c>
      <c r="L11" s="11">
        <v>0</v>
      </c>
      <c r="M11" s="4">
        <v>0</v>
      </c>
      <c r="N11" s="11">
        <v>0</v>
      </c>
      <c r="O11" s="11">
        <v>0</v>
      </c>
      <c r="P11" s="11">
        <v>1</v>
      </c>
      <c r="Q11" s="12">
        <v>0</v>
      </c>
      <c r="R11" s="11">
        <v>0</v>
      </c>
      <c r="S11" s="11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0.27</v>
      </c>
      <c r="Z11" s="12">
        <v>0</v>
      </c>
      <c r="AA11" s="1"/>
      <c r="AB11" s="1"/>
      <c r="AC11" s="1"/>
      <c r="AD11" s="1"/>
      <c r="AE11" s="1"/>
      <c r="AF11" s="1"/>
      <c r="AG11" s="1"/>
      <c r="AH11" s="1"/>
      <c r="AI11" s="1"/>
    </row>
    <row r="12" spans="1:36" x14ac:dyDescent="0.2">
      <c r="A12" s="7" t="s">
        <v>159</v>
      </c>
      <c r="B12" s="42">
        <v>0</v>
      </c>
      <c r="E12" s="11">
        <v>0.97</v>
      </c>
      <c r="F12" s="11">
        <v>0</v>
      </c>
      <c r="G12" s="11">
        <v>0</v>
      </c>
      <c r="H12" s="11">
        <v>0</v>
      </c>
      <c r="I12" s="11">
        <v>0</v>
      </c>
      <c r="J12" s="11">
        <f t="shared" si="1"/>
        <v>0</v>
      </c>
      <c r="K12" s="11">
        <v>0</v>
      </c>
      <c r="L12" s="11">
        <v>0</v>
      </c>
      <c r="M12" s="4">
        <v>0</v>
      </c>
      <c r="N12" s="11">
        <v>0</v>
      </c>
      <c r="O12" s="11">
        <v>0</v>
      </c>
      <c r="P12" s="11">
        <v>1</v>
      </c>
      <c r="Q12" s="12">
        <v>0</v>
      </c>
      <c r="R12" s="11">
        <v>0</v>
      </c>
      <c r="S12" s="11">
        <v>0</v>
      </c>
      <c r="T12" s="12">
        <v>0.22</v>
      </c>
      <c r="U12" s="12">
        <v>0.193</v>
      </c>
      <c r="V12" s="12">
        <v>5.8999999999999999E-3</v>
      </c>
      <c r="W12" s="12">
        <v>6.9999999999999999E-4</v>
      </c>
      <c r="X12" s="12">
        <v>1.14E-2</v>
      </c>
      <c r="Y12" s="12">
        <v>5.0000000000000001E-4</v>
      </c>
      <c r="Z12" s="12">
        <v>0</v>
      </c>
      <c r="AA12" s="1"/>
      <c r="AB12" s="1"/>
      <c r="AC12" s="1"/>
      <c r="AD12" s="1"/>
      <c r="AE12" s="1"/>
      <c r="AF12" s="1"/>
      <c r="AG12" s="1"/>
      <c r="AH12" s="1"/>
      <c r="AI12" s="1"/>
    </row>
    <row r="13" spans="1:36" x14ac:dyDescent="0.2">
      <c r="A13" s="7" t="s">
        <v>160</v>
      </c>
      <c r="B13" s="42">
        <v>0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f t="shared" si="1"/>
        <v>0</v>
      </c>
      <c r="K13" s="11">
        <v>0</v>
      </c>
      <c r="L13" s="11">
        <v>0</v>
      </c>
      <c r="M13" s="4">
        <v>0</v>
      </c>
      <c r="N13" s="11">
        <v>0</v>
      </c>
      <c r="O13" s="11">
        <v>0</v>
      </c>
      <c r="P13" s="11">
        <v>1</v>
      </c>
      <c r="Q13" s="12">
        <v>0</v>
      </c>
      <c r="R13" s="11">
        <v>0</v>
      </c>
      <c r="S13" s="11">
        <v>0</v>
      </c>
      <c r="T13" s="11">
        <v>0.34</v>
      </c>
      <c r="U13" s="11">
        <v>2.0000000000000001E-4</v>
      </c>
      <c r="V13" s="11">
        <v>2.06E-2</v>
      </c>
      <c r="W13" s="11">
        <v>1.1999999999999999E-3</v>
      </c>
      <c r="X13" s="11">
        <v>4.0000000000000002E-4</v>
      </c>
      <c r="Y13" s="11">
        <v>5.9999999999999995E-4</v>
      </c>
      <c r="Z13" s="11">
        <v>2.9999999999999997E-4</v>
      </c>
    </row>
    <row r="15" spans="1:36" s="7" customFormat="1" x14ac:dyDescent="0.2">
      <c r="A15" s="7" t="s">
        <v>139</v>
      </c>
      <c r="B15" s="8" t="s">
        <v>161</v>
      </c>
      <c r="C15" s="8" t="s">
        <v>162</v>
      </c>
      <c r="D15" s="8" t="s">
        <v>142</v>
      </c>
      <c r="E15" s="9" t="s">
        <v>162</v>
      </c>
      <c r="F15" s="8" t="s">
        <v>162</v>
      </c>
      <c r="G15" s="8" t="s">
        <v>162</v>
      </c>
      <c r="H15" s="8" t="s">
        <v>162</v>
      </c>
      <c r="I15" s="8" t="s">
        <v>162</v>
      </c>
      <c r="J15" s="8" t="s">
        <v>162</v>
      </c>
      <c r="K15" s="8" t="s">
        <v>162</v>
      </c>
      <c r="L15" s="8" t="s">
        <v>162</v>
      </c>
      <c r="M15" s="8" t="s">
        <v>163</v>
      </c>
      <c r="N15" s="8" t="s">
        <v>162</v>
      </c>
      <c r="O15" s="8" t="s">
        <v>162</v>
      </c>
      <c r="P15" s="8" t="s">
        <v>162</v>
      </c>
      <c r="Q15" s="8" t="s">
        <v>162</v>
      </c>
      <c r="R15" s="8" t="s">
        <v>162</v>
      </c>
      <c r="S15" s="8" t="s">
        <v>162</v>
      </c>
      <c r="T15" s="8" t="s">
        <v>162</v>
      </c>
      <c r="U15" s="8" t="s">
        <v>162</v>
      </c>
      <c r="V15" s="8" t="s">
        <v>162</v>
      </c>
      <c r="W15" s="8" t="s">
        <v>162</v>
      </c>
      <c r="X15" s="8" t="s">
        <v>162</v>
      </c>
      <c r="Y15" s="8" t="s">
        <v>162</v>
      </c>
      <c r="Z15" s="8" t="s">
        <v>162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s="7" customFormat="1" x14ac:dyDescent="0.2">
      <c r="A16" s="7" t="s">
        <v>143</v>
      </c>
      <c r="B16" s="8" t="s">
        <v>110</v>
      </c>
      <c r="C16" s="8" t="s">
        <v>133</v>
      </c>
      <c r="D16" s="8" t="s">
        <v>107</v>
      </c>
      <c r="E16" s="9" t="s">
        <v>107</v>
      </c>
      <c r="F16" s="8" t="s">
        <v>108</v>
      </c>
      <c r="G16" s="8" t="s">
        <v>144</v>
      </c>
      <c r="H16" s="10" t="s">
        <v>145</v>
      </c>
      <c r="I16" s="8" t="s">
        <v>146</v>
      </c>
      <c r="J16" s="8" t="s">
        <v>147</v>
      </c>
      <c r="K16" s="8" t="s">
        <v>148</v>
      </c>
      <c r="L16" s="8" t="s">
        <v>149</v>
      </c>
      <c r="M16" s="8" t="s">
        <v>17</v>
      </c>
      <c r="N16" s="8" t="s">
        <v>109</v>
      </c>
      <c r="O16" s="8" t="s">
        <v>150</v>
      </c>
      <c r="P16" s="8" t="s">
        <v>151</v>
      </c>
      <c r="Q16" s="8" t="s">
        <v>152</v>
      </c>
      <c r="R16" s="8" t="s">
        <v>22</v>
      </c>
      <c r="S16" s="8" t="s">
        <v>23</v>
      </c>
      <c r="T16" s="8" t="s">
        <v>24</v>
      </c>
      <c r="U16" s="8" t="s">
        <v>25</v>
      </c>
      <c r="V16" s="8" t="s">
        <v>26</v>
      </c>
      <c r="W16" s="8" t="s">
        <v>27</v>
      </c>
      <c r="X16" s="8" t="s">
        <v>28</v>
      </c>
      <c r="Y16" s="8" t="s">
        <v>29</v>
      </c>
      <c r="Z16" s="8" t="s">
        <v>30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26" x14ac:dyDescent="0.2">
      <c r="A17" s="7" t="s">
        <v>153</v>
      </c>
      <c r="B17" s="13">
        <f t="shared" ref="B17:B27" si="2">C17*B3</f>
        <v>0</v>
      </c>
      <c r="C17" s="41">
        <v>2</v>
      </c>
      <c r="D17" s="16">
        <f t="shared" ref="D17:D27" si="3">E17/E$29</f>
        <v>0.3615232348691706</v>
      </c>
      <c r="E17" s="4">
        <f t="shared" ref="E17:E27" si="4">C17*E3</f>
        <v>0.56799999999999995</v>
      </c>
      <c r="F17" s="13">
        <f t="shared" ref="F17:Z17" si="5">$E17*F3</f>
        <v>3.6920000000000001E-2</v>
      </c>
      <c r="G17" s="13">
        <f t="shared" si="5"/>
        <v>2.8683999999999998E-2</v>
      </c>
      <c r="H17" s="13">
        <f t="shared" si="5"/>
        <v>1.3631999999999998E-2</v>
      </c>
      <c r="I17" s="13">
        <f t="shared" si="5"/>
        <v>0.32262399999999997</v>
      </c>
      <c r="J17" s="13">
        <f t="shared" si="5"/>
        <v>0.32262399999999997</v>
      </c>
      <c r="K17" s="13">
        <f t="shared" si="5"/>
        <v>0.32262399999999997</v>
      </c>
      <c r="L17" s="13">
        <f t="shared" si="5"/>
        <v>0.17039999999999997</v>
      </c>
      <c r="M17" s="13">
        <f t="shared" si="5"/>
        <v>0.76112000000000002</v>
      </c>
      <c r="N17" s="13">
        <f t="shared" si="5"/>
        <v>0.35215999999999997</v>
      </c>
      <c r="O17" s="13">
        <f t="shared" si="5"/>
        <v>1.7039999999999996E-2</v>
      </c>
      <c r="P17" s="13">
        <f t="shared" si="5"/>
        <v>4.0895999999999995E-2</v>
      </c>
      <c r="Q17" s="13">
        <f t="shared" si="5"/>
        <v>0.15051999999999999</v>
      </c>
      <c r="R17" s="13">
        <f t="shared" si="5"/>
        <v>5.6799999999999993E-4</v>
      </c>
      <c r="S17" s="13">
        <f t="shared" si="5"/>
        <v>1.1359999999999999E-3</v>
      </c>
      <c r="T17" s="13">
        <f t="shared" si="5"/>
        <v>1.9311999999999997E-3</v>
      </c>
      <c r="U17" s="13">
        <f t="shared" si="5"/>
        <v>1.0792E-3</v>
      </c>
      <c r="V17" s="13">
        <f t="shared" si="5"/>
        <v>1.3063999999999999E-3</v>
      </c>
      <c r="W17" s="13">
        <f t="shared" si="5"/>
        <v>7.951999999999999E-3</v>
      </c>
      <c r="X17" s="13">
        <f t="shared" si="5"/>
        <v>4.5439999999999999E-4</v>
      </c>
      <c r="Y17" s="13">
        <f t="shared" si="5"/>
        <v>5.6799999999999998E-5</v>
      </c>
      <c r="Z17" s="13">
        <f t="shared" si="5"/>
        <v>0</v>
      </c>
    </row>
    <row r="18" spans="1:26" x14ac:dyDescent="0.2">
      <c r="A18" s="7" t="s">
        <v>121</v>
      </c>
      <c r="B18" s="13">
        <f t="shared" si="2"/>
        <v>0</v>
      </c>
      <c r="C18" s="41">
        <v>0</v>
      </c>
      <c r="D18" s="12">
        <f t="shared" si="3"/>
        <v>0</v>
      </c>
      <c r="E18" s="4">
        <f t="shared" si="4"/>
        <v>0</v>
      </c>
      <c r="F18" s="13">
        <f t="shared" ref="F18:Z18" si="6">$E18*F4</f>
        <v>0</v>
      </c>
      <c r="G18" s="13">
        <f t="shared" si="6"/>
        <v>0</v>
      </c>
      <c r="H18" s="13">
        <f t="shared" si="6"/>
        <v>0</v>
      </c>
      <c r="I18" s="13">
        <f t="shared" si="6"/>
        <v>0</v>
      </c>
      <c r="J18" s="13">
        <f t="shared" si="6"/>
        <v>0</v>
      </c>
      <c r="K18" s="13">
        <f t="shared" si="6"/>
        <v>0</v>
      </c>
      <c r="L18" s="13">
        <f t="shared" si="6"/>
        <v>0</v>
      </c>
      <c r="M18" s="13">
        <f t="shared" si="6"/>
        <v>0</v>
      </c>
      <c r="N18" s="13">
        <f t="shared" si="6"/>
        <v>0</v>
      </c>
      <c r="O18" s="13">
        <f t="shared" si="6"/>
        <v>0</v>
      </c>
      <c r="P18" s="13">
        <f t="shared" si="6"/>
        <v>0</v>
      </c>
      <c r="Q18" s="13">
        <f t="shared" si="6"/>
        <v>0</v>
      </c>
      <c r="R18" s="13">
        <f t="shared" si="6"/>
        <v>0</v>
      </c>
      <c r="S18" s="13">
        <f t="shared" si="6"/>
        <v>0</v>
      </c>
      <c r="T18" s="13">
        <f t="shared" si="6"/>
        <v>0</v>
      </c>
      <c r="U18" s="13">
        <f t="shared" si="6"/>
        <v>0</v>
      </c>
      <c r="V18" s="13">
        <f t="shared" si="6"/>
        <v>0</v>
      </c>
      <c r="W18" s="13">
        <f t="shared" si="6"/>
        <v>0</v>
      </c>
      <c r="X18" s="13">
        <f t="shared" si="6"/>
        <v>0</v>
      </c>
      <c r="Y18" s="13">
        <f t="shared" si="6"/>
        <v>0</v>
      </c>
      <c r="Z18" s="13">
        <f t="shared" si="6"/>
        <v>0</v>
      </c>
    </row>
    <row r="19" spans="1:26" x14ac:dyDescent="0.2">
      <c r="A19" s="7" t="s">
        <v>120</v>
      </c>
      <c r="B19" s="13">
        <f t="shared" si="2"/>
        <v>0</v>
      </c>
      <c r="C19" s="41">
        <v>0.8</v>
      </c>
      <c r="D19" s="16">
        <f t="shared" si="3"/>
        <v>0.44808513617587348</v>
      </c>
      <c r="E19" s="4">
        <f t="shared" si="4"/>
        <v>0.70400000000000007</v>
      </c>
      <c r="F19" s="13">
        <f t="shared" ref="F19:Z19" si="7">$E19*F5</f>
        <v>7.0400000000000004E-2</v>
      </c>
      <c r="G19" s="13">
        <f t="shared" si="7"/>
        <v>3.5200000000000002E-2</v>
      </c>
      <c r="H19" s="13">
        <f t="shared" si="7"/>
        <v>3.5200000000000002E-2</v>
      </c>
      <c r="I19" s="13">
        <f t="shared" si="7"/>
        <v>7.0400000000000004E-2</v>
      </c>
      <c r="J19" s="13">
        <f t="shared" si="7"/>
        <v>3.1680000000000007E-2</v>
      </c>
      <c r="K19" s="13">
        <f t="shared" si="7"/>
        <v>0</v>
      </c>
      <c r="L19" s="13">
        <f t="shared" si="7"/>
        <v>2.112E-2</v>
      </c>
      <c r="M19" s="13">
        <f t="shared" si="7"/>
        <v>1.3798400000000002</v>
      </c>
      <c r="N19" s="13">
        <f t="shared" si="7"/>
        <v>0.59840000000000004</v>
      </c>
      <c r="O19" s="13">
        <f t="shared" si="7"/>
        <v>3.0272E-2</v>
      </c>
      <c r="P19" s="13">
        <f t="shared" si="7"/>
        <v>1.1264000000000001E-2</v>
      </c>
      <c r="Q19" s="13">
        <f t="shared" si="7"/>
        <v>0.52166400000000002</v>
      </c>
      <c r="R19" s="13">
        <f t="shared" si="7"/>
        <v>7.8848000000000015E-4</v>
      </c>
      <c r="S19" s="13">
        <f t="shared" si="7"/>
        <v>1.1616E-3</v>
      </c>
      <c r="T19" s="13">
        <f t="shared" si="7"/>
        <v>1.4079999685287476E-4</v>
      </c>
      <c r="U19" s="13">
        <f t="shared" si="7"/>
        <v>2.4639999580383302E-3</v>
      </c>
      <c r="V19" s="13">
        <f t="shared" si="7"/>
        <v>9.1519996643066423E-4</v>
      </c>
      <c r="W19" s="13">
        <f t="shared" si="7"/>
        <v>2.6048000335693361E-3</v>
      </c>
      <c r="X19" s="13">
        <f t="shared" si="7"/>
        <v>9.8560000419616717E-4</v>
      </c>
      <c r="Y19" s="13">
        <f t="shared" si="7"/>
        <v>1.4079999685287476E-4</v>
      </c>
      <c r="Z19" s="13">
        <f t="shared" si="7"/>
        <v>0</v>
      </c>
    </row>
    <row r="20" spans="1:26" x14ac:dyDescent="0.2">
      <c r="A20" s="7" t="s">
        <v>119</v>
      </c>
      <c r="B20" s="13">
        <f t="shared" si="2"/>
        <v>0</v>
      </c>
      <c r="C20" s="41">
        <v>0.3</v>
      </c>
      <c r="D20" s="16">
        <f t="shared" si="3"/>
        <v>0.17129709190200684</v>
      </c>
      <c r="E20" s="4">
        <f t="shared" si="4"/>
        <v>0.26912999999999998</v>
      </c>
      <c r="F20" s="13">
        <f t="shared" ref="F20:Z20" si="8">$E20*F6</f>
        <v>0.13860195</v>
      </c>
      <c r="G20" s="13">
        <f t="shared" si="8"/>
        <v>8.5717904999999997E-2</v>
      </c>
      <c r="H20" s="13">
        <f t="shared" si="8"/>
        <v>4.6155794999999993E-2</v>
      </c>
      <c r="I20" s="13">
        <f t="shared" si="8"/>
        <v>3.7678200000000002E-2</v>
      </c>
      <c r="J20" s="13">
        <f t="shared" si="8"/>
        <v>1.6955190000000002E-2</v>
      </c>
      <c r="K20" s="13">
        <f t="shared" si="8"/>
        <v>0</v>
      </c>
      <c r="L20" s="13">
        <f t="shared" si="8"/>
        <v>2.6912999999999999E-2</v>
      </c>
      <c r="M20" s="13">
        <f t="shared" si="8"/>
        <v>0.52211219999999992</v>
      </c>
      <c r="N20" s="13">
        <f t="shared" si="8"/>
        <v>0.22606919999999997</v>
      </c>
      <c r="O20" s="13">
        <f t="shared" si="8"/>
        <v>1.1572589999999999E-2</v>
      </c>
      <c r="P20" s="13">
        <f t="shared" si="8"/>
        <v>1.9754141999999995E-2</v>
      </c>
      <c r="Q20" s="13">
        <f t="shared" si="8"/>
        <v>6.1523117999999974E-2</v>
      </c>
      <c r="R20" s="13">
        <f t="shared" si="8"/>
        <v>1.33192437E-3</v>
      </c>
      <c r="S20" s="13">
        <f t="shared" si="8"/>
        <v>7.0684303200000001E-3</v>
      </c>
      <c r="T20" s="13">
        <f t="shared" si="8"/>
        <v>7.8047697754204276E-4</v>
      </c>
      <c r="U20" s="13">
        <f t="shared" si="8"/>
        <v>1.8839099679172037E-3</v>
      </c>
      <c r="V20" s="13">
        <f t="shared" si="8"/>
        <v>8.6121598075032224E-4</v>
      </c>
      <c r="W20" s="13">
        <f t="shared" si="8"/>
        <v>6.1899898716688152E-3</v>
      </c>
      <c r="X20" s="13">
        <f t="shared" si="8"/>
        <v>1.2918239711254833E-3</v>
      </c>
      <c r="Y20" s="13">
        <f t="shared" si="8"/>
        <v>8.0738998195342706E-5</v>
      </c>
      <c r="Z20" s="13">
        <f t="shared" si="8"/>
        <v>1.3456499999999998E-4</v>
      </c>
    </row>
    <row r="21" spans="1:26" x14ac:dyDescent="0.2">
      <c r="A21" s="7" t="s">
        <v>154</v>
      </c>
      <c r="B21" s="13">
        <f t="shared" si="2"/>
        <v>0</v>
      </c>
      <c r="C21" s="41">
        <v>0.03</v>
      </c>
      <c r="D21" s="16">
        <f t="shared" si="3"/>
        <v>1.909453705294915E-2</v>
      </c>
      <c r="E21" s="4">
        <f t="shared" si="4"/>
        <v>0.03</v>
      </c>
      <c r="F21" s="13">
        <f t="shared" ref="F21:Z21" si="9">$E21*F7</f>
        <v>0</v>
      </c>
      <c r="G21" s="13">
        <f t="shared" si="9"/>
        <v>0</v>
      </c>
      <c r="H21" s="13">
        <f t="shared" si="9"/>
        <v>0</v>
      </c>
      <c r="I21" s="13">
        <f t="shared" si="9"/>
        <v>0</v>
      </c>
      <c r="J21" s="13">
        <f t="shared" si="9"/>
        <v>0</v>
      </c>
      <c r="K21" s="13">
        <f t="shared" si="9"/>
        <v>0</v>
      </c>
      <c r="L21" s="13">
        <f t="shared" si="9"/>
        <v>0</v>
      </c>
      <c r="M21" s="13">
        <f t="shared" si="9"/>
        <v>0</v>
      </c>
      <c r="N21" s="13">
        <f t="shared" si="9"/>
        <v>0</v>
      </c>
      <c r="O21" s="13">
        <f t="shared" si="9"/>
        <v>0</v>
      </c>
      <c r="P21" s="13">
        <f t="shared" si="9"/>
        <v>0.03</v>
      </c>
      <c r="Q21" s="13">
        <f t="shared" si="9"/>
        <v>0</v>
      </c>
      <c r="R21" s="13">
        <f t="shared" si="9"/>
        <v>0</v>
      </c>
      <c r="S21" s="13">
        <f t="shared" si="9"/>
        <v>0</v>
      </c>
      <c r="T21" s="13">
        <f t="shared" si="9"/>
        <v>0</v>
      </c>
      <c r="U21" s="13">
        <f t="shared" si="9"/>
        <v>0</v>
      </c>
      <c r="V21" s="13">
        <f t="shared" si="9"/>
        <v>0</v>
      </c>
      <c r="W21" s="13">
        <f t="shared" si="9"/>
        <v>0</v>
      </c>
      <c r="X21" s="13">
        <f t="shared" si="9"/>
        <v>0</v>
      </c>
      <c r="Y21" s="13">
        <f t="shared" si="9"/>
        <v>1.179E-2</v>
      </c>
      <c r="Z21" s="13">
        <f t="shared" si="9"/>
        <v>1.8179999999999998E-2</v>
      </c>
    </row>
    <row r="22" spans="1:26" x14ac:dyDescent="0.2">
      <c r="A22" s="7" t="s">
        <v>155</v>
      </c>
      <c r="B22" s="13">
        <f t="shared" si="2"/>
        <v>0</v>
      </c>
      <c r="C22" s="41">
        <v>0</v>
      </c>
      <c r="D22" s="16">
        <f t="shared" si="3"/>
        <v>0</v>
      </c>
      <c r="E22" s="4">
        <f t="shared" si="4"/>
        <v>0</v>
      </c>
      <c r="F22" s="13">
        <f t="shared" ref="F22:Z22" si="10">$E22*F8</f>
        <v>0</v>
      </c>
      <c r="G22" s="13">
        <f t="shared" si="10"/>
        <v>0</v>
      </c>
      <c r="H22" s="13">
        <f t="shared" si="10"/>
        <v>0</v>
      </c>
      <c r="I22" s="13">
        <f t="shared" si="10"/>
        <v>0</v>
      </c>
      <c r="J22" s="13">
        <f t="shared" si="10"/>
        <v>0</v>
      </c>
      <c r="K22" s="13">
        <f t="shared" si="10"/>
        <v>0</v>
      </c>
      <c r="L22" s="13">
        <f t="shared" si="10"/>
        <v>0</v>
      </c>
      <c r="M22" s="13">
        <f t="shared" si="10"/>
        <v>0</v>
      </c>
      <c r="N22" s="13">
        <f t="shared" si="10"/>
        <v>0</v>
      </c>
      <c r="O22" s="13">
        <f t="shared" si="10"/>
        <v>0</v>
      </c>
      <c r="P22" s="13">
        <f t="shared" si="10"/>
        <v>0</v>
      </c>
      <c r="Q22" s="13">
        <f t="shared" si="10"/>
        <v>0</v>
      </c>
      <c r="R22" s="13">
        <f t="shared" si="10"/>
        <v>0</v>
      </c>
      <c r="S22" s="13">
        <f t="shared" si="10"/>
        <v>0</v>
      </c>
      <c r="T22" s="13">
        <f t="shared" si="10"/>
        <v>0</v>
      </c>
      <c r="U22" s="13">
        <f t="shared" si="10"/>
        <v>0</v>
      </c>
      <c r="V22" s="13">
        <f t="shared" si="10"/>
        <v>0</v>
      </c>
      <c r="W22" s="13">
        <f t="shared" si="10"/>
        <v>0</v>
      </c>
      <c r="X22" s="13">
        <f t="shared" si="10"/>
        <v>0</v>
      </c>
      <c r="Y22" s="13">
        <f t="shared" si="10"/>
        <v>0</v>
      </c>
      <c r="Z22" s="13">
        <f t="shared" si="10"/>
        <v>0</v>
      </c>
    </row>
    <row r="23" spans="1:26" x14ac:dyDescent="0.2">
      <c r="A23" s="7" t="s">
        <v>156</v>
      </c>
      <c r="B23" s="13">
        <f t="shared" si="2"/>
        <v>0</v>
      </c>
      <c r="C23" s="41">
        <v>0</v>
      </c>
      <c r="D23" s="16">
        <f t="shared" si="3"/>
        <v>0</v>
      </c>
      <c r="E23" s="4">
        <f t="shared" si="4"/>
        <v>0</v>
      </c>
      <c r="F23" s="13">
        <f t="shared" ref="F23:Z23" si="11">$E23*F9</f>
        <v>0</v>
      </c>
      <c r="G23" s="13">
        <f t="shared" si="11"/>
        <v>0</v>
      </c>
      <c r="H23" s="13">
        <f t="shared" si="11"/>
        <v>0</v>
      </c>
      <c r="I23" s="13">
        <f t="shared" si="11"/>
        <v>0</v>
      </c>
      <c r="J23" s="13">
        <f t="shared" si="11"/>
        <v>0</v>
      </c>
      <c r="K23" s="13">
        <f t="shared" si="11"/>
        <v>0</v>
      </c>
      <c r="L23" s="13">
        <f t="shared" si="11"/>
        <v>0</v>
      </c>
      <c r="M23" s="13">
        <f t="shared" si="11"/>
        <v>0</v>
      </c>
      <c r="N23" s="13">
        <f t="shared" si="11"/>
        <v>0</v>
      </c>
      <c r="O23" s="13">
        <f t="shared" si="11"/>
        <v>0</v>
      </c>
      <c r="P23" s="13">
        <f t="shared" si="11"/>
        <v>0</v>
      </c>
      <c r="Q23" s="13">
        <f t="shared" si="11"/>
        <v>0</v>
      </c>
      <c r="R23" s="13">
        <f t="shared" si="11"/>
        <v>0</v>
      </c>
      <c r="S23" s="13">
        <f t="shared" si="11"/>
        <v>0</v>
      </c>
      <c r="T23" s="13">
        <f t="shared" si="11"/>
        <v>0</v>
      </c>
      <c r="U23" s="13">
        <f t="shared" si="11"/>
        <v>0</v>
      </c>
      <c r="V23" s="13">
        <f t="shared" si="11"/>
        <v>0</v>
      </c>
      <c r="W23" s="13">
        <f t="shared" si="11"/>
        <v>0</v>
      </c>
      <c r="X23" s="13">
        <f t="shared" si="11"/>
        <v>0</v>
      </c>
      <c r="Y23" s="13">
        <f t="shared" si="11"/>
        <v>0</v>
      </c>
      <c r="Z23" s="13">
        <f t="shared" si="11"/>
        <v>0</v>
      </c>
    </row>
    <row r="24" spans="1:26" x14ac:dyDescent="0.2">
      <c r="A24" s="7" t="s">
        <v>157</v>
      </c>
      <c r="B24" s="13">
        <f t="shared" si="2"/>
        <v>0</v>
      </c>
      <c r="C24" s="41">
        <v>0</v>
      </c>
      <c r="D24" s="16">
        <f t="shared" si="3"/>
        <v>0</v>
      </c>
      <c r="E24" s="4">
        <f t="shared" si="4"/>
        <v>0</v>
      </c>
      <c r="F24" s="13">
        <f t="shared" ref="F24:Z24" si="12">$E24*F10</f>
        <v>0</v>
      </c>
      <c r="G24" s="13">
        <f t="shared" si="12"/>
        <v>0</v>
      </c>
      <c r="H24" s="13">
        <f t="shared" si="12"/>
        <v>0</v>
      </c>
      <c r="I24" s="13">
        <f t="shared" si="12"/>
        <v>0</v>
      </c>
      <c r="J24" s="13">
        <f t="shared" si="12"/>
        <v>0</v>
      </c>
      <c r="K24" s="13">
        <f t="shared" si="12"/>
        <v>0</v>
      </c>
      <c r="L24" s="13">
        <f t="shared" si="12"/>
        <v>0</v>
      </c>
      <c r="M24" s="13">
        <f t="shared" si="12"/>
        <v>0</v>
      </c>
      <c r="N24" s="13">
        <f t="shared" si="12"/>
        <v>0</v>
      </c>
      <c r="O24" s="13">
        <f t="shared" si="12"/>
        <v>0</v>
      </c>
      <c r="P24" s="13">
        <f t="shared" si="12"/>
        <v>0</v>
      </c>
      <c r="Q24" s="13">
        <f t="shared" si="12"/>
        <v>0</v>
      </c>
      <c r="R24" s="13">
        <f t="shared" si="12"/>
        <v>0</v>
      </c>
      <c r="S24" s="13">
        <f t="shared" si="12"/>
        <v>0</v>
      </c>
      <c r="T24" s="13">
        <f t="shared" si="12"/>
        <v>0</v>
      </c>
      <c r="U24" s="13">
        <f t="shared" si="12"/>
        <v>0</v>
      </c>
      <c r="V24" s="13">
        <f t="shared" si="12"/>
        <v>0</v>
      </c>
      <c r="W24" s="13">
        <f t="shared" si="12"/>
        <v>0</v>
      </c>
      <c r="X24" s="13">
        <f t="shared" si="12"/>
        <v>0</v>
      </c>
      <c r="Y24" s="13">
        <f t="shared" si="12"/>
        <v>0</v>
      </c>
      <c r="Z24" s="13">
        <f t="shared" si="12"/>
        <v>0</v>
      </c>
    </row>
    <row r="25" spans="1:26" x14ac:dyDescent="0.2">
      <c r="A25" s="7" t="s">
        <v>158</v>
      </c>
      <c r="B25" s="13">
        <f t="shared" si="2"/>
        <v>0</v>
      </c>
      <c r="C25" s="41">
        <v>0</v>
      </c>
      <c r="D25" s="16">
        <f t="shared" si="3"/>
        <v>0</v>
      </c>
      <c r="E25" s="4">
        <f t="shared" si="4"/>
        <v>0</v>
      </c>
      <c r="F25" s="13">
        <f t="shared" ref="F25:Z25" si="13">$E25*F11</f>
        <v>0</v>
      </c>
      <c r="G25" s="13">
        <f t="shared" si="13"/>
        <v>0</v>
      </c>
      <c r="H25" s="13">
        <f t="shared" si="13"/>
        <v>0</v>
      </c>
      <c r="I25" s="13">
        <f t="shared" si="13"/>
        <v>0</v>
      </c>
      <c r="J25" s="13">
        <f t="shared" si="13"/>
        <v>0</v>
      </c>
      <c r="K25" s="13">
        <f t="shared" si="13"/>
        <v>0</v>
      </c>
      <c r="L25" s="13">
        <f t="shared" si="13"/>
        <v>0</v>
      </c>
      <c r="M25" s="13">
        <f t="shared" si="13"/>
        <v>0</v>
      </c>
      <c r="N25" s="13">
        <f t="shared" si="13"/>
        <v>0</v>
      </c>
      <c r="O25" s="13">
        <f t="shared" si="13"/>
        <v>0</v>
      </c>
      <c r="P25" s="13">
        <f t="shared" si="13"/>
        <v>0</v>
      </c>
      <c r="Q25" s="13">
        <f t="shared" si="13"/>
        <v>0</v>
      </c>
      <c r="R25" s="13">
        <f t="shared" si="13"/>
        <v>0</v>
      </c>
      <c r="S25" s="13">
        <f t="shared" si="13"/>
        <v>0</v>
      </c>
      <c r="T25" s="13">
        <f t="shared" si="13"/>
        <v>0</v>
      </c>
      <c r="U25" s="13">
        <f t="shared" si="13"/>
        <v>0</v>
      </c>
      <c r="V25" s="13">
        <f t="shared" si="13"/>
        <v>0</v>
      </c>
      <c r="W25" s="13">
        <f t="shared" si="13"/>
        <v>0</v>
      </c>
      <c r="X25" s="13">
        <f t="shared" si="13"/>
        <v>0</v>
      </c>
      <c r="Y25" s="13">
        <f t="shared" si="13"/>
        <v>0</v>
      </c>
      <c r="Z25" s="13">
        <f t="shared" si="13"/>
        <v>0</v>
      </c>
    </row>
    <row r="26" spans="1:26" x14ac:dyDescent="0.2">
      <c r="A26" s="7" t="s">
        <v>159</v>
      </c>
      <c r="B26" s="13">
        <f t="shared" si="2"/>
        <v>0</v>
      </c>
      <c r="C26" s="41">
        <v>0</v>
      </c>
      <c r="D26" s="16">
        <f t="shared" si="3"/>
        <v>0</v>
      </c>
      <c r="E26" s="4">
        <f t="shared" si="4"/>
        <v>0</v>
      </c>
      <c r="F26" s="13">
        <f t="shared" ref="F26:Z26" si="14">$E26*F12</f>
        <v>0</v>
      </c>
      <c r="G26" s="13">
        <f t="shared" si="14"/>
        <v>0</v>
      </c>
      <c r="H26" s="13">
        <f t="shared" si="14"/>
        <v>0</v>
      </c>
      <c r="I26" s="13">
        <f t="shared" si="14"/>
        <v>0</v>
      </c>
      <c r="J26" s="13">
        <f t="shared" si="14"/>
        <v>0</v>
      </c>
      <c r="K26" s="13">
        <f t="shared" si="14"/>
        <v>0</v>
      </c>
      <c r="L26" s="13">
        <f t="shared" si="14"/>
        <v>0</v>
      </c>
      <c r="M26" s="13">
        <f t="shared" si="14"/>
        <v>0</v>
      </c>
      <c r="N26" s="13">
        <f t="shared" si="14"/>
        <v>0</v>
      </c>
      <c r="O26" s="13">
        <f t="shared" si="14"/>
        <v>0</v>
      </c>
      <c r="P26" s="13">
        <f t="shared" si="14"/>
        <v>0</v>
      </c>
      <c r="Q26" s="13">
        <f t="shared" si="14"/>
        <v>0</v>
      </c>
      <c r="R26" s="13">
        <f t="shared" si="14"/>
        <v>0</v>
      </c>
      <c r="S26" s="13">
        <f t="shared" si="14"/>
        <v>0</v>
      </c>
      <c r="T26" s="13">
        <f t="shared" si="14"/>
        <v>0</v>
      </c>
      <c r="U26" s="13">
        <f t="shared" si="14"/>
        <v>0</v>
      </c>
      <c r="V26" s="13">
        <f t="shared" si="14"/>
        <v>0</v>
      </c>
      <c r="W26" s="13">
        <f t="shared" si="14"/>
        <v>0</v>
      </c>
      <c r="X26" s="13">
        <f t="shared" si="14"/>
        <v>0</v>
      </c>
      <c r="Y26" s="13">
        <f t="shared" si="14"/>
        <v>0</v>
      </c>
      <c r="Z26" s="13">
        <f t="shared" si="14"/>
        <v>0</v>
      </c>
    </row>
    <row r="27" spans="1:26" x14ac:dyDescent="0.2">
      <c r="A27" s="7" t="s">
        <v>164</v>
      </c>
      <c r="B27" s="13">
        <f t="shared" si="2"/>
        <v>0</v>
      </c>
      <c r="C27" s="41">
        <v>0</v>
      </c>
      <c r="D27" s="16">
        <f t="shared" si="3"/>
        <v>0</v>
      </c>
      <c r="E27" s="4">
        <f t="shared" si="4"/>
        <v>0</v>
      </c>
      <c r="F27" s="13">
        <f t="shared" ref="F27:Z27" si="15">$E27*F13</f>
        <v>0</v>
      </c>
      <c r="G27" s="13">
        <f t="shared" si="15"/>
        <v>0</v>
      </c>
      <c r="H27" s="13">
        <f t="shared" si="15"/>
        <v>0</v>
      </c>
      <c r="I27" s="13">
        <f t="shared" si="15"/>
        <v>0</v>
      </c>
      <c r="J27" s="13">
        <f t="shared" si="15"/>
        <v>0</v>
      </c>
      <c r="K27" s="13">
        <f t="shared" si="15"/>
        <v>0</v>
      </c>
      <c r="L27" s="13">
        <f t="shared" si="15"/>
        <v>0</v>
      </c>
      <c r="M27" s="13">
        <f t="shared" si="15"/>
        <v>0</v>
      </c>
      <c r="N27" s="13">
        <f t="shared" si="15"/>
        <v>0</v>
      </c>
      <c r="O27" s="13">
        <f t="shared" si="15"/>
        <v>0</v>
      </c>
      <c r="P27" s="13">
        <f t="shared" si="15"/>
        <v>0</v>
      </c>
      <c r="Q27" s="13">
        <f t="shared" si="15"/>
        <v>0</v>
      </c>
      <c r="R27" s="13">
        <f t="shared" si="15"/>
        <v>0</v>
      </c>
      <c r="S27" s="13">
        <f t="shared" si="15"/>
        <v>0</v>
      </c>
      <c r="T27" s="13">
        <f t="shared" si="15"/>
        <v>0</v>
      </c>
      <c r="U27" s="13">
        <f t="shared" si="15"/>
        <v>0</v>
      </c>
      <c r="V27" s="13">
        <f t="shared" si="15"/>
        <v>0</v>
      </c>
      <c r="W27" s="13">
        <f t="shared" si="15"/>
        <v>0</v>
      </c>
      <c r="X27" s="13">
        <f t="shared" si="15"/>
        <v>0</v>
      </c>
      <c r="Y27" s="13">
        <f t="shared" si="15"/>
        <v>0</v>
      </c>
      <c r="Z27" s="13">
        <f t="shared" si="15"/>
        <v>0</v>
      </c>
    </row>
    <row r="28" spans="1:26" x14ac:dyDescent="0.2">
      <c r="B28" s="13"/>
      <c r="D28" s="11"/>
    </row>
    <row r="29" spans="1:26" x14ac:dyDescent="0.2">
      <c r="A29" s="6" t="s">
        <v>165</v>
      </c>
      <c r="B29" s="13">
        <f t="shared" ref="B29:Z29" si="16">SUM(B17:B27)</f>
        <v>0</v>
      </c>
      <c r="C29" s="2">
        <f t="shared" si="16"/>
        <v>3.1299999999999994</v>
      </c>
      <c r="D29" s="11">
        <f t="shared" si="16"/>
        <v>1</v>
      </c>
      <c r="E29" s="2">
        <f t="shared" si="16"/>
        <v>1.5711299999999999</v>
      </c>
      <c r="F29" s="2">
        <f t="shared" si="16"/>
        <v>0.24592195</v>
      </c>
      <c r="G29" s="2">
        <f t="shared" si="16"/>
        <v>0.14960190499999998</v>
      </c>
      <c r="H29" s="2">
        <f t="shared" si="16"/>
        <v>9.4987794999999986E-2</v>
      </c>
      <c r="I29" s="2">
        <f t="shared" si="16"/>
        <v>0.43070219999999998</v>
      </c>
      <c r="J29" s="2">
        <f t="shared" si="16"/>
        <v>0.37125918999999996</v>
      </c>
      <c r="K29" s="2">
        <f t="shared" si="16"/>
        <v>0.32262399999999997</v>
      </c>
      <c r="L29" s="2">
        <f t="shared" si="16"/>
        <v>0.21843299999999996</v>
      </c>
      <c r="M29" s="4">
        <f t="shared" si="16"/>
        <v>2.6630722000000002</v>
      </c>
      <c r="N29" s="2">
        <f t="shared" si="16"/>
        <v>1.1766292</v>
      </c>
      <c r="O29" s="2">
        <f t="shared" si="16"/>
        <v>5.8884589999999994E-2</v>
      </c>
      <c r="P29" s="2">
        <f t="shared" si="16"/>
        <v>0.10191414199999999</v>
      </c>
      <c r="Q29" s="2">
        <f t="shared" si="16"/>
        <v>0.73370711799999999</v>
      </c>
      <c r="R29" s="13">
        <f t="shared" si="16"/>
        <v>2.6884043700000004E-3</v>
      </c>
      <c r="S29" s="13">
        <f t="shared" si="16"/>
        <v>9.3660303199999996E-3</v>
      </c>
      <c r="T29" s="13">
        <f t="shared" si="16"/>
        <v>2.8524769743949168E-3</v>
      </c>
      <c r="U29" s="13">
        <f t="shared" si="16"/>
        <v>5.4271099259555339E-3</v>
      </c>
      <c r="V29" s="13">
        <f t="shared" si="16"/>
        <v>3.0828159471809865E-3</v>
      </c>
      <c r="W29" s="13">
        <f t="shared" si="16"/>
        <v>1.674678990523815E-2</v>
      </c>
      <c r="X29" s="13">
        <f t="shared" si="16"/>
        <v>2.7318239753216502E-3</v>
      </c>
      <c r="Y29" s="13">
        <f t="shared" si="16"/>
        <v>1.2068338995048217E-2</v>
      </c>
      <c r="Z29" s="13">
        <f t="shared" si="16"/>
        <v>1.8314564999999998E-2</v>
      </c>
    </row>
    <row r="30" spans="1:26" x14ac:dyDescent="0.2">
      <c r="A30" s="6" t="s">
        <v>166</v>
      </c>
      <c r="B30" s="13">
        <f>B29/C29</f>
        <v>0</v>
      </c>
      <c r="D30"/>
      <c r="E30" s="12">
        <f>E29/C29</f>
        <v>0.50195846645367415</v>
      </c>
      <c r="F30" s="12">
        <f t="shared" ref="F30:Z30" si="17">F29/$C29</f>
        <v>7.8569313099041541E-2</v>
      </c>
      <c r="G30" s="12">
        <f t="shared" si="17"/>
        <v>4.7796135782747606E-2</v>
      </c>
      <c r="H30" s="12">
        <f t="shared" si="17"/>
        <v>3.0347538338658147E-2</v>
      </c>
      <c r="I30" s="12">
        <f t="shared" si="17"/>
        <v>0.13760453674121406</v>
      </c>
      <c r="J30" s="12">
        <f t="shared" si="17"/>
        <v>0.11861315974440896</v>
      </c>
      <c r="K30" s="12">
        <f t="shared" si="17"/>
        <v>0.10307476038338659</v>
      </c>
      <c r="L30" s="12">
        <f t="shared" si="17"/>
        <v>6.9786900958466458E-2</v>
      </c>
      <c r="M30" s="4">
        <f t="shared" si="17"/>
        <v>0.85082178913738038</v>
      </c>
      <c r="N30" s="12">
        <f t="shared" si="17"/>
        <v>0.37591987220447293</v>
      </c>
      <c r="O30" s="12">
        <f t="shared" si="17"/>
        <v>1.8812968051118213E-2</v>
      </c>
      <c r="P30" s="12">
        <f t="shared" si="17"/>
        <v>3.2560428753993613E-2</v>
      </c>
      <c r="Q30" s="12">
        <f t="shared" si="17"/>
        <v>0.23441121980830676</v>
      </c>
      <c r="R30" s="12">
        <f t="shared" si="17"/>
        <v>8.5891513418530384E-4</v>
      </c>
      <c r="S30" s="12">
        <f t="shared" si="17"/>
        <v>2.9923419552715658E-3</v>
      </c>
      <c r="T30" s="12">
        <f t="shared" si="17"/>
        <v>9.1133449661179463E-4</v>
      </c>
      <c r="U30" s="12">
        <f t="shared" si="17"/>
        <v>1.7339009348100751E-3</v>
      </c>
      <c r="V30" s="12">
        <f t="shared" si="17"/>
        <v>9.8492522274152942E-4</v>
      </c>
      <c r="W30" s="12">
        <f t="shared" si="17"/>
        <v>5.3504121102997291E-3</v>
      </c>
      <c r="X30" s="12">
        <f t="shared" si="17"/>
        <v>8.7278721256282767E-4</v>
      </c>
      <c r="Y30" s="12">
        <f t="shared" si="17"/>
        <v>3.8556993594403258E-3</v>
      </c>
      <c r="Z30" s="12">
        <f t="shared" si="17"/>
        <v>5.8512987220447291E-3</v>
      </c>
    </row>
    <row r="31" spans="1:26" x14ac:dyDescent="0.2">
      <c r="A31" s="6" t="s">
        <v>167</v>
      </c>
      <c r="B31" s="13">
        <f>B29/E29</f>
        <v>0</v>
      </c>
      <c r="D31" s="11"/>
      <c r="E31"/>
      <c r="F31" s="12">
        <f t="shared" ref="F31:Z31" si="18">F29/$E29</f>
        <v>0.15652552621361696</v>
      </c>
      <c r="G31" s="12">
        <f t="shared" si="18"/>
        <v>9.5219303940475952E-2</v>
      </c>
      <c r="H31" s="12">
        <f t="shared" si="18"/>
        <v>6.0458265706847931E-2</v>
      </c>
      <c r="I31" s="12">
        <f t="shared" si="18"/>
        <v>0.2741353038895572</v>
      </c>
      <c r="J31" s="12">
        <f t="shared" si="18"/>
        <v>0.23630074532342962</v>
      </c>
      <c r="K31" s="12">
        <f t="shared" si="18"/>
        <v>0.20534519740568888</v>
      </c>
      <c r="L31" s="12">
        <f t="shared" si="18"/>
        <v>0.13902923373622805</v>
      </c>
      <c r="M31" s="4">
        <f t="shared" si="18"/>
        <v>1.6950043599192939</v>
      </c>
      <c r="N31" s="12">
        <f t="shared" si="18"/>
        <v>0.74890632856606398</v>
      </c>
      <c r="O31" s="12">
        <f t="shared" si="18"/>
        <v>3.7479132853423969E-2</v>
      </c>
      <c r="P31" s="12">
        <f t="shared" si="18"/>
        <v>6.486677868795071E-2</v>
      </c>
      <c r="Q31" s="12">
        <f>1-(F31+I31+O31+P31)</f>
        <v>0.46699325835545125</v>
      </c>
      <c r="R31" s="12">
        <f t="shared" si="18"/>
        <v>1.7111278952091811E-3</v>
      </c>
      <c r="S31" s="12">
        <f t="shared" si="18"/>
        <v>5.9613337661428402E-3</v>
      </c>
      <c r="T31" s="12">
        <f t="shared" si="18"/>
        <v>1.8155575760089343E-3</v>
      </c>
      <c r="U31" s="12">
        <f t="shared" si="18"/>
        <v>3.454271719052869E-3</v>
      </c>
      <c r="V31" s="12">
        <f t="shared" si="18"/>
        <v>1.9621647776956628E-3</v>
      </c>
      <c r="W31" s="12">
        <f t="shared" si="18"/>
        <v>1.0659073345450822E-2</v>
      </c>
      <c r="X31" s="12">
        <f t="shared" si="18"/>
        <v>1.7387638039638035E-3</v>
      </c>
      <c r="Y31" s="12">
        <f t="shared" si="18"/>
        <v>7.6813115369499772E-3</v>
      </c>
      <c r="Z31" s="12">
        <f t="shared" si="18"/>
        <v>1.1656938000038189E-2</v>
      </c>
    </row>
    <row r="32" spans="1:26" x14ac:dyDescent="0.2">
      <c r="A32" s="6" t="s">
        <v>134</v>
      </c>
      <c r="B32" s="13">
        <f>SUM(B18:B27)/SUM(C18:C27)</f>
        <v>0</v>
      </c>
      <c r="D32" s="11"/>
      <c r="E32" s="12">
        <f>SUM(E18:E27)/SUM($C18:$C27)</f>
        <v>0.88772566371681416</v>
      </c>
      <c r="F32" s="12">
        <f t="shared" ref="F32:Z32" si="19">SUM(F18:F27)/SUM($E18:$E27)</f>
        <v>0.20834981507880332</v>
      </c>
      <c r="G32" s="12">
        <f t="shared" si="19"/>
        <v>0.12054061288168032</v>
      </c>
      <c r="H32" s="12">
        <f t="shared" si="19"/>
        <v>8.1101945909303863E-2</v>
      </c>
      <c r="I32" s="12">
        <f t="shared" si="19"/>
        <v>0.10774097076151645</v>
      </c>
      <c r="J32" s="12">
        <f t="shared" si="19"/>
        <v>4.8483436842682408E-2</v>
      </c>
      <c r="K32" s="12">
        <f t="shared" si="19"/>
        <v>0</v>
      </c>
      <c r="L32" s="12">
        <f t="shared" si="19"/>
        <v>4.7883125816195304E-2</v>
      </c>
      <c r="M32" s="4">
        <f t="shared" si="19"/>
        <v>1.8960176647094595</v>
      </c>
      <c r="N32" s="12">
        <f t="shared" si="19"/>
        <v>0.82189666344342205</v>
      </c>
      <c r="O32" s="12">
        <f t="shared" si="19"/>
        <v>4.1714025101432517E-2</v>
      </c>
      <c r="P32" s="12">
        <f t="shared" si="19"/>
        <v>6.0827751138935127E-2</v>
      </c>
      <c r="Q32" s="12">
        <f t="shared" si="19"/>
        <v>0.58136743791931256</v>
      </c>
      <c r="R32" s="12">
        <f t="shared" si="19"/>
        <v>2.1137882128936429E-3</v>
      </c>
      <c r="S32" s="12">
        <f t="shared" si="19"/>
        <v>8.204350702301794E-3</v>
      </c>
      <c r="T32" s="12">
        <f t="shared" si="19"/>
        <v>9.1840237496128871E-4</v>
      </c>
      <c r="U32" s="12">
        <f t="shared" si="19"/>
        <v>4.3343434310164526E-3</v>
      </c>
      <c r="V32" s="12">
        <f t="shared" si="19"/>
        <v>1.7708731143331235E-3</v>
      </c>
      <c r="W32" s="12">
        <f t="shared" si="19"/>
        <v>8.7673481056674118E-3</v>
      </c>
      <c r="X32" s="12">
        <f t="shared" si="19"/>
        <v>2.2703178803561356E-3</v>
      </c>
      <c r="Y32" s="12">
        <f t="shared" si="19"/>
        <v>1.1974060186663959E-2</v>
      </c>
      <c r="Z32" s="12">
        <f t="shared" si="19"/>
        <v>1.8257419277660919E-2</v>
      </c>
    </row>
    <row r="33" spans="1:26" x14ac:dyDescent="0.2">
      <c r="A33" s="6"/>
      <c r="B33" s="13"/>
      <c r="D33" s="17" t="s">
        <v>137</v>
      </c>
      <c r="E33" s="2">
        <f>SUM(C18:C27)</f>
        <v>1.1300000000000001</v>
      </c>
      <c r="F33" s="12"/>
      <c r="G33" s="12"/>
      <c r="H33" s="12"/>
      <c r="I33" s="12"/>
      <c r="J33" s="12"/>
      <c r="K33" s="12"/>
      <c r="L33" s="12"/>
      <c r="M33" s="4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/>
      <c r="B34"/>
      <c r="C34"/>
      <c r="D34" s="6"/>
      <c r="E34" s="11"/>
      <c r="R34" s="6"/>
      <c r="S34" s="4"/>
      <c r="T34" s="8"/>
      <c r="V34" s="14"/>
    </row>
    <row r="35" spans="1:26" x14ac:dyDescent="0.2">
      <c r="A35" s="43" t="s">
        <v>181</v>
      </c>
      <c r="B35"/>
      <c r="C35"/>
      <c r="D35" s="43"/>
      <c r="E35" s="45">
        <v>1.1399999999999999</v>
      </c>
      <c r="F35" s="56">
        <v>7.1900000000000006E-2</v>
      </c>
      <c r="G35" s="45"/>
      <c r="H35" s="45"/>
      <c r="I35" s="45"/>
      <c r="J35" s="45"/>
      <c r="K35" s="45"/>
      <c r="L35" s="45"/>
      <c r="M35" s="45"/>
      <c r="N35" s="56">
        <v>0.52629999999999999</v>
      </c>
      <c r="O35" s="45"/>
      <c r="P35" s="45"/>
      <c r="Q35" s="45"/>
      <c r="R35" s="46"/>
      <c r="S35" s="45"/>
      <c r="T35" s="52">
        <v>2.0999999999999999E-3</v>
      </c>
      <c r="U35" s="54">
        <v>1.6999999999999999E-3</v>
      </c>
      <c r="V35" s="47"/>
      <c r="W35" s="45"/>
      <c r="X35" s="45"/>
      <c r="Y35" s="45"/>
      <c r="Z35" s="45"/>
    </row>
    <row r="36" spans="1:26" x14ac:dyDescent="0.2">
      <c r="A36" s="51" t="s">
        <v>182</v>
      </c>
      <c r="C36"/>
      <c r="D36" s="44"/>
      <c r="E36" s="48">
        <f>E35-E29</f>
        <v>-0.43113000000000001</v>
      </c>
      <c r="F36" s="55">
        <f>F31-F35</f>
        <v>8.462552621361695E-2</v>
      </c>
      <c r="G36" s="48"/>
      <c r="H36" s="48"/>
      <c r="I36" s="48"/>
      <c r="J36" s="48"/>
      <c r="K36" s="48"/>
      <c r="L36" s="48"/>
      <c r="M36" s="48"/>
      <c r="N36" s="57">
        <f>N31-N35</f>
        <v>0.22260632856606399</v>
      </c>
      <c r="O36" s="50"/>
      <c r="P36" s="48"/>
      <c r="Q36" s="48"/>
      <c r="R36" s="48"/>
      <c r="S36" s="48"/>
      <c r="T36" s="53">
        <f>T29-T35</f>
        <v>7.5247697439491694E-4</v>
      </c>
      <c r="U36" s="53">
        <f>U29-U35</f>
        <v>3.7271099259555338E-3</v>
      </c>
      <c r="V36" s="48"/>
      <c r="W36" s="48"/>
      <c r="X36" s="48"/>
      <c r="Y36" s="48"/>
      <c r="Z36" s="48"/>
    </row>
    <row r="37" spans="1:26" x14ac:dyDescent="0.2">
      <c r="C37"/>
      <c r="T37" s="8" t="s">
        <v>172</v>
      </c>
      <c r="U37" s="4">
        <f>T31/U31</f>
        <v>0.52559778838323246</v>
      </c>
    </row>
    <row r="38" spans="1:26" x14ac:dyDescent="0.2">
      <c r="A38" s="7" t="s">
        <v>173</v>
      </c>
      <c r="B38" s="13">
        <f>SUM(B18:B27)</f>
        <v>0</v>
      </c>
      <c r="C38" s="11" t="e">
        <f>B38/B$29</f>
        <v>#DIV/0!</v>
      </c>
      <c r="G38" s="6" t="s">
        <v>121</v>
      </c>
      <c r="H38" s="12">
        <f t="shared" ref="H38:H47" si="20">C18/E$33</f>
        <v>0</v>
      </c>
    </row>
    <row r="39" spans="1:26" x14ac:dyDescent="0.2">
      <c r="A39" s="7" t="s">
        <v>174</v>
      </c>
      <c r="B39" s="13">
        <f>B17</f>
        <v>0</v>
      </c>
      <c r="C39" s="11" t="e">
        <f>B39/B$29</f>
        <v>#DIV/0!</v>
      </c>
      <c r="G39" s="6" t="s">
        <v>120</v>
      </c>
      <c r="H39" s="12">
        <f t="shared" si="20"/>
        <v>0.70796460176991149</v>
      </c>
    </row>
    <row r="40" spans="1:26" x14ac:dyDescent="0.2">
      <c r="B40"/>
      <c r="C40"/>
      <c r="G40" s="6" t="s">
        <v>119</v>
      </c>
      <c r="H40" s="12">
        <f t="shared" si="20"/>
        <v>0.26548672566371678</v>
      </c>
    </row>
    <row r="41" spans="1:26" x14ac:dyDescent="0.2">
      <c r="A41" s="7" t="s">
        <v>175</v>
      </c>
      <c r="B41" s="13">
        <f>B38/SUM(C18:C19,C20:C27)</f>
        <v>0</v>
      </c>
      <c r="C41" s="4">
        <f>B41*40</f>
        <v>0</v>
      </c>
      <c r="D41" s="11"/>
      <c r="G41" s="6" t="s">
        <v>154</v>
      </c>
      <c r="H41" s="12">
        <f t="shared" si="20"/>
        <v>2.6548672566371678E-2</v>
      </c>
    </row>
    <row r="42" spans="1:26" x14ac:dyDescent="0.2">
      <c r="A42" s="7"/>
      <c r="B42" s="13"/>
      <c r="C42" s="4"/>
      <c r="D42" s="11"/>
      <c r="G42" s="6" t="s">
        <v>155</v>
      </c>
      <c r="H42" s="12">
        <f t="shared" si="20"/>
        <v>0</v>
      </c>
    </row>
    <row r="43" spans="1:26" x14ac:dyDescent="0.2">
      <c r="A43" s="7"/>
      <c r="B43" s="13"/>
      <c r="D43" s="11"/>
      <c r="G43" s="6" t="s">
        <v>156</v>
      </c>
      <c r="H43" s="12">
        <f t="shared" si="20"/>
        <v>0</v>
      </c>
    </row>
    <row r="44" spans="1:26" x14ac:dyDescent="0.2">
      <c r="A44" s="7"/>
      <c r="B44" s="11"/>
      <c r="D44" s="11"/>
      <c r="G44" s="6" t="s">
        <v>157</v>
      </c>
      <c r="H44" s="12">
        <f t="shared" si="20"/>
        <v>0</v>
      </c>
    </row>
    <row r="45" spans="1:26" x14ac:dyDescent="0.2">
      <c r="A45" s="7"/>
      <c r="D45" s="11"/>
      <c r="G45" s="6" t="s">
        <v>158</v>
      </c>
      <c r="H45" s="12">
        <f t="shared" si="20"/>
        <v>0</v>
      </c>
    </row>
    <row r="46" spans="1:26" x14ac:dyDescent="0.2">
      <c r="A46" s="7"/>
      <c r="D46" s="11"/>
      <c r="G46" s="6" t="s">
        <v>159</v>
      </c>
      <c r="H46" s="12">
        <f t="shared" si="20"/>
        <v>0</v>
      </c>
    </row>
    <row r="47" spans="1:26" x14ac:dyDescent="0.2">
      <c r="A47" s="7"/>
      <c r="D47" s="11"/>
      <c r="G47" s="6" t="s">
        <v>164</v>
      </c>
      <c r="H47" s="12">
        <f t="shared" si="20"/>
        <v>0</v>
      </c>
    </row>
    <row r="48" spans="1:26" x14ac:dyDescent="0.2">
      <c r="A48" s="7"/>
      <c r="D48" s="11"/>
    </row>
    <row r="49" spans="1:10" x14ac:dyDescent="0.2">
      <c r="A49" s="7"/>
      <c r="D49" s="11"/>
      <c r="H49" s="11">
        <f>SUM(H38:H47)</f>
        <v>1</v>
      </c>
    </row>
    <row r="50" spans="1:10" x14ac:dyDescent="0.2">
      <c r="A50" s="7"/>
      <c r="D50" s="11"/>
      <c r="J50" s="4"/>
    </row>
    <row r="51" spans="1:10" x14ac:dyDescent="0.2">
      <c r="A51" s="7"/>
      <c r="D51" s="11"/>
    </row>
    <row r="52" spans="1:10" x14ac:dyDescent="0.2">
      <c r="A52" s="7"/>
      <c r="D52" s="11"/>
    </row>
    <row r="53" spans="1:10" x14ac:dyDescent="0.2">
      <c r="A53" s="7"/>
      <c r="D53" s="11"/>
    </row>
    <row r="54" spans="1:10" x14ac:dyDescent="0.2">
      <c r="A54" s="7"/>
      <c r="D54" s="11"/>
    </row>
    <row r="55" spans="1:10" x14ac:dyDescent="0.2">
      <c r="A55" s="7"/>
      <c r="D55" s="11"/>
    </row>
    <row r="56" spans="1:10" x14ac:dyDescent="0.2">
      <c r="A56" s="7"/>
      <c r="D56" s="11"/>
    </row>
    <row r="57" spans="1:10" x14ac:dyDescent="0.2">
      <c r="A57" s="7"/>
      <c r="D57" s="11"/>
    </row>
    <row r="58" spans="1:10" x14ac:dyDescent="0.2">
      <c r="A58" s="7"/>
      <c r="D58" s="11"/>
    </row>
    <row r="59" spans="1:10" x14ac:dyDescent="0.2">
      <c r="A59" s="7"/>
      <c r="D59" s="11"/>
    </row>
    <row r="61" spans="1:10" x14ac:dyDescent="0.2">
      <c r="D61" s="11"/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opLeftCell="A17" workbookViewId="0">
      <selection activeCell="U38" sqref="U38"/>
    </sheetView>
  </sheetViews>
  <sheetFormatPr defaultRowHeight="12.75" x14ac:dyDescent="0.2"/>
  <cols>
    <col min="1" max="1" width="26.42578125" customWidth="1"/>
    <col min="2" max="2" width="9.7109375" style="1" customWidth="1"/>
    <col min="3" max="3" width="9" style="1" customWidth="1"/>
    <col min="4" max="4" width="8" style="1" customWidth="1"/>
    <col min="5" max="5" width="8.42578125" style="2" customWidth="1"/>
    <col min="6" max="6" width="7.42578125" style="1" customWidth="1"/>
    <col min="7" max="7" width="7.85546875" style="2" customWidth="1"/>
    <col min="8" max="8" width="7.85546875" style="4" customWidth="1"/>
    <col min="9" max="12" width="7.85546875" style="1" customWidth="1"/>
    <col min="13" max="13" width="8.28515625" style="1" customWidth="1"/>
    <col min="14" max="14" width="8.5703125" style="1" customWidth="1"/>
    <col min="15" max="26" width="7.85546875" style="1" customWidth="1"/>
    <col min="27" max="33" width="7.28515625" customWidth="1"/>
  </cols>
  <sheetData>
    <row r="1" spans="1:36" s="7" customFormat="1" x14ac:dyDescent="0.2">
      <c r="A1" s="7" t="s">
        <v>139</v>
      </c>
      <c r="B1" s="8" t="s">
        <v>140</v>
      </c>
      <c r="C1" s="8"/>
      <c r="D1" s="8"/>
      <c r="E1" s="9" t="s">
        <v>141</v>
      </c>
      <c r="F1" s="8" t="s">
        <v>142</v>
      </c>
      <c r="G1" s="8" t="s">
        <v>142</v>
      </c>
      <c r="H1" s="8" t="s">
        <v>142</v>
      </c>
      <c r="I1" s="8" t="s">
        <v>142</v>
      </c>
      <c r="J1" s="8" t="s">
        <v>142</v>
      </c>
      <c r="K1" s="8" t="s">
        <v>142</v>
      </c>
      <c r="L1" s="8" t="s">
        <v>142</v>
      </c>
      <c r="M1" s="8" t="s">
        <v>6</v>
      </c>
      <c r="N1" s="8" t="s">
        <v>142</v>
      </c>
      <c r="O1" s="8" t="s">
        <v>142</v>
      </c>
      <c r="P1" s="8" t="s">
        <v>142</v>
      </c>
      <c r="Q1" s="8" t="s">
        <v>142</v>
      </c>
      <c r="R1" s="8" t="s">
        <v>142</v>
      </c>
      <c r="S1" s="8" t="s">
        <v>142</v>
      </c>
      <c r="T1" s="8" t="s">
        <v>142</v>
      </c>
      <c r="U1" s="8" t="s">
        <v>142</v>
      </c>
      <c r="V1" s="8" t="s">
        <v>142</v>
      </c>
      <c r="W1" s="8" t="s">
        <v>142</v>
      </c>
      <c r="X1" s="8" t="s">
        <v>142</v>
      </c>
      <c r="Y1" s="8" t="s">
        <v>142</v>
      </c>
      <c r="Z1" s="8" t="s">
        <v>142</v>
      </c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7" customFormat="1" x14ac:dyDescent="0.2">
      <c r="A2" s="7" t="s">
        <v>143</v>
      </c>
      <c r="B2" s="8" t="s">
        <v>110</v>
      </c>
      <c r="C2" s="8"/>
      <c r="D2" s="8"/>
      <c r="E2" s="9" t="s">
        <v>107</v>
      </c>
      <c r="F2" s="8" t="s">
        <v>108</v>
      </c>
      <c r="G2" s="8" t="s">
        <v>144</v>
      </c>
      <c r="H2" s="10" t="s">
        <v>145</v>
      </c>
      <c r="I2" s="8" t="s">
        <v>146</v>
      </c>
      <c r="J2" s="8" t="s">
        <v>147</v>
      </c>
      <c r="K2" s="8" t="s">
        <v>148</v>
      </c>
      <c r="L2" s="8" t="s">
        <v>149</v>
      </c>
      <c r="M2" s="8" t="s">
        <v>17</v>
      </c>
      <c r="N2" s="8" t="s">
        <v>109</v>
      </c>
      <c r="O2" s="8" t="s">
        <v>150</v>
      </c>
      <c r="P2" s="8" t="s">
        <v>151</v>
      </c>
      <c r="Q2" s="8" t="s">
        <v>152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27</v>
      </c>
      <c r="X2" s="8" t="s">
        <v>28</v>
      </c>
      <c r="Y2" s="8" t="s">
        <v>29</v>
      </c>
      <c r="Z2" s="8" t="s">
        <v>30</v>
      </c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x14ac:dyDescent="0.2">
      <c r="A3" s="7" t="s">
        <v>183</v>
      </c>
      <c r="B3" s="1">
        <v>2E-3</v>
      </c>
      <c r="E3" s="11">
        <v>0.24</v>
      </c>
      <c r="F3" s="11">
        <v>0.13</v>
      </c>
      <c r="G3" s="11">
        <v>9.6000000000000002E-2</v>
      </c>
      <c r="H3" s="11">
        <v>2.4000000000000004E-2</v>
      </c>
      <c r="I3" s="11">
        <v>0.75</v>
      </c>
      <c r="J3" s="11">
        <v>0.75</v>
      </c>
      <c r="K3" s="11">
        <v>0.75</v>
      </c>
      <c r="L3" s="11">
        <v>0.45</v>
      </c>
      <c r="M3" s="4">
        <v>1.23</v>
      </c>
      <c r="N3" s="11">
        <v>0.55000000000000004</v>
      </c>
      <c r="O3" s="11">
        <v>1.2E-2</v>
      </c>
      <c r="P3" s="11">
        <v>0.1</v>
      </c>
      <c r="Q3" s="11">
        <v>8.2999999999999977E-2</v>
      </c>
      <c r="R3" s="11">
        <v>8.0400000000000014E-4</v>
      </c>
      <c r="S3" s="11">
        <v>3.3960000000000001E-3</v>
      </c>
      <c r="T3" s="11">
        <v>5.6000000000000008E-3</v>
      </c>
      <c r="U3" s="11">
        <v>4.1999999999999997E-3</v>
      </c>
      <c r="V3" s="11">
        <v>2.5999999999999999E-3</v>
      </c>
      <c r="W3" s="11">
        <v>1.3100000000000001E-2</v>
      </c>
      <c r="X3" s="11">
        <v>1E-3</v>
      </c>
      <c r="Y3" s="11">
        <v>1E-4</v>
      </c>
      <c r="Z3" s="11">
        <v>0</v>
      </c>
      <c r="AA3" s="1"/>
      <c r="AB3" s="1"/>
      <c r="AC3" s="1"/>
      <c r="AD3" s="1"/>
      <c r="AE3" s="1"/>
      <c r="AF3" s="1"/>
      <c r="AG3" s="1"/>
      <c r="AH3" s="1"/>
      <c r="AI3" s="1"/>
    </row>
    <row r="4" spans="1:36" x14ac:dyDescent="0.2">
      <c r="A4" s="7" t="s">
        <v>153</v>
      </c>
      <c r="B4" s="42">
        <v>0.15</v>
      </c>
      <c r="E4" s="11">
        <v>0.3</v>
      </c>
      <c r="F4" s="11">
        <v>6.5000000000000002E-2</v>
      </c>
      <c r="G4" s="11">
        <v>5.0500000000000003E-2</v>
      </c>
      <c r="H4" s="11">
        <v>2.4E-2</v>
      </c>
      <c r="I4" s="11">
        <v>0.56799999999999995</v>
      </c>
      <c r="J4" s="11">
        <v>0.56799999999999995</v>
      </c>
      <c r="K4" s="11">
        <v>0.56799999999999995</v>
      </c>
      <c r="L4" s="11">
        <v>0.3</v>
      </c>
      <c r="M4" s="4">
        <v>1.34</v>
      </c>
      <c r="N4" s="11">
        <v>0.62</v>
      </c>
      <c r="O4" s="11">
        <v>0.03</v>
      </c>
      <c r="P4" s="11">
        <v>7.1999999999999995E-2</v>
      </c>
      <c r="Q4" s="12">
        <f t="shared" ref="Q4:Q8" si="0">1-(F4+I4+O4+P4)</f>
        <v>0.26500000000000001</v>
      </c>
      <c r="R4" s="11">
        <v>1E-3</v>
      </c>
      <c r="S4" s="11">
        <v>2E-3</v>
      </c>
      <c r="T4" s="12">
        <v>3.3999999999999998E-3</v>
      </c>
      <c r="U4" s="12">
        <v>1.9E-3</v>
      </c>
      <c r="V4" s="12">
        <v>2.3E-3</v>
      </c>
      <c r="W4" s="12">
        <v>1.4E-2</v>
      </c>
      <c r="X4" s="12">
        <v>8.0000000000000004E-4</v>
      </c>
      <c r="Y4" s="12">
        <v>1E-4</v>
      </c>
      <c r="Z4" s="12">
        <v>0</v>
      </c>
      <c r="AA4" s="1"/>
      <c r="AB4" s="1"/>
      <c r="AC4" s="1"/>
      <c r="AD4" s="1"/>
      <c r="AE4" s="1"/>
      <c r="AF4" s="1"/>
      <c r="AG4" s="1"/>
      <c r="AH4" s="1"/>
      <c r="AI4" s="1"/>
    </row>
    <row r="5" spans="1:36" x14ac:dyDescent="0.2">
      <c r="A5" s="7" t="s">
        <v>121</v>
      </c>
      <c r="B5" s="42">
        <v>0</v>
      </c>
      <c r="E5" s="11">
        <v>0.85</v>
      </c>
      <c r="F5" s="11">
        <v>0.08</v>
      </c>
      <c r="G5" s="11">
        <v>7.2000000000000008E-2</v>
      </c>
      <c r="H5" s="11">
        <v>8.0000000000000002E-3</v>
      </c>
      <c r="I5" s="11">
        <v>0.27</v>
      </c>
      <c r="J5" s="11">
        <f t="shared" ref="J5:J14" si="1">I5*0.45</f>
        <v>0.12150000000000001</v>
      </c>
      <c r="K5" s="11">
        <v>0</v>
      </c>
      <c r="L5" s="11">
        <v>0.25</v>
      </c>
      <c r="M5" s="4">
        <v>1.77</v>
      </c>
      <c r="N5" s="11">
        <v>0.77</v>
      </c>
      <c r="O5" s="11">
        <v>3.9E-2</v>
      </c>
      <c r="P5" s="11">
        <v>6.3E-2</v>
      </c>
      <c r="Q5" s="12">
        <f t="shared" si="0"/>
        <v>0.54800000000000004</v>
      </c>
      <c r="R5" s="11">
        <v>5.2000000000000006E-4</v>
      </c>
      <c r="S5" s="11">
        <v>2.3999999999999998E-3</v>
      </c>
      <c r="T5" s="12">
        <v>1.4999999999999999E-2</v>
      </c>
      <c r="U5" s="12">
        <v>1.1999999999999999E-3</v>
      </c>
      <c r="V5" s="12">
        <v>5.7999999999999996E-3</v>
      </c>
      <c r="W5" s="12">
        <v>1.4499999999999999E-2</v>
      </c>
      <c r="X5" s="12">
        <v>4.3E-3</v>
      </c>
      <c r="Y5" s="12">
        <v>5.0000000000000001E-4</v>
      </c>
      <c r="Z5" s="12">
        <v>0</v>
      </c>
      <c r="AA5" s="1"/>
      <c r="AB5" s="1"/>
      <c r="AC5" s="1"/>
      <c r="AD5" s="1"/>
      <c r="AE5" s="1"/>
      <c r="AF5" s="1"/>
      <c r="AG5" s="1"/>
      <c r="AH5" s="1"/>
      <c r="AI5" s="1"/>
    </row>
    <row r="6" spans="1:36" x14ac:dyDescent="0.2">
      <c r="A6" s="7" t="s">
        <v>120</v>
      </c>
      <c r="B6" s="42">
        <v>0.7</v>
      </c>
      <c r="E6" s="11">
        <v>0.88</v>
      </c>
      <c r="F6" s="11">
        <v>0.1</v>
      </c>
      <c r="G6" s="11">
        <v>0.05</v>
      </c>
      <c r="H6" s="11">
        <v>0.05</v>
      </c>
      <c r="I6" s="11">
        <v>0.1</v>
      </c>
      <c r="J6" s="11">
        <f t="shared" si="1"/>
        <v>4.5000000000000005E-2</v>
      </c>
      <c r="K6" s="11">
        <v>0</v>
      </c>
      <c r="L6" s="11">
        <v>0.03</v>
      </c>
      <c r="M6" s="4">
        <v>1.96</v>
      </c>
      <c r="N6" s="11">
        <v>0.85</v>
      </c>
      <c r="O6" s="11">
        <v>4.2999999999999997E-2</v>
      </c>
      <c r="P6" s="11">
        <v>1.6E-2</v>
      </c>
      <c r="Q6" s="12">
        <f t="shared" si="0"/>
        <v>0.74099999999999999</v>
      </c>
      <c r="R6" s="11">
        <v>1.1200000000000001E-3</v>
      </c>
      <c r="S6" s="11">
        <v>1.65E-3</v>
      </c>
      <c r="T6" s="12">
        <v>1.9999999552965163E-4</v>
      </c>
      <c r="U6" s="12">
        <v>3.4999999403953551E-3</v>
      </c>
      <c r="V6" s="12">
        <v>1.2999999523162842E-3</v>
      </c>
      <c r="W6" s="12">
        <v>3.7000000476837156E-3</v>
      </c>
      <c r="X6" s="12">
        <v>1.4000000059604645E-3</v>
      </c>
      <c r="Y6" s="12">
        <v>1.9999999552965163E-4</v>
      </c>
      <c r="Z6" s="12">
        <v>0</v>
      </c>
      <c r="AA6" s="1"/>
      <c r="AB6" s="1"/>
      <c r="AC6" s="1"/>
      <c r="AD6" s="1"/>
      <c r="AE6" s="1"/>
      <c r="AF6" s="1"/>
      <c r="AG6" s="1"/>
      <c r="AH6" s="1"/>
      <c r="AI6" s="1"/>
    </row>
    <row r="7" spans="1:36" x14ac:dyDescent="0.2">
      <c r="A7" s="7" t="s">
        <v>119</v>
      </c>
      <c r="B7" s="42">
        <v>1.2</v>
      </c>
      <c r="C7" s="11"/>
      <c r="E7" s="11">
        <v>0.8970999999999999</v>
      </c>
      <c r="F7" s="11">
        <v>0.51500000000000001</v>
      </c>
      <c r="G7" s="11">
        <v>0.31850000000000001</v>
      </c>
      <c r="H7" s="11">
        <v>0.17149999999999999</v>
      </c>
      <c r="I7" s="11">
        <v>0.14000000000000001</v>
      </c>
      <c r="J7" s="11">
        <f t="shared" si="1"/>
        <v>6.3000000000000014E-2</v>
      </c>
      <c r="K7" s="11">
        <v>0</v>
      </c>
      <c r="L7" s="11">
        <v>0.1</v>
      </c>
      <c r="M7" s="4">
        <v>1.94</v>
      </c>
      <c r="N7" s="11">
        <v>0.84</v>
      </c>
      <c r="O7" s="11">
        <v>4.2999999999999997E-2</v>
      </c>
      <c r="P7" s="11">
        <v>7.3399999999999993E-2</v>
      </c>
      <c r="Q7" s="12">
        <f t="shared" si="0"/>
        <v>0.22859999999999991</v>
      </c>
      <c r="R7" s="11">
        <v>4.9490000000000003E-3</v>
      </c>
      <c r="S7" s="11">
        <v>2.6264000000000003E-2</v>
      </c>
      <c r="T7" s="12">
        <v>2.8999999165534975E-3</v>
      </c>
      <c r="U7" s="12">
        <v>6.9999998807907101E-3</v>
      </c>
      <c r="V7" s="12">
        <v>3.1999999284744261E-3</v>
      </c>
      <c r="W7" s="12">
        <v>2.2999999523162843E-2</v>
      </c>
      <c r="X7" s="12">
        <v>4.7999998927116391E-3</v>
      </c>
      <c r="Y7" s="12">
        <v>2.9999999329447744E-4</v>
      </c>
      <c r="Z7" s="12">
        <v>5.0000000000000001E-4</v>
      </c>
      <c r="AA7" s="1"/>
      <c r="AB7" s="1"/>
      <c r="AC7" s="1"/>
      <c r="AD7" s="1"/>
      <c r="AE7" s="1"/>
      <c r="AF7" s="1"/>
      <c r="AG7" s="1"/>
      <c r="AH7" s="1"/>
      <c r="AI7" s="1"/>
    </row>
    <row r="8" spans="1:36" x14ac:dyDescent="0.2">
      <c r="A8" s="7" t="s">
        <v>154</v>
      </c>
      <c r="B8" s="42">
        <v>1.2</v>
      </c>
      <c r="E8" s="11">
        <v>1</v>
      </c>
      <c r="F8" s="11">
        <v>0</v>
      </c>
      <c r="G8" s="11">
        <v>0</v>
      </c>
      <c r="H8" s="11">
        <v>0</v>
      </c>
      <c r="I8" s="11">
        <v>0</v>
      </c>
      <c r="J8" s="11">
        <f t="shared" si="1"/>
        <v>0</v>
      </c>
      <c r="K8" s="11">
        <v>0</v>
      </c>
      <c r="L8" s="11">
        <v>0</v>
      </c>
      <c r="M8" s="4">
        <v>0</v>
      </c>
      <c r="N8" s="11">
        <v>0</v>
      </c>
      <c r="O8" s="11">
        <v>0</v>
      </c>
      <c r="P8" s="11">
        <v>1</v>
      </c>
      <c r="Q8" s="12">
        <f t="shared" si="0"/>
        <v>0</v>
      </c>
      <c r="R8" s="11">
        <v>0</v>
      </c>
      <c r="S8" s="11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0.39300000000000002</v>
      </c>
      <c r="Z8" s="12">
        <v>0.60599999999999998</v>
      </c>
      <c r="AA8" s="1"/>
      <c r="AB8" s="1"/>
      <c r="AC8" s="1"/>
      <c r="AD8" s="1"/>
      <c r="AE8" s="1"/>
      <c r="AF8" s="1"/>
      <c r="AG8" s="1"/>
      <c r="AH8" s="1"/>
      <c r="AI8" s="1"/>
    </row>
    <row r="9" spans="1:36" x14ac:dyDescent="0.2">
      <c r="A9" s="7" t="s">
        <v>155</v>
      </c>
      <c r="B9" s="42">
        <v>0</v>
      </c>
      <c r="E9" s="11">
        <v>0.99</v>
      </c>
      <c r="F9" s="11">
        <v>2.81</v>
      </c>
      <c r="G9" s="11">
        <v>2.81</v>
      </c>
      <c r="H9" s="11">
        <v>0</v>
      </c>
      <c r="I9" s="11">
        <v>0</v>
      </c>
      <c r="J9" s="11">
        <f t="shared" si="1"/>
        <v>0</v>
      </c>
      <c r="K9" s="11">
        <v>0</v>
      </c>
      <c r="L9" s="11">
        <v>0</v>
      </c>
      <c r="M9" s="4">
        <v>0</v>
      </c>
      <c r="N9" s="11">
        <v>0</v>
      </c>
      <c r="O9" s="11">
        <v>0</v>
      </c>
      <c r="P9" s="11">
        <v>0</v>
      </c>
      <c r="Q9" s="12">
        <v>0</v>
      </c>
      <c r="R9" s="11">
        <v>0</v>
      </c>
      <c r="S9" s="11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"/>
      <c r="AB9" s="1"/>
      <c r="AC9" s="1"/>
      <c r="AD9" s="1"/>
      <c r="AE9" s="1"/>
      <c r="AF9" s="1"/>
      <c r="AG9" s="1"/>
      <c r="AH9" s="1"/>
      <c r="AI9" s="1"/>
    </row>
    <row r="10" spans="1:36" x14ac:dyDescent="0.2">
      <c r="A10" s="7" t="s">
        <v>156</v>
      </c>
      <c r="B10" s="42">
        <v>2.5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f t="shared" si="1"/>
        <v>0</v>
      </c>
      <c r="K10" s="11">
        <v>0</v>
      </c>
      <c r="L10" s="11">
        <v>0</v>
      </c>
      <c r="M10" s="4">
        <v>0</v>
      </c>
      <c r="N10" s="11">
        <v>0</v>
      </c>
      <c r="O10" s="11">
        <v>0</v>
      </c>
      <c r="P10" s="11">
        <v>1</v>
      </c>
      <c r="Q10" s="12">
        <v>0</v>
      </c>
      <c r="R10" s="11">
        <v>0</v>
      </c>
      <c r="S10" s="11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</row>
    <row r="11" spans="1:36" x14ac:dyDescent="0.2">
      <c r="A11" s="7" t="s">
        <v>157</v>
      </c>
      <c r="B11" s="42">
        <v>0</v>
      </c>
      <c r="E11" s="11">
        <v>1</v>
      </c>
      <c r="F11" s="11">
        <v>0</v>
      </c>
      <c r="G11" s="11">
        <v>0</v>
      </c>
      <c r="H11" s="11">
        <v>0</v>
      </c>
      <c r="I11" s="11">
        <v>0</v>
      </c>
      <c r="J11" s="11">
        <f t="shared" si="1"/>
        <v>0</v>
      </c>
      <c r="K11" s="11">
        <v>0</v>
      </c>
      <c r="L11" s="11">
        <v>0</v>
      </c>
      <c r="M11" s="4">
        <v>0</v>
      </c>
      <c r="N11" s="11">
        <v>0</v>
      </c>
      <c r="O11" s="11">
        <v>0</v>
      </c>
      <c r="P11" s="11">
        <v>1</v>
      </c>
      <c r="Q11" s="12">
        <v>0</v>
      </c>
      <c r="R11" s="11">
        <v>0</v>
      </c>
      <c r="S11" s="11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</row>
    <row r="12" spans="1:36" x14ac:dyDescent="0.2">
      <c r="A12" s="7" t="s">
        <v>158</v>
      </c>
      <c r="B12" s="42">
        <v>0</v>
      </c>
      <c r="D12" s="12"/>
      <c r="E12" s="11">
        <v>1</v>
      </c>
      <c r="F12" s="11">
        <v>0</v>
      </c>
      <c r="G12" s="11">
        <v>0</v>
      </c>
      <c r="H12" s="11">
        <v>0</v>
      </c>
      <c r="I12" s="11">
        <v>0</v>
      </c>
      <c r="J12" s="11">
        <f t="shared" si="1"/>
        <v>0</v>
      </c>
      <c r="K12" s="11">
        <v>0</v>
      </c>
      <c r="L12" s="11">
        <v>0</v>
      </c>
      <c r="M12" s="4">
        <v>0</v>
      </c>
      <c r="N12" s="11">
        <v>0</v>
      </c>
      <c r="O12" s="11">
        <v>0</v>
      </c>
      <c r="P12" s="11">
        <v>1</v>
      </c>
      <c r="Q12" s="12">
        <v>0</v>
      </c>
      <c r="R12" s="11">
        <v>0</v>
      </c>
      <c r="S12" s="11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0.27</v>
      </c>
      <c r="Z12" s="12">
        <v>0</v>
      </c>
      <c r="AA12" s="1"/>
      <c r="AB12" s="1"/>
      <c r="AC12" s="1"/>
      <c r="AD12" s="1"/>
      <c r="AE12" s="1"/>
      <c r="AF12" s="1"/>
      <c r="AG12" s="1"/>
      <c r="AH12" s="1"/>
      <c r="AI12" s="1"/>
    </row>
    <row r="13" spans="1:36" x14ac:dyDescent="0.2">
      <c r="A13" s="7" t="s">
        <v>159</v>
      </c>
      <c r="B13" s="42">
        <v>0</v>
      </c>
      <c r="E13" s="11">
        <v>0.97</v>
      </c>
      <c r="F13" s="11">
        <v>0</v>
      </c>
      <c r="G13" s="11">
        <v>0</v>
      </c>
      <c r="H13" s="11">
        <v>0</v>
      </c>
      <c r="I13" s="11">
        <v>0</v>
      </c>
      <c r="J13" s="11">
        <f t="shared" si="1"/>
        <v>0</v>
      </c>
      <c r="K13" s="11">
        <v>0</v>
      </c>
      <c r="L13" s="11">
        <v>0</v>
      </c>
      <c r="M13" s="4">
        <v>0</v>
      </c>
      <c r="N13" s="11">
        <v>0</v>
      </c>
      <c r="O13" s="11">
        <v>0</v>
      </c>
      <c r="P13" s="11">
        <v>1</v>
      </c>
      <c r="Q13" s="12">
        <v>0</v>
      </c>
      <c r="R13" s="11">
        <v>0</v>
      </c>
      <c r="S13" s="11">
        <v>0</v>
      </c>
      <c r="T13" s="12">
        <v>0.22</v>
      </c>
      <c r="U13" s="12">
        <v>0.193</v>
      </c>
      <c r="V13" s="12">
        <v>5.8999999999999999E-3</v>
      </c>
      <c r="W13" s="12">
        <v>6.9999999999999999E-4</v>
      </c>
      <c r="X13" s="12">
        <v>1.14E-2</v>
      </c>
      <c r="Y13" s="12">
        <v>5.0000000000000001E-4</v>
      </c>
      <c r="Z13" s="12">
        <v>0</v>
      </c>
      <c r="AA13" s="1"/>
      <c r="AB13" s="1"/>
      <c r="AC13" s="1"/>
      <c r="AD13" s="1"/>
      <c r="AE13" s="1"/>
      <c r="AF13" s="1"/>
      <c r="AG13" s="1"/>
      <c r="AH13" s="1"/>
      <c r="AI13" s="1"/>
    </row>
    <row r="14" spans="1:36" x14ac:dyDescent="0.2">
      <c r="A14" s="7" t="s">
        <v>160</v>
      </c>
      <c r="B14" s="42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f t="shared" si="1"/>
        <v>0</v>
      </c>
      <c r="K14" s="11">
        <v>0</v>
      </c>
      <c r="L14" s="11">
        <v>0</v>
      </c>
      <c r="M14" s="4">
        <v>0</v>
      </c>
      <c r="N14" s="11">
        <v>0</v>
      </c>
      <c r="O14" s="11">
        <v>0</v>
      </c>
      <c r="P14" s="11">
        <v>1</v>
      </c>
      <c r="Q14" s="12">
        <v>0</v>
      </c>
      <c r="R14" s="11">
        <v>0</v>
      </c>
      <c r="S14" s="11">
        <v>0</v>
      </c>
      <c r="T14" s="11">
        <v>0.34</v>
      </c>
      <c r="U14" s="11">
        <v>2.0000000000000001E-4</v>
      </c>
      <c r="V14" s="11">
        <v>2.06E-2</v>
      </c>
      <c r="W14" s="11">
        <v>1.1999999999999999E-3</v>
      </c>
      <c r="X14" s="11">
        <v>4.0000000000000002E-4</v>
      </c>
      <c r="Y14" s="11">
        <v>5.9999999999999995E-4</v>
      </c>
      <c r="Z14" s="11">
        <v>2.9999999999999997E-4</v>
      </c>
    </row>
    <row r="16" spans="1:36" s="7" customFormat="1" x14ac:dyDescent="0.2">
      <c r="A16" s="7" t="s">
        <v>139</v>
      </c>
      <c r="B16" s="8" t="s">
        <v>161</v>
      </c>
      <c r="C16" s="8" t="s">
        <v>162</v>
      </c>
      <c r="D16" s="8" t="s">
        <v>142</v>
      </c>
      <c r="E16" s="9" t="s">
        <v>162</v>
      </c>
      <c r="F16" s="8" t="s">
        <v>162</v>
      </c>
      <c r="G16" s="8" t="s">
        <v>162</v>
      </c>
      <c r="H16" s="8" t="s">
        <v>162</v>
      </c>
      <c r="I16" s="8" t="s">
        <v>162</v>
      </c>
      <c r="J16" s="8" t="s">
        <v>162</v>
      </c>
      <c r="K16" s="8" t="s">
        <v>162</v>
      </c>
      <c r="L16" s="8" t="s">
        <v>162</v>
      </c>
      <c r="M16" s="8" t="s">
        <v>163</v>
      </c>
      <c r="N16" s="8" t="s">
        <v>162</v>
      </c>
      <c r="O16" s="8" t="s">
        <v>162</v>
      </c>
      <c r="P16" s="8" t="s">
        <v>162</v>
      </c>
      <c r="Q16" s="8" t="s">
        <v>162</v>
      </c>
      <c r="R16" s="8" t="s">
        <v>162</v>
      </c>
      <c r="S16" s="8" t="s">
        <v>162</v>
      </c>
      <c r="T16" s="8" t="s">
        <v>162</v>
      </c>
      <c r="U16" s="8" t="s">
        <v>162</v>
      </c>
      <c r="V16" s="8" t="s">
        <v>162</v>
      </c>
      <c r="W16" s="8" t="s">
        <v>162</v>
      </c>
      <c r="X16" s="8" t="s">
        <v>162</v>
      </c>
      <c r="Y16" s="8" t="s">
        <v>162</v>
      </c>
      <c r="Z16" s="8" t="s">
        <v>162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7" customFormat="1" x14ac:dyDescent="0.2">
      <c r="A17" s="7" t="s">
        <v>143</v>
      </c>
      <c r="B17" s="8" t="s">
        <v>110</v>
      </c>
      <c r="C17" s="8" t="s">
        <v>133</v>
      </c>
      <c r="D17" s="8" t="s">
        <v>107</v>
      </c>
      <c r="E17" s="9" t="s">
        <v>107</v>
      </c>
      <c r="F17" s="8" t="s">
        <v>108</v>
      </c>
      <c r="G17" s="8" t="s">
        <v>144</v>
      </c>
      <c r="H17" s="10" t="s">
        <v>145</v>
      </c>
      <c r="I17" s="8" t="s">
        <v>146</v>
      </c>
      <c r="J17" s="8" t="s">
        <v>147</v>
      </c>
      <c r="K17" s="8" t="s">
        <v>148</v>
      </c>
      <c r="L17" s="8" t="s">
        <v>149</v>
      </c>
      <c r="M17" s="8" t="s">
        <v>17</v>
      </c>
      <c r="N17" s="8" t="s">
        <v>109</v>
      </c>
      <c r="O17" s="8" t="s">
        <v>150</v>
      </c>
      <c r="P17" s="8" t="s">
        <v>151</v>
      </c>
      <c r="Q17" s="8" t="s">
        <v>152</v>
      </c>
      <c r="R17" s="8" t="s">
        <v>22</v>
      </c>
      <c r="S17" s="8" t="s">
        <v>23</v>
      </c>
      <c r="T17" s="8" t="s">
        <v>24</v>
      </c>
      <c r="U17" s="8" t="s">
        <v>25</v>
      </c>
      <c r="V17" s="8" t="s">
        <v>26</v>
      </c>
      <c r="W17" s="8" t="s">
        <v>27</v>
      </c>
      <c r="X17" s="8" t="s">
        <v>28</v>
      </c>
      <c r="Y17" s="8" t="s">
        <v>29</v>
      </c>
      <c r="Z17" s="8" t="s">
        <v>30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7" customFormat="1" x14ac:dyDescent="0.2">
      <c r="A18" s="7" t="s">
        <v>183</v>
      </c>
      <c r="B18" s="20">
        <f t="shared" ref="B18:B29" si="2">C18*B3</f>
        <v>0</v>
      </c>
      <c r="C18" s="10">
        <v>0</v>
      </c>
      <c r="D18" s="18" t="e">
        <f t="shared" ref="D18:D29" si="3">E18/E$31</f>
        <v>#DIV/0!</v>
      </c>
      <c r="E18" s="10">
        <f t="shared" ref="E18:E29" si="4">C18*E3</f>
        <v>0</v>
      </c>
      <c r="F18" s="20">
        <f t="shared" ref="F18:Z29" si="5">$E18*F3</f>
        <v>0</v>
      </c>
      <c r="G18" s="20">
        <f t="shared" si="5"/>
        <v>0</v>
      </c>
      <c r="H18" s="20">
        <f t="shared" si="5"/>
        <v>0</v>
      </c>
      <c r="I18" s="20">
        <f t="shared" si="5"/>
        <v>0</v>
      </c>
      <c r="J18" s="20">
        <f t="shared" si="5"/>
        <v>0</v>
      </c>
      <c r="K18" s="20">
        <f t="shared" si="5"/>
        <v>0</v>
      </c>
      <c r="L18" s="20">
        <f t="shared" si="5"/>
        <v>0</v>
      </c>
      <c r="M18" s="20">
        <f t="shared" si="5"/>
        <v>0</v>
      </c>
      <c r="N18" s="20">
        <f t="shared" si="5"/>
        <v>0</v>
      </c>
      <c r="O18" s="20">
        <f t="shared" si="5"/>
        <v>0</v>
      </c>
      <c r="P18" s="20">
        <f t="shared" si="5"/>
        <v>0</v>
      </c>
      <c r="Q18" s="20">
        <f t="shared" si="5"/>
        <v>0</v>
      </c>
      <c r="R18" s="20">
        <f t="shared" si="5"/>
        <v>0</v>
      </c>
      <c r="S18" s="20">
        <f t="shared" si="5"/>
        <v>0</v>
      </c>
      <c r="T18" s="20">
        <f t="shared" si="5"/>
        <v>0</v>
      </c>
      <c r="U18" s="20">
        <f t="shared" si="5"/>
        <v>0</v>
      </c>
      <c r="V18" s="20">
        <f t="shared" si="5"/>
        <v>0</v>
      </c>
      <c r="W18" s="20">
        <f t="shared" si="5"/>
        <v>0</v>
      </c>
      <c r="X18" s="20">
        <f t="shared" si="5"/>
        <v>0</v>
      </c>
      <c r="Y18" s="20">
        <f t="shared" si="5"/>
        <v>0</v>
      </c>
      <c r="Z18" s="20">
        <f t="shared" si="5"/>
        <v>0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x14ac:dyDescent="0.2">
      <c r="A19" s="7" t="s">
        <v>153</v>
      </c>
      <c r="B19" s="13">
        <f t="shared" si="2"/>
        <v>0</v>
      </c>
      <c r="C19" s="41">
        <v>0</v>
      </c>
      <c r="D19" s="58" t="e">
        <f t="shared" si="3"/>
        <v>#DIV/0!</v>
      </c>
      <c r="E19" s="59">
        <f t="shared" si="4"/>
        <v>0</v>
      </c>
      <c r="F19" s="60">
        <f t="shared" si="5"/>
        <v>0</v>
      </c>
      <c r="G19" s="60">
        <f t="shared" si="5"/>
        <v>0</v>
      </c>
      <c r="H19" s="60">
        <f t="shared" si="5"/>
        <v>0</v>
      </c>
      <c r="I19" s="60">
        <f t="shared" si="5"/>
        <v>0</v>
      </c>
      <c r="J19" s="60">
        <f t="shared" si="5"/>
        <v>0</v>
      </c>
      <c r="K19" s="60">
        <f t="shared" si="5"/>
        <v>0</v>
      </c>
      <c r="L19" s="60">
        <f t="shared" si="5"/>
        <v>0</v>
      </c>
      <c r="M19" s="60">
        <f t="shared" si="5"/>
        <v>0</v>
      </c>
      <c r="N19" s="60">
        <f t="shared" si="5"/>
        <v>0</v>
      </c>
      <c r="O19" s="60">
        <f t="shared" si="5"/>
        <v>0</v>
      </c>
      <c r="P19" s="60">
        <f t="shared" si="5"/>
        <v>0</v>
      </c>
      <c r="Q19" s="60">
        <f t="shared" si="5"/>
        <v>0</v>
      </c>
      <c r="R19" s="60">
        <f t="shared" si="5"/>
        <v>0</v>
      </c>
      <c r="S19" s="60">
        <f t="shared" si="5"/>
        <v>0</v>
      </c>
      <c r="T19" s="60">
        <f t="shared" si="5"/>
        <v>0</v>
      </c>
      <c r="U19" s="60">
        <f t="shared" si="5"/>
        <v>0</v>
      </c>
      <c r="V19" s="60">
        <f t="shared" si="5"/>
        <v>0</v>
      </c>
      <c r="W19" s="60">
        <f t="shared" si="5"/>
        <v>0</v>
      </c>
      <c r="X19" s="60">
        <f t="shared" si="5"/>
        <v>0</v>
      </c>
      <c r="Y19" s="60">
        <f t="shared" si="5"/>
        <v>0</v>
      </c>
      <c r="Z19" s="60">
        <f t="shared" si="5"/>
        <v>0</v>
      </c>
    </row>
    <row r="20" spans="1:36" x14ac:dyDescent="0.2">
      <c r="A20" s="7" t="s">
        <v>121</v>
      </c>
      <c r="B20" s="13">
        <f t="shared" si="2"/>
        <v>0</v>
      </c>
      <c r="C20" s="41">
        <v>0</v>
      </c>
      <c r="D20" s="58" t="e">
        <f t="shared" si="3"/>
        <v>#DIV/0!</v>
      </c>
      <c r="E20" s="59">
        <f t="shared" si="4"/>
        <v>0</v>
      </c>
      <c r="F20" s="60">
        <f t="shared" si="5"/>
        <v>0</v>
      </c>
      <c r="G20" s="60">
        <f t="shared" si="5"/>
        <v>0</v>
      </c>
      <c r="H20" s="60">
        <f t="shared" si="5"/>
        <v>0</v>
      </c>
      <c r="I20" s="60">
        <f t="shared" si="5"/>
        <v>0</v>
      </c>
      <c r="J20" s="60">
        <f t="shared" si="5"/>
        <v>0</v>
      </c>
      <c r="K20" s="60">
        <f t="shared" si="5"/>
        <v>0</v>
      </c>
      <c r="L20" s="60">
        <f t="shared" si="5"/>
        <v>0</v>
      </c>
      <c r="M20" s="60">
        <f t="shared" si="5"/>
        <v>0</v>
      </c>
      <c r="N20" s="60">
        <f t="shared" si="5"/>
        <v>0</v>
      </c>
      <c r="O20" s="60">
        <f t="shared" si="5"/>
        <v>0</v>
      </c>
      <c r="P20" s="60">
        <f t="shared" si="5"/>
        <v>0</v>
      </c>
      <c r="Q20" s="60">
        <f t="shared" si="5"/>
        <v>0</v>
      </c>
      <c r="R20" s="60">
        <f t="shared" si="5"/>
        <v>0</v>
      </c>
      <c r="S20" s="60">
        <f t="shared" si="5"/>
        <v>0</v>
      </c>
      <c r="T20" s="60">
        <f t="shared" si="5"/>
        <v>0</v>
      </c>
      <c r="U20" s="60">
        <f t="shared" si="5"/>
        <v>0</v>
      </c>
      <c r="V20" s="60">
        <f t="shared" si="5"/>
        <v>0</v>
      </c>
      <c r="W20" s="60">
        <f t="shared" si="5"/>
        <v>0</v>
      </c>
      <c r="X20" s="60">
        <f t="shared" si="5"/>
        <v>0</v>
      </c>
      <c r="Y20" s="60">
        <f t="shared" si="5"/>
        <v>0</v>
      </c>
      <c r="Z20" s="60">
        <f t="shared" si="5"/>
        <v>0</v>
      </c>
    </row>
    <row r="21" spans="1:36" x14ac:dyDescent="0.2">
      <c r="A21" s="7" t="s">
        <v>120</v>
      </c>
      <c r="B21" s="13">
        <f t="shared" si="2"/>
        <v>0</v>
      </c>
      <c r="C21" s="41">
        <v>0</v>
      </c>
      <c r="D21" s="58" t="e">
        <f t="shared" si="3"/>
        <v>#DIV/0!</v>
      </c>
      <c r="E21" s="59">
        <f t="shared" si="4"/>
        <v>0</v>
      </c>
      <c r="F21" s="60">
        <f t="shared" si="5"/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  <c r="L21" s="60">
        <f t="shared" si="5"/>
        <v>0</v>
      </c>
      <c r="M21" s="60">
        <f t="shared" si="5"/>
        <v>0</v>
      </c>
      <c r="N21" s="60">
        <f t="shared" si="5"/>
        <v>0</v>
      </c>
      <c r="O21" s="60">
        <f t="shared" si="5"/>
        <v>0</v>
      </c>
      <c r="P21" s="60">
        <f t="shared" si="5"/>
        <v>0</v>
      </c>
      <c r="Q21" s="60">
        <f t="shared" si="5"/>
        <v>0</v>
      </c>
      <c r="R21" s="60">
        <f t="shared" si="5"/>
        <v>0</v>
      </c>
      <c r="S21" s="60">
        <f t="shared" si="5"/>
        <v>0</v>
      </c>
      <c r="T21" s="60">
        <f t="shared" si="5"/>
        <v>0</v>
      </c>
      <c r="U21" s="60">
        <f t="shared" si="5"/>
        <v>0</v>
      </c>
      <c r="V21" s="60">
        <f t="shared" si="5"/>
        <v>0</v>
      </c>
      <c r="W21" s="60">
        <f t="shared" si="5"/>
        <v>0</v>
      </c>
      <c r="X21" s="60">
        <f t="shared" si="5"/>
        <v>0</v>
      </c>
      <c r="Y21" s="60">
        <f t="shared" si="5"/>
        <v>0</v>
      </c>
      <c r="Z21" s="60">
        <f t="shared" si="5"/>
        <v>0</v>
      </c>
    </row>
    <row r="22" spans="1:36" x14ac:dyDescent="0.2">
      <c r="A22" s="7" t="s">
        <v>119</v>
      </c>
      <c r="B22" s="13">
        <f t="shared" si="2"/>
        <v>0</v>
      </c>
      <c r="C22" s="41">
        <v>0</v>
      </c>
      <c r="D22" s="58" t="e">
        <f t="shared" si="3"/>
        <v>#DIV/0!</v>
      </c>
      <c r="E22" s="59">
        <f t="shared" si="4"/>
        <v>0</v>
      </c>
      <c r="F22" s="60">
        <f t="shared" si="5"/>
        <v>0</v>
      </c>
      <c r="G22" s="60">
        <f t="shared" si="5"/>
        <v>0</v>
      </c>
      <c r="H22" s="60">
        <f t="shared" si="5"/>
        <v>0</v>
      </c>
      <c r="I22" s="60">
        <f t="shared" si="5"/>
        <v>0</v>
      </c>
      <c r="J22" s="60">
        <f t="shared" si="5"/>
        <v>0</v>
      </c>
      <c r="K22" s="60">
        <f t="shared" si="5"/>
        <v>0</v>
      </c>
      <c r="L22" s="60">
        <f t="shared" si="5"/>
        <v>0</v>
      </c>
      <c r="M22" s="60">
        <f t="shared" si="5"/>
        <v>0</v>
      </c>
      <c r="N22" s="60">
        <f t="shared" si="5"/>
        <v>0</v>
      </c>
      <c r="O22" s="60">
        <f t="shared" si="5"/>
        <v>0</v>
      </c>
      <c r="P22" s="60">
        <f t="shared" si="5"/>
        <v>0</v>
      </c>
      <c r="Q22" s="60">
        <f t="shared" si="5"/>
        <v>0</v>
      </c>
      <c r="R22" s="60">
        <f t="shared" si="5"/>
        <v>0</v>
      </c>
      <c r="S22" s="60">
        <f t="shared" si="5"/>
        <v>0</v>
      </c>
      <c r="T22" s="60">
        <f t="shared" si="5"/>
        <v>0</v>
      </c>
      <c r="U22" s="60">
        <f t="shared" si="5"/>
        <v>0</v>
      </c>
      <c r="V22" s="60">
        <f t="shared" si="5"/>
        <v>0</v>
      </c>
      <c r="W22" s="60">
        <f t="shared" si="5"/>
        <v>0</v>
      </c>
      <c r="X22" s="60">
        <f t="shared" si="5"/>
        <v>0</v>
      </c>
      <c r="Y22" s="60">
        <f t="shared" si="5"/>
        <v>0</v>
      </c>
      <c r="Z22" s="60">
        <f t="shared" si="5"/>
        <v>0</v>
      </c>
    </row>
    <row r="23" spans="1:36" x14ac:dyDescent="0.2">
      <c r="A23" s="7" t="s">
        <v>154</v>
      </c>
      <c r="B23" s="13">
        <f t="shared" si="2"/>
        <v>0</v>
      </c>
      <c r="C23" s="41">
        <v>0</v>
      </c>
      <c r="D23" s="58" t="e">
        <f t="shared" si="3"/>
        <v>#DIV/0!</v>
      </c>
      <c r="E23" s="59">
        <f t="shared" si="4"/>
        <v>0</v>
      </c>
      <c r="F23" s="60">
        <f t="shared" si="5"/>
        <v>0</v>
      </c>
      <c r="G23" s="60">
        <f t="shared" si="5"/>
        <v>0</v>
      </c>
      <c r="H23" s="60">
        <f t="shared" si="5"/>
        <v>0</v>
      </c>
      <c r="I23" s="60">
        <f t="shared" si="5"/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1:36" x14ac:dyDescent="0.2">
      <c r="A24" s="7" t="s">
        <v>155</v>
      </c>
      <c r="B24" s="13">
        <f t="shared" si="2"/>
        <v>0</v>
      </c>
      <c r="C24" s="41">
        <v>0</v>
      </c>
      <c r="D24" s="58" t="e">
        <f t="shared" si="3"/>
        <v>#DIV/0!</v>
      </c>
      <c r="E24" s="59">
        <f t="shared" si="4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60">
        <f t="shared" si="5"/>
        <v>0</v>
      </c>
      <c r="M24" s="60">
        <f t="shared" si="5"/>
        <v>0</v>
      </c>
      <c r="N24" s="60">
        <f t="shared" si="5"/>
        <v>0</v>
      </c>
      <c r="O24" s="60">
        <f t="shared" si="5"/>
        <v>0</v>
      </c>
      <c r="P24" s="60">
        <f t="shared" si="5"/>
        <v>0</v>
      </c>
      <c r="Q24" s="60">
        <f t="shared" si="5"/>
        <v>0</v>
      </c>
      <c r="R24" s="60">
        <f t="shared" si="5"/>
        <v>0</v>
      </c>
      <c r="S24" s="60">
        <f t="shared" si="5"/>
        <v>0</v>
      </c>
      <c r="T24" s="60">
        <f t="shared" si="5"/>
        <v>0</v>
      </c>
      <c r="U24" s="60">
        <f t="shared" si="5"/>
        <v>0</v>
      </c>
      <c r="V24" s="60">
        <f t="shared" si="5"/>
        <v>0</v>
      </c>
      <c r="W24" s="60">
        <f t="shared" si="5"/>
        <v>0</v>
      </c>
      <c r="X24" s="60">
        <f t="shared" si="5"/>
        <v>0</v>
      </c>
      <c r="Y24" s="60">
        <f t="shared" si="5"/>
        <v>0</v>
      </c>
      <c r="Z24" s="60">
        <f t="shared" si="5"/>
        <v>0</v>
      </c>
    </row>
    <row r="25" spans="1:36" x14ac:dyDescent="0.2">
      <c r="A25" s="7" t="s">
        <v>156</v>
      </c>
      <c r="B25" s="13">
        <f t="shared" si="2"/>
        <v>0</v>
      </c>
      <c r="C25" s="41">
        <v>0</v>
      </c>
      <c r="D25" s="58" t="e">
        <f t="shared" si="3"/>
        <v>#DIV/0!</v>
      </c>
      <c r="E25" s="59">
        <f t="shared" si="4"/>
        <v>0</v>
      </c>
      <c r="F25" s="60">
        <f t="shared" si="5"/>
        <v>0</v>
      </c>
      <c r="G25" s="60">
        <f t="shared" si="5"/>
        <v>0</v>
      </c>
      <c r="H25" s="60">
        <f t="shared" si="5"/>
        <v>0</v>
      </c>
      <c r="I25" s="60">
        <f t="shared" si="5"/>
        <v>0</v>
      </c>
      <c r="J25" s="60">
        <f t="shared" si="5"/>
        <v>0</v>
      </c>
      <c r="K25" s="60">
        <f t="shared" si="5"/>
        <v>0</v>
      </c>
      <c r="L25" s="60">
        <f t="shared" si="5"/>
        <v>0</v>
      </c>
      <c r="M25" s="60">
        <f t="shared" si="5"/>
        <v>0</v>
      </c>
      <c r="N25" s="60">
        <f t="shared" si="5"/>
        <v>0</v>
      </c>
      <c r="O25" s="60">
        <f t="shared" si="5"/>
        <v>0</v>
      </c>
      <c r="P25" s="60">
        <f t="shared" si="5"/>
        <v>0</v>
      </c>
      <c r="Q25" s="60">
        <f t="shared" si="5"/>
        <v>0</v>
      </c>
      <c r="R25" s="60">
        <f t="shared" si="5"/>
        <v>0</v>
      </c>
      <c r="S25" s="60">
        <f t="shared" si="5"/>
        <v>0</v>
      </c>
      <c r="T25" s="60">
        <f t="shared" si="5"/>
        <v>0</v>
      </c>
      <c r="U25" s="60">
        <f t="shared" si="5"/>
        <v>0</v>
      </c>
      <c r="V25" s="60">
        <f t="shared" si="5"/>
        <v>0</v>
      </c>
      <c r="W25" s="60">
        <f t="shared" si="5"/>
        <v>0</v>
      </c>
      <c r="X25" s="60">
        <f t="shared" si="5"/>
        <v>0</v>
      </c>
      <c r="Y25" s="60">
        <f t="shared" si="5"/>
        <v>0</v>
      </c>
      <c r="Z25" s="60">
        <f t="shared" si="5"/>
        <v>0</v>
      </c>
    </row>
    <row r="26" spans="1:36" x14ac:dyDescent="0.2">
      <c r="A26" s="7" t="s">
        <v>157</v>
      </c>
      <c r="B26" s="13">
        <f t="shared" si="2"/>
        <v>0</v>
      </c>
      <c r="C26" s="41">
        <v>0</v>
      </c>
      <c r="D26" s="58" t="e">
        <f t="shared" si="3"/>
        <v>#DIV/0!</v>
      </c>
      <c r="E26" s="59">
        <f t="shared" si="4"/>
        <v>0</v>
      </c>
      <c r="F26" s="60">
        <f t="shared" si="5"/>
        <v>0</v>
      </c>
      <c r="G26" s="60">
        <f t="shared" si="5"/>
        <v>0</v>
      </c>
      <c r="H26" s="60">
        <f t="shared" si="5"/>
        <v>0</v>
      </c>
      <c r="I26" s="60">
        <f t="shared" si="5"/>
        <v>0</v>
      </c>
      <c r="J26" s="60">
        <f t="shared" si="5"/>
        <v>0</v>
      </c>
      <c r="K26" s="60">
        <f t="shared" si="5"/>
        <v>0</v>
      </c>
      <c r="L26" s="60">
        <f t="shared" si="5"/>
        <v>0</v>
      </c>
      <c r="M26" s="60">
        <f t="shared" si="5"/>
        <v>0</v>
      </c>
      <c r="N26" s="60">
        <f t="shared" si="5"/>
        <v>0</v>
      </c>
      <c r="O26" s="60">
        <f t="shared" si="5"/>
        <v>0</v>
      </c>
      <c r="P26" s="60">
        <f t="shared" si="5"/>
        <v>0</v>
      </c>
      <c r="Q26" s="60">
        <f t="shared" si="5"/>
        <v>0</v>
      </c>
      <c r="R26" s="60">
        <f t="shared" si="5"/>
        <v>0</v>
      </c>
      <c r="S26" s="60">
        <f t="shared" si="5"/>
        <v>0</v>
      </c>
      <c r="T26" s="60">
        <f t="shared" si="5"/>
        <v>0</v>
      </c>
      <c r="U26" s="60">
        <f t="shared" si="5"/>
        <v>0</v>
      </c>
      <c r="V26" s="60">
        <f t="shared" si="5"/>
        <v>0</v>
      </c>
      <c r="W26" s="60">
        <f t="shared" si="5"/>
        <v>0</v>
      </c>
      <c r="X26" s="60">
        <f t="shared" si="5"/>
        <v>0</v>
      </c>
      <c r="Y26" s="60">
        <f t="shared" si="5"/>
        <v>0</v>
      </c>
      <c r="Z26" s="60">
        <f t="shared" si="5"/>
        <v>0</v>
      </c>
    </row>
    <row r="27" spans="1:36" x14ac:dyDescent="0.2">
      <c r="A27" s="7" t="s">
        <v>158</v>
      </c>
      <c r="B27" s="13">
        <f t="shared" si="2"/>
        <v>0</v>
      </c>
      <c r="C27" s="41">
        <v>0</v>
      </c>
      <c r="D27" s="58" t="e">
        <f t="shared" si="3"/>
        <v>#DIV/0!</v>
      </c>
      <c r="E27" s="59">
        <f t="shared" si="4"/>
        <v>0</v>
      </c>
      <c r="F27" s="60">
        <f t="shared" si="5"/>
        <v>0</v>
      </c>
      <c r="G27" s="60">
        <f t="shared" si="5"/>
        <v>0</v>
      </c>
      <c r="H27" s="60">
        <f t="shared" si="5"/>
        <v>0</v>
      </c>
      <c r="I27" s="60">
        <f t="shared" si="5"/>
        <v>0</v>
      </c>
      <c r="J27" s="60">
        <f t="shared" si="5"/>
        <v>0</v>
      </c>
      <c r="K27" s="60">
        <f t="shared" si="5"/>
        <v>0</v>
      </c>
      <c r="L27" s="60">
        <f t="shared" si="5"/>
        <v>0</v>
      </c>
      <c r="M27" s="60">
        <f t="shared" si="5"/>
        <v>0</v>
      </c>
      <c r="N27" s="60">
        <f t="shared" si="5"/>
        <v>0</v>
      </c>
      <c r="O27" s="60">
        <f t="shared" si="5"/>
        <v>0</v>
      </c>
      <c r="P27" s="60">
        <f t="shared" si="5"/>
        <v>0</v>
      </c>
      <c r="Q27" s="60">
        <f t="shared" si="5"/>
        <v>0</v>
      </c>
      <c r="R27" s="60">
        <f t="shared" si="5"/>
        <v>0</v>
      </c>
      <c r="S27" s="60">
        <f t="shared" si="5"/>
        <v>0</v>
      </c>
      <c r="T27" s="60">
        <f t="shared" si="5"/>
        <v>0</v>
      </c>
      <c r="U27" s="60">
        <f t="shared" si="5"/>
        <v>0</v>
      </c>
      <c r="V27" s="60">
        <f t="shared" si="5"/>
        <v>0</v>
      </c>
      <c r="W27" s="60">
        <f t="shared" si="5"/>
        <v>0</v>
      </c>
      <c r="X27" s="60">
        <f t="shared" si="5"/>
        <v>0</v>
      </c>
      <c r="Y27" s="60">
        <f t="shared" si="5"/>
        <v>0</v>
      </c>
      <c r="Z27" s="60">
        <f t="shared" si="5"/>
        <v>0</v>
      </c>
    </row>
    <row r="28" spans="1:36" x14ac:dyDescent="0.2">
      <c r="A28" s="7" t="s">
        <v>159</v>
      </c>
      <c r="B28" s="13">
        <f t="shared" si="2"/>
        <v>0</v>
      </c>
      <c r="C28" s="41">
        <v>0</v>
      </c>
      <c r="D28" s="58" t="e">
        <f t="shared" si="3"/>
        <v>#DIV/0!</v>
      </c>
      <c r="E28" s="59">
        <f t="shared" si="4"/>
        <v>0</v>
      </c>
      <c r="F28" s="60">
        <f t="shared" si="5"/>
        <v>0</v>
      </c>
      <c r="G28" s="60">
        <f t="shared" si="5"/>
        <v>0</v>
      </c>
      <c r="H28" s="60">
        <f t="shared" si="5"/>
        <v>0</v>
      </c>
      <c r="I28" s="60">
        <f t="shared" si="5"/>
        <v>0</v>
      </c>
      <c r="J28" s="60">
        <f t="shared" si="5"/>
        <v>0</v>
      </c>
      <c r="K28" s="60">
        <f t="shared" si="5"/>
        <v>0</v>
      </c>
      <c r="L28" s="60">
        <f t="shared" si="5"/>
        <v>0</v>
      </c>
      <c r="M28" s="60">
        <f t="shared" si="5"/>
        <v>0</v>
      </c>
      <c r="N28" s="60">
        <f t="shared" si="5"/>
        <v>0</v>
      </c>
      <c r="O28" s="60">
        <f t="shared" si="5"/>
        <v>0</v>
      </c>
      <c r="P28" s="60">
        <f t="shared" si="5"/>
        <v>0</v>
      </c>
      <c r="Q28" s="60">
        <f t="shared" si="5"/>
        <v>0</v>
      </c>
      <c r="R28" s="60">
        <f t="shared" si="5"/>
        <v>0</v>
      </c>
      <c r="S28" s="60">
        <f t="shared" si="5"/>
        <v>0</v>
      </c>
      <c r="T28" s="60">
        <f t="shared" si="5"/>
        <v>0</v>
      </c>
      <c r="U28" s="60">
        <f t="shared" si="5"/>
        <v>0</v>
      </c>
      <c r="V28" s="60">
        <f t="shared" si="5"/>
        <v>0</v>
      </c>
      <c r="W28" s="60">
        <f t="shared" si="5"/>
        <v>0</v>
      </c>
      <c r="X28" s="60">
        <f t="shared" si="5"/>
        <v>0</v>
      </c>
      <c r="Y28" s="60">
        <f t="shared" si="5"/>
        <v>0</v>
      </c>
      <c r="Z28" s="60">
        <f t="shared" si="5"/>
        <v>0</v>
      </c>
    </row>
    <row r="29" spans="1:36" x14ac:dyDescent="0.2">
      <c r="A29" s="7" t="s">
        <v>164</v>
      </c>
      <c r="B29" s="13">
        <f t="shared" si="2"/>
        <v>0</v>
      </c>
      <c r="C29" s="41">
        <v>0</v>
      </c>
      <c r="D29" s="58" t="e">
        <f t="shared" si="3"/>
        <v>#DIV/0!</v>
      </c>
      <c r="E29" s="59">
        <f t="shared" si="4"/>
        <v>0</v>
      </c>
      <c r="F29" s="60">
        <f t="shared" si="5"/>
        <v>0</v>
      </c>
      <c r="G29" s="60">
        <f t="shared" si="5"/>
        <v>0</v>
      </c>
      <c r="H29" s="60">
        <f t="shared" si="5"/>
        <v>0</v>
      </c>
      <c r="I29" s="60">
        <f t="shared" si="5"/>
        <v>0</v>
      </c>
      <c r="J29" s="60">
        <f t="shared" si="5"/>
        <v>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60">
        <f t="shared" si="5"/>
        <v>0</v>
      </c>
      <c r="O29" s="60">
        <f t="shared" si="5"/>
        <v>0</v>
      </c>
      <c r="P29" s="60">
        <f t="shared" si="5"/>
        <v>0</v>
      </c>
      <c r="Q29" s="60">
        <f t="shared" si="5"/>
        <v>0</v>
      </c>
      <c r="R29" s="60">
        <f t="shared" si="5"/>
        <v>0</v>
      </c>
      <c r="S29" s="60">
        <f t="shared" si="5"/>
        <v>0</v>
      </c>
      <c r="T29" s="60">
        <f t="shared" si="5"/>
        <v>0</v>
      </c>
      <c r="U29" s="60">
        <f t="shared" si="5"/>
        <v>0</v>
      </c>
      <c r="V29" s="60">
        <f t="shared" si="5"/>
        <v>0</v>
      </c>
      <c r="W29" s="60">
        <f t="shared" si="5"/>
        <v>0</v>
      </c>
      <c r="X29" s="60">
        <f t="shared" si="5"/>
        <v>0</v>
      </c>
      <c r="Y29" s="60">
        <f t="shared" si="5"/>
        <v>0</v>
      </c>
      <c r="Z29" s="60">
        <f t="shared" si="5"/>
        <v>0</v>
      </c>
    </row>
    <row r="30" spans="1:36" x14ac:dyDescent="0.2">
      <c r="B30" s="13"/>
      <c r="D30" s="11"/>
    </row>
    <row r="31" spans="1:36" x14ac:dyDescent="0.2">
      <c r="A31" s="6" t="s">
        <v>165</v>
      </c>
      <c r="B31" s="13">
        <f t="shared" ref="B31:Z31" si="6">SUM(B18:B29)</f>
        <v>0</v>
      </c>
      <c r="C31" s="2">
        <f t="shared" si="6"/>
        <v>0</v>
      </c>
      <c r="D31" s="11" t="e">
        <f t="shared" si="6"/>
        <v>#DIV/0!</v>
      </c>
      <c r="E31" s="2">
        <f t="shared" si="6"/>
        <v>0</v>
      </c>
      <c r="F31" s="2">
        <f t="shared" si="6"/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2">
        <f t="shared" si="6"/>
        <v>0</v>
      </c>
      <c r="M31" s="4">
        <f t="shared" si="6"/>
        <v>0</v>
      </c>
      <c r="N31" s="2">
        <f t="shared" si="6"/>
        <v>0</v>
      </c>
      <c r="O31" s="2">
        <f t="shared" si="6"/>
        <v>0</v>
      </c>
      <c r="P31" s="2">
        <f t="shared" si="6"/>
        <v>0</v>
      </c>
      <c r="Q31" s="2">
        <f t="shared" si="6"/>
        <v>0</v>
      </c>
      <c r="R31" s="13">
        <f t="shared" si="6"/>
        <v>0</v>
      </c>
      <c r="S31" s="13">
        <f t="shared" si="6"/>
        <v>0</v>
      </c>
      <c r="T31" s="13">
        <f t="shared" si="6"/>
        <v>0</v>
      </c>
      <c r="U31" s="13">
        <f t="shared" si="6"/>
        <v>0</v>
      </c>
      <c r="V31" s="13">
        <f t="shared" si="6"/>
        <v>0</v>
      </c>
      <c r="W31" s="13">
        <f t="shared" si="6"/>
        <v>0</v>
      </c>
      <c r="X31" s="13">
        <f t="shared" si="6"/>
        <v>0</v>
      </c>
      <c r="Y31" s="13">
        <f t="shared" si="6"/>
        <v>0</v>
      </c>
      <c r="Z31" s="13">
        <f t="shared" si="6"/>
        <v>0</v>
      </c>
    </row>
    <row r="32" spans="1:36" x14ac:dyDescent="0.2">
      <c r="A32" s="6" t="s">
        <v>166</v>
      </c>
      <c r="B32" s="13" t="e">
        <f>B31/C31</f>
        <v>#DIV/0!</v>
      </c>
      <c r="D32"/>
      <c r="E32" s="12" t="e">
        <f>E31/C31</f>
        <v>#DIV/0!</v>
      </c>
      <c r="F32" s="12" t="e">
        <f t="shared" ref="F32:Z32" si="7">F31/$C31</f>
        <v>#DIV/0!</v>
      </c>
      <c r="G32" s="12" t="e">
        <f t="shared" si="7"/>
        <v>#DIV/0!</v>
      </c>
      <c r="H32" s="12" t="e">
        <f t="shared" si="7"/>
        <v>#DIV/0!</v>
      </c>
      <c r="I32" s="12" t="e">
        <f t="shared" si="7"/>
        <v>#DIV/0!</v>
      </c>
      <c r="J32" s="12" t="e">
        <f t="shared" si="7"/>
        <v>#DIV/0!</v>
      </c>
      <c r="K32" s="12" t="e">
        <f t="shared" si="7"/>
        <v>#DIV/0!</v>
      </c>
      <c r="L32" s="12" t="e">
        <f t="shared" si="7"/>
        <v>#DIV/0!</v>
      </c>
      <c r="M32" s="4" t="e">
        <f t="shared" si="7"/>
        <v>#DIV/0!</v>
      </c>
      <c r="N32" s="12" t="e">
        <f t="shared" si="7"/>
        <v>#DIV/0!</v>
      </c>
      <c r="O32" s="12" t="e">
        <f t="shared" si="7"/>
        <v>#DIV/0!</v>
      </c>
      <c r="P32" s="12" t="e">
        <f t="shared" si="7"/>
        <v>#DIV/0!</v>
      </c>
      <c r="Q32" s="12" t="e">
        <f t="shared" si="7"/>
        <v>#DIV/0!</v>
      </c>
      <c r="R32" s="12" t="e">
        <f t="shared" si="7"/>
        <v>#DIV/0!</v>
      </c>
      <c r="S32" s="12" t="e">
        <f t="shared" si="7"/>
        <v>#DIV/0!</v>
      </c>
      <c r="T32" s="12" t="e">
        <f t="shared" si="7"/>
        <v>#DIV/0!</v>
      </c>
      <c r="U32" s="12" t="e">
        <f t="shared" si="7"/>
        <v>#DIV/0!</v>
      </c>
      <c r="V32" s="12" t="e">
        <f t="shared" si="7"/>
        <v>#DIV/0!</v>
      </c>
      <c r="W32" s="12" t="e">
        <f t="shared" si="7"/>
        <v>#DIV/0!</v>
      </c>
      <c r="X32" s="12" t="e">
        <f t="shared" si="7"/>
        <v>#DIV/0!</v>
      </c>
      <c r="Y32" s="12" t="e">
        <f t="shared" si="7"/>
        <v>#DIV/0!</v>
      </c>
      <c r="Z32" s="12" t="e">
        <f t="shared" si="7"/>
        <v>#DIV/0!</v>
      </c>
    </row>
    <row r="33" spans="1:26" x14ac:dyDescent="0.2">
      <c r="A33" s="6" t="s">
        <v>167</v>
      </c>
      <c r="B33" s="13" t="e">
        <f>B31/E31</f>
        <v>#DIV/0!</v>
      </c>
      <c r="D33" s="11"/>
      <c r="E33"/>
      <c r="F33" s="12" t="e">
        <f t="shared" ref="F33:Z33" si="8">F31/$E31</f>
        <v>#DIV/0!</v>
      </c>
      <c r="G33" s="12" t="e">
        <f t="shared" si="8"/>
        <v>#DIV/0!</v>
      </c>
      <c r="H33" s="12" t="e">
        <f t="shared" si="8"/>
        <v>#DIV/0!</v>
      </c>
      <c r="I33" s="12" t="e">
        <f t="shared" si="8"/>
        <v>#DIV/0!</v>
      </c>
      <c r="J33" s="12" t="e">
        <f t="shared" si="8"/>
        <v>#DIV/0!</v>
      </c>
      <c r="K33" s="12" t="e">
        <f t="shared" si="8"/>
        <v>#DIV/0!</v>
      </c>
      <c r="L33" s="12" t="e">
        <f t="shared" si="8"/>
        <v>#DIV/0!</v>
      </c>
      <c r="M33" s="4" t="e">
        <f t="shared" si="8"/>
        <v>#DIV/0!</v>
      </c>
      <c r="N33" s="12" t="e">
        <f t="shared" si="8"/>
        <v>#DIV/0!</v>
      </c>
      <c r="O33" s="12" t="e">
        <f t="shared" si="8"/>
        <v>#DIV/0!</v>
      </c>
      <c r="P33" s="12" t="e">
        <f t="shared" si="8"/>
        <v>#DIV/0!</v>
      </c>
      <c r="Q33" s="12" t="e">
        <f>1-(F33+I33+O33+P33)</f>
        <v>#DIV/0!</v>
      </c>
      <c r="R33" s="12" t="e">
        <f t="shared" si="8"/>
        <v>#DIV/0!</v>
      </c>
      <c r="S33" s="12" t="e">
        <f t="shared" si="8"/>
        <v>#DIV/0!</v>
      </c>
      <c r="T33" s="12" t="e">
        <f t="shared" si="8"/>
        <v>#DIV/0!</v>
      </c>
      <c r="U33" s="12" t="e">
        <f t="shared" si="8"/>
        <v>#DIV/0!</v>
      </c>
      <c r="V33" s="12" t="e">
        <f t="shared" si="8"/>
        <v>#DIV/0!</v>
      </c>
      <c r="W33" s="12" t="e">
        <f t="shared" si="8"/>
        <v>#DIV/0!</v>
      </c>
      <c r="X33" s="12" t="e">
        <f t="shared" si="8"/>
        <v>#DIV/0!</v>
      </c>
      <c r="Y33" s="12" t="e">
        <f t="shared" si="8"/>
        <v>#DIV/0!</v>
      </c>
      <c r="Z33" s="12" t="e">
        <f t="shared" si="8"/>
        <v>#DIV/0!</v>
      </c>
    </row>
    <row r="34" spans="1:26" x14ac:dyDescent="0.2">
      <c r="A34" s="6" t="s">
        <v>134</v>
      </c>
      <c r="B34" s="13" t="e">
        <f>SUM(B18:B29)/SUM(C18:C29)</f>
        <v>#DIV/0!</v>
      </c>
      <c r="D34" s="11"/>
      <c r="E34" s="12" t="e">
        <f>SUM(E18:E29)/SUM($C18:$C29)</f>
        <v>#DIV/0!</v>
      </c>
      <c r="F34" s="12" t="e">
        <f t="shared" ref="F34:Z34" si="9">SUM(F18:F29)/SUM($C18:$C29)</f>
        <v>#DIV/0!</v>
      </c>
      <c r="G34" s="12" t="e">
        <f t="shared" si="9"/>
        <v>#DIV/0!</v>
      </c>
      <c r="H34" s="12" t="e">
        <f t="shared" si="9"/>
        <v>#DIV/0!</v>
      </c>
      <c r="I34" s="12" t="e">
        <f t="shared" si="9"/>
        <v>#DIV/0!</v>
      </c>
      <c r="J34" s="12" t="e">
        <f t="shared" si="9"/>
        <v>#DIV/0!</v>
      </c>
      <c r="K34" s="12" t="e">
        <f t="shared" si="9"/>
        <v>#DIV/0!</v>
      </c>
      <c r="L34" s="12" t="e">
        <f t="shared" si="9"/>
        <v>#DIV/0!</v>
      </c>
      <c r="M34" s="12" t="e">
        <f t="shared" si="9"/>
        <v>#DIV/0!</v>
      </c>
      <c r="N34" s="12" t="e">
        <f t="shared" si="9"/>
        <v>#DIV/0!</v>
      </c>
      <c r="O34" s="12" t="e">
        <f t="shared" si="9"/>
        <v>#DIV/0!</v>
      </c>
      <c r="P34" s="12" t="e">
        <f t="shared" si="9"/>
        <v>#DIV/0!</v>
      </c>
      <c r="Q34" s="12" t="e">
        <f t="shared" si="9"/>
        <v>#DIV/0!</v>
      </c>
      <c r="R34" s="12" t="e">
        <f t="shared" si="9"/>
        <v>#DIV/0!</v>
      </c>
      <c r="S34" s="12" t="e">
        <f t="shared" si="9"/>
        <v>#DIV/0!</v>
      </c>
      <c r="T34" s="12" t="e">
        <f t="shared" si="9"/>
        <v>#DIV/0!</v>
      </c>
      <c r="U34" s="12" t="e">
        <f t="shared" si="9"/>
        <v>#DIV/0!</v>
      </c>
      <c r="V34" s="12" t="e">
        <f t="shared" si="9"/>
        <v>#DIV/0!</v>
      </c>
      <c r="W34" s="12" t="e">
        <f t="shared" si="9"/>
        <v>#DIV/0!</v>
      </c>
      <c r="X34" s="12" t="e">
        <f t="shared" si="9"/>
        <v>#DIV/0!</v>
      </c>
      <c r="Y34" s="12" t="e">
        <f t="shared" si="9"/>
        <v>#DIV/0!</v>
      </c>
      <c r="Z34" s="12" t="e">
        <f t="shared" si="9"/>
        <v>#DIV/0!</v>
      </c>
    </row>
    <row r="35" spans="1:26" x14ac:dyDescent="0.2">
      <c r="A35" s="6"/>
      <c r="B35" s="13"/>
      <c r="D35" s="17" t="s">
        <v>137</v>
      </c>
      <c r="E35" s="2">
        <f>SUM(C20:C29)</f>
        <v>0</v>
      </c>
      <c r="F35" s="12"/>
      <c r="G35" s="12"/>
      <c r="H35" s="12"/>
      <c r="I35" s="12"/>
      <c r="J35" s="12"/>
      <c r="K35" s="12"/>
      <c r="L35" s="12"/>
      <c r="M35" s="4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/>
      <c r="C36"/>
      <c r="D36" s="6"/>
      <c r="E36" s="11"/>
      <c r="R36" s="6"/>
      <c r="S36" s="4"/>
      <c r="T36" s="8"/>
      <c r="V36" s="14"/>
    </row>
    <row r="37" spans="1:26" x14ac:dyDescent="0.2">
      <c r="A37" s="43" t="s">
        <v>180</v>
      </c>
      <c r="B37"/>
      <c r="C37"/>
      <c r="D37" s="43"/>
      <c r="E37" s="45">
        <v>1.63</v>
      </c>
      <c r="F37" s="45">
        <v>0.14099999999999999</v>
      </c>
      <c r="G37" s="45"/>
      <c r="H37" s="45"/>
      <c r="I37" s="45"/>
      <c r="J37" s="45"/>
      <c r="K37" s="45"/>
      <c r="L37" s="45"/>
      <c r="M37" s="45"/>
      <c r="N37" s="45">
        <v>0.86</v>
      </c>
      <c r="O37" s="45"/>
      <c r="P37" s="45"/>
      <c r="Q37" s="45"/>
      <c r="R37" s="46"/>
      <c r="S37" s="45"/>
      <c r="T37" s="52">
        <v>5.7000000000000002E-3</v>
      </c>
      <c r="U37" s="54">
        <v>4.0000000000000001E-3</v>
      </c>
      <c r="V37" s="47"/>
      <c r="W37" s="45"/>
      <c r="X37" s="45"/>
      <c r="Y37" s="45"/>
      <c r="Z37" s="45"/>
    </row>
    <row r="38" spans="1:26" x14ac:dyDescent="0.2">
      <c r="A38" s="51" t="s">
        <v>179</v>
      </c>
      <c r="C38"/>
      <c r="D38" s="44"/>
      <c r="E38" s="48">
        <f>E31-E37</f>
        <v>-1.63</v>
      </c>
      <c r="F38" s="49">
        <f>F31-F37</f>
        <v>-0.14099999999999999</v>
      </c>
      <c r="G38" s="48"/>
      <c r="H38" s="48"/>
      <c r="I38" s="48"/>
      <c r="J38" s="48"/>
      <c r="K38" s="48"/>
      <c r="L38" s="48"/>
      <c r="M38" s="48"/>
      <c r="N38" s="48">
        <f>N31-N37</f>
        <v>-0.86</v>
      </c>
      <c r="O38" s="50"/>
      <c r="P38" s="48"/>
      <c r="Q38" s="48"/>
      <c r="R38" s="48"/>
      <c r="S38" s="48"/>
      <c r="T38" s="53">
        <f>T31-T37</f>
        <v>-5.7000000000000002E-3</v>
      </c>
      <c r="U38" s="53">
        <f>U31-U37</f>
        <v>-4.0000000000000001E-3</v>
      </c>
      <c r="V38" s="48"/>
      <c r="W38" s="48"/>
      <c r="X38" s="48"/>
      <c r="Y38" s="48"/>
      <c r="Z38" s="48"/>
    </row>
    <row r="39" spans="1:26" x14ac:dyDescent="0.2">
      <c r="C39"/>
      <c r="T39" s="8" t="s">
        <v>172</v>
      </c>
      <c r="U39" s="4" t="e">
        <f>T33/U33</f>
        <v>#DIV/0!</v>
      </c>
    </row>
    <row r="40" spans="1:26" x14ac:dyDescent="0.2">
      <c r="A40" s="7" t="s">
        <v>173</v>
      </c>
      <c r="B40" s="13">
        <f>SUM(B20:B29)</f>
        <v>0</v>
      </c>
      <c r="C40" s="11" t="e">
        <f>B40/B$31</f>
        <v>#DIV/0!</v>
      </c>
      <c r="G40" s="6" t="s">
        <v>121</v>
      </c>
      <c r="H40" s="12" t="e">
        <f t="shared" ref="H40:H49" si="10">C20/E$35</f>
        <v>#DIV/0!</v>
      </c>
    </row>
    <row r="41" spans="1:26" x14ac:dyDescent="0.2">
      <c r="A41" s="7" t="s">
        <v>174</v>
      </c>
      <c r="B41" s="13">
        <f>B19</f>
        <v>0</v>
      </c>
      <c r="C41" s="11" t="e">
        <f>B41/B$31</f>
        <v>#DIV/0!</v>
      </c>
      <c r="G41" s="6" t="s">
        <v>120</v>
      </c>
      <c r="H41" s="12" t="e">
        <f t="shared" si="10"/>
        <v>#DIV/0!</v>
      </c>
    </row>
    <row r="42" spans="1:26" x14ac:dyDescent="0.2">
      <c r="B42"/>
      <c r="C42"/>
      <c r="G42" s="6" t="s">
        <v>119</v>
      </c>
      <c r="H42" s="12" t="e">
        <f t="shared" si="10"/>
        <v>#DIV/0!</v>
      </c>
    </row>
    <row r="43" spans="1:26" x14ac:dyDescent="0.2">
      <c r="A43" s="7" t="s">
        <v>175</v>
      </c>
      <c r="B43" s="13" t="e">
        <f>B40/SUM(C20:C21,C22:C29)</f>
        <v>#DIV/0!</v>
      </c>
      <c r="C43" s="4" t="e">
        <f>B43*40</f>
        <v>#DIV/0!</v>
      </c>
      <c r="D43" s="11"/>
      <c r="G43" s="6" t="s">
        <v>154</v>
      </c>
      <c r="H43" s="12" t="e">
        <f t="shared" si="10"/>
        <v>#DIV/0!</v>
      </c>
    </row>
    <row r="44" spans="1:26" x14ac:dyDescent="0.2">
      <c r="A44" s="7"/>
      <c r="B44" s="13"/>
      <c r="C44" s="4"/>
      <c r="D44" s="11"/>
      <c r="G44" s="6" t="s">
        <v>155</v>
      </c>
      <c r="H44" s="12" t="e">
        <f t="shared" si="10"/>
        <v>#DIV/0!</v>
      </c>
    </row>
    <row r="45" spans="1:26" x14ac:dyDescent="0.2">
      <c r="A45" s="7"/>
      <c r="B45" s="13"/>
      <c r="D45" s="11"/>
      <c r="G45" s="6" t="s">
        <v>156</v>
      </c>
      <c r="H45" s="12" t="e">
        <f t="shared" si="10"/>
        <v>#DIV/0!</v>
      </c>
    </row>
    <row r="46" spans="1:26" x14ac:dyDescent="0.2">
      <c r="A46" s="7"/>
      <c r="B46" s="11"/>
      <c r="D46" s="11"/>
      <c r="G46" s="6" t="s">
        <v>157</v>
      </c>
      <c r="H46" s="12" t="e">
        <f t="shared" si="10"/>
        <v>#DIV/0!</v>
      </c>
    </row>
    <row r="47" spans="1:26" x14ac:dyDescent="0.2">
      <c r="A47" s="7"/>
      <c r="D47" s="11"/>
      <c r="G47" s="6" t="s">
        <v>158</v>
      </c>
      <c r="H47" s="12" t="e">
        <f t="shared" si="10"/>
        <v>#DIV/0!</v>
      </c>
    </row>
    <row r="48" spans="1:26" x14ac:dyDescent="0.2">
      <c r="A48" s="7"/>
      <c r="D48" s="11"/>
      <c r="G48" s="6" t="s">
        <v>159</v>
      </c>
      <c r="H48" s="12" t="e">
        <f t="shared" si="10"/>
        <v>#DIV/0!</v>
      </c>
    </row>
    <row r="49" spans="1:26" x14ac:dyDescent="0.2">
      <c r="A49" s="7"/>
      <c r="D49" s="11"/>
      <c r="G49" s="6" t="s">
        <v>164</v>
      </c>
      <c r="H49" s="12" t="e">
        <f t="shared" si="10"/>
        <v>#DIV/0!</v>
      </c>
    </row>
    <row r="50" spans="1:26" x14ac:dyDescent="0.2">
      <c r="A50" s="7"/>
      <c r="D50" s="11"/>
    </row>
    <row r="51" spans="1:26" x14ac:dyDescent="0.2">
      <c r="A51" s="7"/>
      <c r="D51" s="11"/>
      <c r="H51" s="11" t="e">
        <f>SUM(H40:H49)</f>
        <v>#DIV/0!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">
      <c r="A52" s="7"/>
      <c r="D52" s="11"/>
      <c r="J52" s="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">
      <c r="A53" s="7"/>
      <c r="D53" s="1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">
      <c r="A54" s="7"/>
      <c r="D54" s="1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">
      <c r="A55" s="7"/>
      <c r="D55" s="1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">
      <c r="A56" s="7"/>
      <c r="D56" s="1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2">
      <c r="A57" s="7"/>
      <c r="D57" s="1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2">
      <c r="A58" s="7"/>
      <c r="D58" s="1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">
      <c r="A59" s="7"/>
      <c r="D59" s="1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">
      <c r="A60" s="7"/>
      <c r="D60" s="11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">
      <c r="A61" s="7"/>
      <c r="D61" s="1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3" spans="1:26" x14ac:dyDescent="0.2">
      <c r="D63" s="1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opLeftCell="A14" workbookViewId="0">
      <selection activeCell="U38" sqref="U38"/>
    </sheetView>
  </sheetViews>
  <sheetFormatPr defaultRowHeight="12.75" x14ac:dyDescent="0.2"/>
  <cols>
    <col min="1" max="1" width="26.42578125" customWidth="1"/>
    <col min="2" max="2" width="9.7109375" style="1" customWidth="1"/>
    <col min="3" max="3" width="9" style="1" customWidth="1"/>
    <col min="4" max="4" width="8" style="1" customWidth="1"/>
    <col min="5" max="5" width="8.42578125" style="2" customWidth="1"/>
    <col min="6" max="6" width="7.42578125" style="1" customWidth="1"/>
    <col min="7" max="7" width="7.85546875" style="2" customWidth="1"/>
    <col min="8" max="8" width="7.85546875" style="4" customWidth="1"/>
    <col min="9" max="12" width="7.85546875" style="1" customWidth="1"/>
    <col min="13" max="13" width="8.28515625" style="1" customWidth="1"/>
    <col min="14" max="14" width="8.5703125" style="1" customWidth="1"/>
    <col min="15" max="26" width="7.85546875" style="1" customWidth="1"/>
    <col min="27" max="33" width="7.28515625" customWidth="1"/>
  </cols>
  <sheetData>
    <row r="1" spans="1:36" s="7" customFormat="1" x14ac:dyDescent="0.2">
      <c r="A1" s="7" t="s">
        <v>139</v>
      </c>
      <c r="B1" s="8" t="s">
        <v>140</v>
      </c>
      <c r="C1" s="8"/>
      <c r="D1" s="8"/>
      <c r="E1" s="9" t="s">
        <v>141</v>
      </c>
      <c r="F1" s="8" t="s">
        <v>142</v>
      </c>
      <c r="G1" s="8" t="s">
        <v>142</v>
      </c>
      <c r="H1" s="8" t="s">
        <v>142</v>
      </c>
      <c r="I1" s="8" t="s">
        <v>142</v>
      </c>
      <c r="J1" s="8" t="s">
        <v>142</v>
      </c>
      <c r="K1" s="8" t="s">
        <v>142</v>
      </c>
      <c r="L1" s="8" t="s">
        <v>142</v>
      </c>
      <c r="M1" s="8" t="s">
        <v>6</v>
      </c>
      <c r="N1" s="8" t="s">
        <v>142</v>
      </c>
      <c r="O1" s="8" t="s">
        <v>142</v>
      </c>
      <c r="P1" s="8" t="s">
        <v>142</v>
      </c>
      <c r="Q1" s="8" t="s">
        <v>142</v>
      </c>
      <c r="R1" s="8" t="s">
        <v>142</v>
      </c>
      <c r="S1" s="8" t="s">
        <v>142</v>
      </c>
      <c r="T1" s="8" t="s">
        <v>142</v>
      </c>
      <c r="U1" s="8" t="s">
        <v>142</v>
      </c>
      <c r="V1" s="8" t="s">
        <v>142</v>
      </c>
      <c r="W1" s="8" t="s">
        <v>142</v>
      </c>
      <c r="X1" s="8" t="s">
        <v>142</v>
      </c>
      <c r="Y1" s="8" t="s">
        <v>142</v>
      </c>
      <c r="Z1" s="8" t="s">
        <v>142</v>
      </c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s="7" customFormat="1" x14ac:dyDescent="0.2">
      <c r="A2" s="7" t="s">
        <v>143</v>
      </c>
      <c r="B2" s="8" t="s">
        <v>110</v>
      </c>
      <c r="C2" s="8"/>
      <c r="D2" s="8"/>
      <c r="E2" s="9" t="s">
        <v>107</v>
      </c>
      <c r="F2" s="8" t="s">
        <v>108</v>
      </c>
      <c r="G2" s="8" t="s">
        <v>144</v>
      </c>
      <c r="H2" s="10" t="s">
        <v>145</v>
      </c>
      <c r="I2" s="8" t="s">
        <v>146</v>
      </c>
      <c r="J2" s="8" t="s">
        <v>147</v>
      </c>
      <c r="K2" s="8" t="s">
        <v>148</v>
      </c>
      <c r="L2" s="8" t="s">
        <v>149</v>
      </c>
      <c r="M2" s="8" t="s">
        <v>17</v>
      </c>
      <c r="N2" s="8" t="s">
        <v>109</v>
      </c>
      <c r="O2" s="8" t="s">
        <v>150</v>
      </c>
      <c r="P2" s="8" t="s">
        <v>151</v>
      </c>
      <c r="Q2" s="8" t="s">
        <v>152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27</v>
      </c>
      <c r="X2" s="8" t="s">
        <v>28</v>
      </c>
      <c r="Y2" s="8" t="s">
        <v>29</v>
      </c>
      <c r="Z2" s="8" t="s">
        <v>30</v>
      </c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x14ac:dyDescent="0.2">
      <c r="A3" s="7" t="s">
        <v>183</v>
      </c>
      <c r="B3" s="1">
        <v>2E-3</v>
      </c>
      <c r="E3" s="11">
        <v>0.24</v>
      </c>
      <c r="F3" s="11">
        <v>0.13</v>
      </c>
      <c r="G3" s="11">
        <v>9.6000000000000002E-2</v>
      </c>
      <c r="H3" s="11">
        <v>2.4000000000000004E-2</v>
      </c>
      <c r="I3" s="11">
        <v>0.75</v>
      </c>
      <c r="J3" s="11">
        <v>0.75</v>
      </c>
      <c r="K3" s="11">
        <v>0.75</v>
      </c>
      <c r="L3" s="11">
        <v>0.45</v>
      </c>
      <c r="M3" s="4">
        <v>1.23</v>
      </c>
      <c r="N3" s="11">
        <v>0.55000000000000004</v>
      </c>
      <c r="O3" s="11">
        <v>1.2E-2</v>
      </c>
      <c r="P3" s="11">
        <v>0.1</v>
      </c>
      <c r="Q3" s="11">
        <v>8.2999999999999977E-2</v>
      </c>
      <c r="R3" s="11">
        <v>8.0400000000000014E-4</v>
      </c>
      <c r="S3" s="11">
        <v>3.3960000000000001E-3</v>
      </c>
      <c r="T3" s="11">
        <v>5.6000000000000008E-3</v>
      </c>
      <c r="U3" s="11">
        <v>4.1999999999999997E-3</v>
      </c>
      <c r="V3" s="11">
        <v>2.5999999999999999E-3</v>
      </c>
      <c r="W3" s="11">
        <v>1.3100000000000001E-2</v>
      </c>
      <c r="X3" s="11">
        <v>1E-3</v>
      </c>
      <c r="Y3" s="11">
        <v>1E-4</v>
      </c>
      <c r="Z3" s="11">
        <v>0</v>
      </c>
      <c r="AA3" s="1"/>
      <c r="AB3" s="1"/>
      <c r="AC3" s="1"/>
      <c r="AD3" s="1"/>
      <c r="AE3" s="1"/>
      <c r="AF3" s="1"/>
      <c r="AG3" s="1"/>
      <c r="AH3" s="1"/>
      <c r="AI3" s="1"/>
    </row>
    <row r="4" spans="1:36" x14ac:dyDescent="0.2">
      <c r="A4" s="7" t="s">
        <v>153</v>
      </c>
      <c r="B4" s="42">
        <v>0.15</v>
      </c>
      <c r="E4" s="11">
        <v>0.3</v>
      </c>
      <c r="F4" s="11">
        <v>6.5000000000000002E-2</v>
      </c>
      <c r="G4" s="11">
        <v>5.0500000000000003E-2</v>
      </c>
      <c r="H4" s="11">
        <v>2.4E-2</v>
      </c>
      <c r="I4" s="11">
        <v>0.56799999999999995</v>
      </c>
      <c r="J4" s="11">
        <v>0.56799999999999995</v>
      </c>
      <c r="K4" s="11">
        <v>0.56799999999999995</v>
      </c>
      <c r="L4" s="11">
        <v>0.3</v>
      </c>
      <c r="M4" s="4">
        <v>1.34</v>
      </c>
      <c r="N4" s="11">
        <v>0.62</v>
      </c>
      <c r="O4" s="11">
        <v>0.03</v>
      </c>
      <c r="P4" s="11">
        <v>7.1999999999999995E-2</v>
      </c>
      <c r="Q4" s="12">
        <f t="shared" ref="Q4:Q8" si="0">1-(F4+I4+O4+P4)</f>
        <v>0.26500000000000001</v>
      </c>
      <c r="R4" s="11">
        <v>1E-3</v>
      </c>
      <c r="S4" s="11">
        <v>2E-3</v>
      </c>
      <c r="T4" s="12">
        <v>3.3999999999999998E-3</v>
      </c>
      <c r="U4" s="12">
        <v>1.9E-3</v>
      </c>
      <c r="V4" s="12">
        <v>2.3E-3</v>
      </c>
      <c r="W4" s="12">
        <v>1.4E-2</v>
      </c>
      <c r="X4" s="12">
        <v>8.0000000000000004E-4</v>
      </c>
      <c r="Y4" s="12">
        <v>1E-4</v>
      </c>
      <c r="Z4" s="12">
        <v>0</v>
      </c>
      <c r="AA4" s="1"/>
      <c r="AB4" s="1"/>
      <c r="AC4" s="1"/>
      <c r="AD4" s="1"/>
      <c r="AE4" s="1"/>
      <c r="AF4" s="1"/>
      <c r="AG4" s="1"/>
      <c r="AH4" s="1"/>
      <c r="AI4" s="1"/>
    </row>
    <row r="5" spans="1:36" x14ac:dyDescent="0.2">
      <c r="A5" s="7" t="s">
        <v>121</v>
      </c>
      <c r="B5" s="42">
        <v>0</v>
      </c>
      <c r="E5" s="11">
        <v>0.85</v>
      </c>
      <c r="F5" s="11">
        <v>0.08</v>
      </c>
      <c r="G5" s="11">
        <v>7.2000000000000008E-2</v>
      </c>
      <c r="H5" s="11">
        <v>8.0000000000000002E-3</v>
      </c>
      <c r="I5" s="11">
        <v>0.27</v>
      </c>
      <c r="J5" s="11">
        <f t="shared" ref="J5:J14" si="1">I5*0.45</f>
        <v>0.12150000000000001</v>
      </c>
      <c r="K5" s="11">
        <v>0</v>
      </c>
      <c r="L5" s="11">
        <v>0.25</v>
      </c>
      <c r="M5" s="4">
        <v>1.77</v>
      </c>
      <c r="N5" s="11">
        <v>0.77</v>
      </c>
      <c r="O5" s="11">
        <v>3.9E-2</v>
      </c>
      <c r="P5" s="11">
        <v>6.3E-2</v>
      </c>
      <c r="Q5" s="12">
        <f t="shared" si="0"/>
        <v>0.54800000000000004</v>
      </c>
      <c r="R5" s="11">
        <v>5.2000000000000006E-4</v>
      </c>
      <c r="S5" s="11">
        <v>2.3999999999999998E-3</v>
      </c>
      <c r="T5" s="12">
        <v>1.4999999999999999E-2</v>
      </c>
      <c r="U5" s="12">
        <v>1.1999999999999999E-3</v>
      </c>
      <c r="V5" s="12">
        <v>5.7999999999999996E-3</v>
      </c>
      <c r="W5" s="12">
        <v>1.4499999999999999E-2</v>
      </c>
      <c r="X5" s="12">
        <v>4.3E-3</v>
      </c>
      <c r="Y5" s="12">
        <v>5.0000000000000001E-4</v>
      </c>
      <c r="Z5" s="12">
        <v>0</v>
      </c>
      <c r="AA5" s="1"/>
      <c r="AB5" s="1"/>
      <c r="AC5" s="1"/>
      <c r="AD5" s="1"/>
      <c r="AE5" s="1"/>
      <c r="AF5" s="1"/>
      <c r="AG5" s="1"/>
      <c r="AH5" s="1"/>
      <c r="AI5" s="1"/>
    </row>
    <row r="6" spans="1:36" x14ac:dyDescent="0.2">
      <c r="A6" s="7" t="s">
        <v>120</v>
      </c>
      <c r="B6" s="42">
        <v>0.7</v>
      </c>
      <c r="E6" s="11">
        <v>0.88</v>
      </c>
      <c r="F6" s="11">
        <v>0.1</v>
      </c>
      <c r="G6" s="11">
        <v>0.05</v>
      </c>
      <c r="H6" s="11">
        <v>0.05</v>
      </c>
      <c r="I6" s="11">
        <v>0.1</v>
      </c>
      <c r="J6" s="11">
        <f t="shared" si="1"/>
        <v>4.5000000000000005E-2</v>
      </c>
      <c r="K6" s="11">
        <v>0</v>
      </c>
      <c r="L6" s="11">
        <v>0.03</v>
      </c>
      <c r="M6" s="4">
        <v>1.96</v>
      </c>
      <c r="N6" s="11">
        <v>0.85</v>
      </c>
      <c r="O6" s="11">
        <v>4.2999999999999997E-2</v>
      </c>
      <c r="P6" s="11">
        <v>1.6E-2</v>
      </c>
      <c r="Q6" s="12">
        <f t="shared" si="0"/>
        <v>0.74099999999999999</v>
      </c>
      <c r="R6" s="11">
        <v>1.1200000000000001E-3</v>
      </c>
      <c r="S6" s="11">
        <v>1.65E-3</v>
      </c>
      <c r="T6" s="12">
        <v>1.9999999552965163E-4</v>
      </c>
      <c r="U6" s="12">
        <v>3.4999999403953551E-3</v>
      </c>
      <c r="V6" s="12">
        <v>1.2999999523162842E-3</v>
      </c>
      <c r="W6" s="12">
        <v>3.7000000476837156E-3</v>
      </c>
      <c r="X6" s="12">
        <v>1.4000000059604645E-3</v>
      </c>
      <c r="Y6" s="12">
        <v>1.9999999552965163E-4</v>
      </c>
      <c r="Z6" s="12">
        <v>0</v>
      </c>
      <c r="AA6" s="1"/>
      <c r="AB6" s="1"/>
      <c r="AC6" s="1"/>
      <c r="AD6" s="1"/>
      <c r="AE6" s="1"/>
      <c r="AF6" s="1"/>
      <c r="AG6" s="1"/>
      <c r="AH6" s="1"/>
      <c r="AI6" s="1"/>
    </row>
    <row r="7" spans="1:36" x14ac:dyDescent="0.2">
      <c r="A7" s="7" t="s">
        <v>119</v>
      </c>
      <c r="B7" s="42">
        <v>1.2</v>
      </c>
      <c r="C7" s="11"/>
      <c r="E7" s="11">
        <v>0.8970999999999999</v>
      </c>
      <c r="F7" s="11">
        <v>0.51500000000000001</v>
      </c>
      <c r="G7" s="11">
        <v>0.31850000000000001</v>
      </c>
      <c r="H7" s="11">
        <v>0.17149999999999999</v>
      </c>
      <c r="I7" s="11">
        <v>0.14000000000000001</v>
      </c>
      <c r="J7" s="11">
        <f t="shared" si="1"/>
        <v>6.3000000000000014E-2</v>
      </c>
      <c r="K7" s="11">
        <v>0</v>
      </c>
      <c r="L7" s="11">
        <v>0.1</v>
      </c>
      <c r="M7" s="4">
        <v>1.94</v>
      </c>
      <c r="N7" s="11">
        <v>0.84</v>
      </c>
      <c r="O7" s="11">
        <v>4.2999999999999997E-2</v>
      </c>
      <c r="P7" s="11">
        <v>7.3399999999999993E-2</v>
      </c>
      <c r="Q7" s="12">
        <f t="shared" si="0"/>
        <v>0.22859999999999991</v>
      </c>
      <c r="R7" s="11">
        <v>4.9490000000000003E-3</v>
      </c>
      <c r="S7" s="11">
        <v>2.6264000000000003E-2</v>
      </c>
      <c r="T7" s="12">
        <v>2.8999999165534975E-3</v>
      </c>
      <c r="U7" s="12">
        <v>6.9999998807907101E-3</v>
      </c>
      <c r="V7" s="12">
        <v>3.1999999284744261E-3</v>
      </c>
      <c r="W7" s="12">
        <v>2.2999999523162843E-2</v>
      </c>
      <c r="X7" s="12">
        <v>4.7999998927116391E-3</v>
      </c>
      <c r="Y7" s="12">
        <v>2.9999999329447744E-4</v>
      </c>
      <c r="Z7" s="12">
        <v>5.0000000000000001E-4</v>
      </c>
      <c r="AA7" s="1"/>
      <c r="AB7" s="1"/>
      <c r="AC7" s="1"/>
      <c r="AD7" s="1"/>
      <c r="AE7" s="1"/>
      <c r="AF7" s="1"/>
      <c r="AG7" s="1"/>
      <c r="AH7" s="1"/>
      <c r="AI7" s="1"/>
    </row>
    <row r="8" spans="1:36" x14ac:dyDescent="0.2">
      <c r="A8" s="7" t="s">
        <v>154</v>
      </c>
      <c r="B8" s="42">
        <v>1.2</v>
      </c>
      <c r="E8" s="11">
        <v>1</v>
      </c>
      <c r="F8" s="11">
        <v>0</v>
      </c>
      <c r="G8" s="11">
        <v>0</v>
      </c>
      <c r="H8" s="11">
        <v>0</v>
      </c>
      <c r="I8" s="11">
        <v>0</v>
      </c>
      <c r="J8" s="11">
        <f t="shared" si="1"/>
        <v>0</v>
      </c>
      <c r="K8" s="11">
        <v>0</v>
      </c>
      <c r="L8" s="11">
        <v>0</v>
      </c>
      <c r="M8" s="4">
        <v>0</v>
      </c>
      <c r="N8" s="11">
        <v>0</v>
      </c>
      <c r="O8" s="11">
        <v>0</v>
      </c>
      <c r="P8" s="11">
        <v>1</v>
      </c>
      <c r="Q8" s="12">
        <f t="shared" si="0"/>
        <v>0</v>
      </c>
      <c r="R8" s="11">
        <v>0</v>
      </c>
      <c r="S8" s="11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0.39300000000000002</v>
      </c>
      <c r="Z8" s="12">
        <v>0.60599999999999998</v>
      </c>
      <c r="AA8" s="1"/>
      <c r="AB8" s="1"/>
      <c r="AC8" s="1"/>
      <c r="AD8" s="1"/>
      <c r="AE8" s="1"/>
      <c r="AF8" s="1"/>
      <c r="AG8" s="1"/>
      <c r="AH8" s="1"/>
      <c r="AI8" s="1"/>
    </row>
    <row r="9" spans="1:36" x14ac:dyDescent="0.2">
      <c r="A9" s="7" t="s">
        <v>155</v>
      </c>
      <c r="B9" s="42">
        <v>0</v>
      </c>
      <c r="E9" s="11">
        <v>0.99</v>
      </c>
      <c r="F9" s="11">
        <v>2.81</v>
      </c>
      <c r="G9" s="11">
        <v>2.81</v>
      </c>
      <c r="H9" s="11">
        <v>0</v>
      </c>
      <c r="I9" s="11">
        <v>0</v>
      </c>
      <c r="J9" s="11">
        <f t="shared" si="1"/>
        <v>0</v>
      </c>
      <c r="K9" s="11">
        <v>0</v>
      </c>
      <c r="L9" s="11">
        <v>0</v>
      </c>
      <c r="M9" s="4">
        <v>0</v>
      </c>
      <c r="N9" s="11">
        <v>0</v>
      </c>
      <c r="O9" s="11">
        <v>0</v>
      </c>
      <c r="P9" s="11">
        <v>0</v>
      </c>
      <c r="Q9" s="12">
        <v>0</v>
      </c>
      <c r="R9" s="11">
        <v>0</v>
      </c>
      <c r="S9" s="11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"/>
      <c r="AB9" s="1"/>
      <c r="AC9" s="1"/>
      <c r="AD9" s="1"/>
      <c r="AE9" s="1"/>
      <c r="AF9" s="1"/>
      <c r="AG9" s="1"/>
      <c r="AH9" s="1"/>
      <c r="AI9" s="1"/>
    </row>
    <row r="10" spans="1:36" x14ac:dyDescent="0.2">
      <c r="A10" s="7" t="s">
        <v>156</v>
      </c>
      <c r="B10" s="42">
        <v>2.5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f t="shared" si="1"/>
        <v>0</v>
      </c>
      <c r="K10" s="11">
        <v>0</v>
      </c>
      <c r="L10" s="11">
        <v>0</v>
      </c>
      <c r="M10" s="4">
        <v>0</v>
      </c>
      <c r="N10" s="11">
        <v>0</v>
      </c>
      <c r="O10" s="11">
        <v>0</v>
      </c>
      <c r="P10" s="11">
        <v>1</v>
      </c>
      <c r="Q10" s="12">
        <v>0</v>
      </c>
      <c r="R10" s="11">
        <v>0</v>
      </c>
      <c r="S10" s="11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</row>
    <row r="11" spans="1:36" x14ac:dyDescent="0.2">
      <c r="A11" s="7" t="s">
        <v>157</v>
      </c>
      <c r="B11" s="42">
        <v>0</v>
      </c>
      <c r="E11" s="11">
        <v>1</v>
      </c>
      <c r="F11" s="11">
        <v>0</v>
      </c>
      <c r="G11" s="11">
        <v>0</v>
      </c>
      <c r="H11" s="11">
        <v>0</v>
      </c>
      <c r="I11" s="11">
        <v>0</v>
      </c>
      <c r="J11" s="11">
        <f t="shared" si="1"/>
        <v>0</v>
      </c>
      <c r="K11" s="11">
        <v>0</v>
      </c>
      <c r="L11" s="11">
        <v>0</v>
      </c>
      <c r="M11" s="4">
        <v>0</v>
      </c>
      <c r="N11" s="11">
        <v>0</v>
      </c>
      <c r="O11" s="11">
        <v>0</v>
      </c>
      <c r="P11" s="11">
        <v>1</v>
      </c>
      <c r="Q11" s="12">
        <v>0</v>
      </c>
      <c r="R11" s="11">
        <v>0</v>
      </c>
      <c r="S11" s="11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</row>
    <row r="12" spans="1:36" x14ac:dyDescent="0.2">
      <c r="A12" s="7" t="s">
        <v>158</v>
      </c>
      <c r="B12" s="42">
        <v>0</v>
      </c>
      <c r="D12" s="12"/>
      <c r="E12" s="11">
        <v>1</v>
      </c>
      <c r="F12" s="11">
        <v>0</v>
      </c>
      <c r="G12" s="11">
        <v>0</v>
      </c>
      <c r="H12" s="11">
        <v>0</v>
      </c>
      <c r="I12" s="11">
        <v>0</v>
      </c>
      <c r="J12" s="11">
        <f t="shared" si="1"/>
        <v>0</v>
      </c>
      <c r="K12" s="11">
        <v>0</v>
      </c>
      <c r="L12" s="11">
        <v>0</v>
      </c>
      <c r="M12" s="4">
        <v>0</v>
      </c>
      <c r="N12" s="11">
        <v>0</v>
      </c>
      <c r="O12" s="11">
        <v>0</v>
      </c>
      <c r="P12" s="11">
        <v>1</v>
      </c>
      <c r="Q12" s="12">
        <v>0</v>
      </c>
      <c r="R12" s="11">
        <v>0</v>
      </c>
      <c r="S12" s="11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0.27</v>
      </c>
      <c r="Z12" s="12">
        <v>0</v>
      </c>
      <c r="AA12" s="1"/>
      <c r="AB12" s="1"/>
      <c r="AC12" s="1"/>
      <c r="AD12" s="1"/>
      <c r="AE12" s="1"/>
      <c r="AF12" s="1"/>
      <c r="AG12" s="1"/>
      <c r="AH12" s="1"/>
      <c r="AI12" s="1"/>
    </row>
    <row r="13" spans="1:36" x14ac:dyDescent="0.2">
      <c r="A13" s="7" t="s">
        <v>159</v>
      </c>
      <c r="B13" s="42">
        <v>0</v>
      </c>
      <c r="E13" s="11">
        <v>0.97</v>
      </c>
      <c r="F13" s="11">
        <v>0</v>
      </c>
      <c r="G13" s="11">
        <v>0</v>
      </c>
      <c r="H13" s="11">
        <v>0</v>
      </c>
      <c r="I13" s="11">
        <v>0</v>
      </c>
      <c r="J13" s="11">
        <f t="shared" si="1"/>
        <v>0</v>
      </c>
      <c r="K13" s="11">
        <v>0</v>
      </c>
      <c r="L13" s="11">
        <v>0</v>
      </c>
      <c r="M13" s="4">
        <v>0</v>
      </c>
      <c r="N13" s="11">
        <v>0</v>
      </c>
      <c r="O13" s="11">
        <v>0</v>
      </c>
      <c r="P13" s="11">
        <v>1</v>
      </c>
      <c r="Q13" s="12">
        <v>0</v>
      </c>
      <c r="R13" s="11">
        <v>0</v>
      </c>
      <c r="S13" s="11">
        <v>0</v>
      </c>
      <c r="T13" s="12">
        <v>0.22</v>
      </c>
      <c r="U13" s="12">
        <v>0.193</v>
      </c>
      <c r="V13" s="12">
        <v>5.8999999999999999E-3</v>
      </c>
      <c r="W13" s="12">
        <v>6.9999999999999999E-4</v>
      </c>
      <c r="X13" s="12">
        <v>1.14E-2</v>
      </c>
      <c r="Y13" s="12">
        <v>5.0000000000000001E-4</v>
      </c>
      <c r="Z13" s="12">
        <v>0</v>
      </c>
      <c r="AA13" s="1"/>
      <c r="AB13" s="1"/>
      <c r="AC13" s="1"/>
      <c r="AD13" s="1"/>
      <c r="AE13" s="1"/>
      <c r="AF13" s="1"/>
      <c r="AG13" s="1"/>
      <c r="AH13" s="1"/>
      <c r="AI13" s="1"/>
    </row>
    <row r="14" spans="1:36" x14ac:dyDescent="0.2">
      <c r="A14" s="7" t="s">
        <v>160</v>
      </c>
      <c r="B14" s="42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f t="shared" si="1"/>
        <v>0</v>
      </c>
      <c r="K14" s="11">
        <v>0</v>
      </c>
      <c r="L14" s="11">
        <v>0</v>
      </c>
      <c r="M14" s="4">
        <v>0</v>
      </c>
      <c r="N14" s="11">
        <v>0</v>
      </c>
      <c r="O14" s="11">
        <v>0</v>
      </c>
      <c r="P14" s="11">
        <v>1</v>
      </c>
      <c r="Q14" s="12">
        <v>0</v>
      </c>
      <c r="R14" s="11">
        <v>0</v>
      </c>
      <c r="S14" s="11">
        <v>0</v>
      </c>
      <c r="T14" s="11">
        <v>0.34</v>
      </c>
      <c r="U14" s="11">
        <v>2.0000000000000001E-4</v>
      </c>
      <c r="V14" s="11">
        <v>2.06E-2</v>
      </c>
      <c r="W14" s="11">
        <v>1.1999999999999999E-3</v>
      </c>
      <c r="X14" s="11">
        <v>4.0000000000000002E-4</v>
      </c>
      <c r="Y14" s="11">
        <v>5.9999999999999995E-4</v>
      </c>
      <c r="Z14" s="11">
        <v>2.9999999999999997E-4</v>
      </c>
    </row>
    <row r="16" spans="1:36" s="7" customFormat="1" x14ac:dyDescent="0.2">
      <c r="A16" s="7" t="s">
        <v>139</v>
      </c>
      <c r="B16" s="8" t="s">
        <v>161</v>
      </c>
      <c r="C16" s="8" t="s">
        <v>162</v>
      </c>
      <c r="D16" s="8" t="s">
        <v>142</v>
      </c>
      <c r="E16" s="9" t="s">
        <v>162</v>
      </c>
      <c r="F16" s="8" t="s">
        <v>162</v>
      </c>
      <c r="G16" s="8" t="s">
        <v>162</v>
      </c>
      <c r="H16" s="8" t="s">
        <v>162</v>
      </c>
      <c r="I16" s="8" t="s">
        <v>162</v>
      </c>
      <c r="J16" s="8" t="s">
        <v>162</v>
      </c>
      <c r="K16" s="8" t="s">
        <v>162</v>
      </c>
      <c r="L16" s="8" t="s">
        <v>162</v>
      </c>
      <c r="M16" s="8" t="s">
        <v>163</v>
      </c>
      <c r="N16" s="8" t="s">
        <v>162</v>
      </c>
      <c r="O16" s="8" t="s">
        <v>162</v>
      </c>
      <c r="P16" s="8" t="s">
        <v>162</v>
      </c>
      <c r="Q16" s="8" t="s">
        <v>162</v>
      </c>
      <c r="R16" s="8" t="s">
        <v>162</v>
      </c>
      <c r="S16" s="8" t="s">
        <v>162</v>
      </c>
      <c r="T16" s="8" t="s">
        <v>162</v>
      </c>
      <c r="U16" s="8" t="s">
        <v>162</v>
      </c>
      <c r="V16" s="8" t="s">
        <v>162</v>
      </c>
      <c r="W16" s="8" t="s">
        <v>162</v>
      </c>
      <c r="X16" s="8" t="s">
        <v>162</v>
      </c>
      <c r="Y16" s="8" t="s">
        <v>162</v>
      </c>
      <c r="Z16" s="8" t="s">
        <v>162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s="7" customFormat="1" x14ac:dyDescent="0.2">
      <c r="A17" s="7" t="s">
        <v>143</v>
      </c>
      <c r="B17" s="8" t="s">
        <v>110</v>
      </c>
      <c r="C17" s="8" t="s">
        <v>133</v>
      </c>
      <c r="D17" s="8" t="s">
        <v>107</v>
      </c>
      <c r="E17" s="9" t="s">
        <v>107</v>
      </c>
      <c r="F17" s="8" t="s">
        <v>108</v>
      </c>
      <c r="G17" s="8" t="s">
        <v>144</v>
      </c>
      <c r="H17" s="10" t="s">
        <v>145</v>
      </c>
      <c r="I17" s="8" t="s">
        <v>146</v>
      </c>
      <c r="J17" s="8" t="s">
        <v>147</v>
      </c>
      <c r="K17" s="8" t="s">
        <v>148</v>
      </c>
      <c r="L17" s="8" t="s">
        <v>149</v>
      </c>
      <c r="M17" s="8" t="s">
        <v>17</v>
      </c>
      <c r="N17" s="8" t="s">
        <v>109</v>
      </c>
      <c r="O17" s="8" t="s">
        <v>150</v>
      </c>
      <c r="P17" s="8" t="s">
        <v>151</v>
      </c>
      <c r="Q17" s="8" t="s">
        <v>152</v>
      </c>
      <c r="R17" s="8" t="s">
        <v>22</v>
      </c>
      <c r="S17" s="8" t="s">
        <v>23</v>
      </c>
      <c r="T17" s="8" t="s">
        <v>24</v>
      </c>
      <c r="U17" s="8" t="s">
        <v>25</v>
      </c>
      <c r="V17" s="8" t="s">
        <v>26</v>
      </c>
      <c r="W17" s="8" t="s">
        <v>27</v>
      </c>
      <c r="X17" s="8" t="s">
        <v>28</v>
      </c>
      <c r="Y17" s="8" t="s">
        <v>29</v>
      </c>
      <c r="Z17" s="8" t="s">
        <v>30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s="7" customFormat="1" x14ac:dyDescent="0.2">
      <c r="A18" s="7" t="s">
        <v>183</v>
      </c>
      <c r="B18" s="20">
        <f t="shared" ref="B18:B29" si="2">C18*B3</f>
        <v>0.01</v>
      </c>
      <c r="C18" s="10">
        <v>5</v>
      </c>
      <c r="D18" s="18">
        <f t="shared" ref="D18:D29" si="3">E18/E$31</f>
        <v>1</v>
      </c>
      <c r="E18" s="10">
        <f t="shared" ref="E18:E29" si="4">C18*E3</f>
        <v>1.2</v>
      </c>
      <c r="F18" s="20">
        <f t="shared" ref="F18:Z29" si="5">$E18*F3</f>
        <v>0.156</v>
      </c>
      <c r="G18" s="20">
        <f t="shared" si="5"/>
        <v>0.1152</v>
      </c>
      <c r="H18" s="20">
        <f t="shared" si="5"/>
        <v>2.8800000000000003E-2</v>
      </c>
      <c r="I18" s="20">
        <f t="shared" si="5"/>
        <v>0.89999999999999991</v>
      </c>
      <c r="J18" s="20">
        <f t="shared" si="5"/>
        <v>0.89999999999999991</v>
      </c>
      <c r="K18" s="20">
        <f t="shared" si="5"/>
        <v>0.89999999999999991</v>
      </c>
      <c r="L18" s="20">
        <f t="shared" si="5"/>
        <v>0.54</v>
      </c>
      <c r="M18" s="20">
        <f t="shared" si="5"/>
        <v>1.476</v>
      </c>
      <c r="N18" s="20">
        <f t="shared" si="5"/>
        <v>0.66</v>
      </c>
      <c r="O18" s="20">
        <f t="shared" si="5"/>
        <v>1.44E-2</v>
      </c>
      <c r="P18" s="20">
        <f t="shared" si="5"/>
        <v>0.12</v>
      </c>
      <c r="Q18" s="20">
        <f t="shared" si="5"/>
        <v>9.9599999999999966E-2</v>
      </c>
      <c r="R18" s="20">
        <f t="shared" si="5"/>
        <v>9.6480000000000014E-4</v>
      </c>
      <c r="S18" s="20">
        <f t="shared" si="5"/>
        <v>4.0752000000000002E-3</v>
      </c>
      <c r="T18" s="20">
        <f t="shared" si="5"/>
        <v>6.7200000000000011E-3</v>
      </c>
      <c r="U18" s="20">
        <f t="shared" si="5"/>
        <v>5.0399999999999993E-3</v>
      </c>
      <c r="V18" s="20">
        <f t="shared" si="5"/>
        <v>3.1199999999999999E-3</v>
      </c>
      <c r="W18" s="20">
        <f t="shared" si="5"/>
        <v>1.5720000000000001E-2</v>
      </c>
      <c r="X18" s="20">
        <f t="shared" si="5"/>
        <v>1.1999999999999999E-3</v>
      </c>
      <c r="Y18" s="20">
        <f t="shared" si="5"/>
        <v>1.2E-4</v>
      </c>
      <c r="Z18" s="20">
        <f t="shared" si="5"/>
        <v>0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x14ac:dyDescent="0.2">
      <c r="A19" s="7" t="s">
        <v>153</v>
      </c>
      <c r="B19" s="13">
        <f t="shared" si="2"/>
        <v>0</v>
      </c>
      <c r="C19" s="41">
        <v>0</v>
      </c>
      <c r="D19" s="58">
        <f t="shared" si="3"/>
        <v>0</v>
      </c>
      <c r="E19" s="59">
        <f t="shared" si="4"/>
        <v>0</v>
      </c>
      <c r="F19" s="60">
        <f t="shared" si="5"/>
        <v>0</v>
      </c>
      <c r="G19" s="60">
        <f t="shared" si="5"/>
        <v>0</v>
      </c>
      <c r="H19" s="60">
        <f t="shared" si="5"/>
        <v>0</v>
      </c>
      <c r="I19" s="60">
        <f t="shared" si="5"/>
        <v>0</v>
      </c>
      <c r="J19" s="60">
        <f t="shared" si="5"/>
        <v>0</v>
      </c>
      <c r="K19" s="60">
        <f t="shared" si="5"/>
        <v>0</v>
      </c>
      <c r="L19" s="60">
        <f t="shared" si="5"/>
        <v>0</v>
      </c>
      <c r="M19" s="60">
        <f t="shared" si="5"/>
        <v>0</v>
      </c>
      <c r="N19" s="60">
        <f t="shared" si="5"/>
        <v>0</v>
      </c>
      <c r="O19" s="60">
        <f t="shared" si="5"/>
        <v>0</v>
      </c>
      <c r="P19" s="60">
        <f t="shared" si="5"/>
        <v>0</v>
      </c>
      <c r="Q19" s="60">
        <f t="shared" si="5"/>
        <v>0</v>
      </c>
      <c r="R19" s="60">
        <f t="shared" si="5"/>
        <v>0</v>
      </c>
      <c r="S19" s="60">
        <f t="shared" si="5"/>
        <v>0</v>
      </c>
      <c r="T19" s="60">
        <f t="shared" si="5"/>
        <v>0</v>
      </c>
      <c r="U19" s="60">
        <f t="shared" si="5"/>
        <v>0</v>
      </c>
      <c r="V19" s="60">
        <f t="shared" si="5"/>
        <v>0</v>
      </c>
      <c r="W19" s="60">
        <f t="shared" si="5"/>
        <v>0</v>
      </c>
      <c r="X19" s="60">
        <f t="shared" si="5"/>
        <v>0</v>
      </c>
      <c r="Y19" s="60">
        <f t="shared" si="5"/>
        <v>0</v>
      </c>
      <c r="Z19" s="60">
        <f t="shared" si="5"/>
        <v>0</v>
      </c>
    </row>
    <row r="20" spans="1:36" x14ac:dyDescent="0.2">
      <c r="A20" s="7" t="s">
        <v>121</v>
      </c>
      <c r="B20" s="13">
        <f t="shared" si="2"/>
        <v>0</v>
      </c>
      <c r="C20" s="41">
        <v>0</v>
      </c>
      <c r="D20" s="58">
        <f t="shared" si="3"/>
        <v>0</v>
      </c>
      <c r="E20" s="59">
        <f t="shared" si="4"/>
        <v>0</v>
      </c>
      <c r="F20" s="60">
        <f t="shared" si="5"/>
        <v>0</v>
      </c>
      <c r="G20" s="60">
        <f t="shared" si="5"/>
        <v>0</v>
      </c>
      <c r="H20" s="60">
        <f t="shared" si="5"/>
        <v>0</v>
      </c>
      <c r="I20" s="60">
        <f t="shared" si="5"/>
        <v>0</v>
      </c>
      <c r="J20" s="60">
        <f t="shared" si="5"/>
        <v>0</v>
      </c>
      <c r="K20" s="60">
        <f t="shared" si="5"/>
        <v>0</v>
      </c>
      <c r="L20" s="60">
        <f t="shared" si="5"/>
        <v>0</v>
      </c>
      <c r="M20" s="60">
        <f t="shared" si="5"/>
        <v>0</v>
      </c>
      <c r="N20" s="60">
        <f t="shared" si="5"/>
        <v>0</v>
      </c>
      <c r="O20" s="60">
        <f t="shared" si="5"/>
        <v>0</v>
      </c>
      <c r="P20" s="60">
        <f t="shared" si="5"/>
        <v>0</v>
      </c>
      <c r="Q20" s="60">
        <f t="shared" si="5"/>
        <v>0</v>
      </c>
      <c r="R20" s="60">
        <f t="shared" si="5"/>
        <v>0</v>
      </c>
      <c r="S20" s="60">
        <f t="shared" si="5"/>
        <v>0</v>
      </c>
      <c r="T20" s="60">
        <f t="shared" si="5"/>
        <v>0</v>
      </c>
      <c r="U20" s="60">
        <f t="shared" si="5"/>
        <v>0</v>
      </c>
      <c r="V20" s="60">
        <f t="shared" si="5"/>
        <v>0</v>
      </c>
      <c r="W20" s="60">
        <f t="shared" si="5"/>
        <v>0</v>
      </c>
      <c r="X20" s="60">
        <f t="shared" si="5"/>
        <v>0</v>
      </c>
      <c r="Y20" s="60">
        <f t="shared" si="5"/>
        <v>0</v>
      </c>
      <c r="Z20" s="60">
        <f t="shared" si="5"/>
        <v>0</v>
      </c>
    </row>
    <row r="21" spans="1:36" x14ac:dyDescent="0.2">
      <c r="A21" s="7" t="s">
        <v>120</v>
      </c>
      <c r="B21" s="13">
        <f t="shared" si="2"/>
        <v>0</v>
      </c>
      <c r="C21" s="41">
        <v>0</v>
      </c>
      <c r="D21" s="58">
        <f t="shared" si="3"/>
        <v>0</v>
      </c>
      <c r="E21" s="59">
        <f t="shared" si="4"/>
        <v>0</v>
      </c>
      <c r="F21" s="60">
        <f t="shared" si="5"/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  <c r="L21" s="60">
        <f t="shared" si="5"/>
        <v>0</v>
      </c>
      <c r="M21" s="60">
        <f t="shared" si="5"/>
        <v>0</v>
      </c>
      <c r="N21" s="60">
        <f t="shared" si="5"/>
        <v>0</v>
      </c>
      <c r="O21" s="60">
        <f t="shared" si="5"/>
        <v>0</v>
      </c>
      <c r="P21" s="60">
        <f t="shared" si="5"/>
        <v>0</v>
      </c>
      <c r="Q21" s="60">
        <f t="shared" si="5"/>
        <v>0</v>
      </c>
      <c r="R21" s="60">
        <f t="shared" si="5"/>
        <v>0</v>
      </c>
      <c r="S21" s="60">
        <f t="shared" si="5"/>
        <v>0</v>
      </c>
      <c r="T21" s="60">
        <f t="shared" si="5"/>
        <v>0</v>
      </c>
      <c r="U21" s="60">
        <f t="shared" si="5"/>
        <v>0</v>
      </c>
      <c r="V21" s="60">
        <f t="shared" si="5"/>
        <v>0</v>
      </c>
      <c r="W21" s="60">
        <f t="shared" si="5"/>
        <v>0</v>
      </c>
      <c r="X21" s="60">
        <f t="shared" si="5"/>
        <v>0</v>
      </c>
      <c r="Y21" s="60">
        <f t="shared" si="5"/>
        <v>0</v>
      </c>
      <c r="Z21" s="60">
        <f t="shared" si="5"/>
        <v>0</v>
      </c>
    </row>
    <row r="22" spans="1:36" x14ac:dyDescent="0.2">
      <c r="A22" s="7" t="s">
        <v>119</v>
      </c>
      <c r="B22" s="13">
        <f t="shared" si="2"/>
        <v>0</v>
      </c>
      <c r="C22" s="41">
        <v>0</v>
      </c>
      <c r="D22" s="58">
        <f t="shared" si="3"/>
        <v>0</v>
      </c>
      <c r="E22" s="59">
        <f t="shared" si="4"/>
        <v>0</v>
      </c>
      <c r="F22" s="60">
        <f t="shared" si="5"/>
        <v>0</v>
      </c>
      <c r="G22" s="60">
        <f t="shared" si="5"/>
        <v>0</v>
      </c>
      <c r="H22" s="60">
        <f t="shared" si="5"/>
        <v>0</v>
      </c>
      <c r="I22" s="60">
        <f t="shared" si="5"/>
        <v>0</v>
      </c>
      <c r="J22" s="60">
        <f t="shared" si="5"/>
        <v>0</v>
      </c>
      <c r="K22" s="60">
        <f t="shared" si="5"/>
        <v>0</v>
      </c>
      <c r="L22" s="60">
        <f t="shared" si="5"/>
        <v>0</v>
      </c>
      <c r="M22" s="60">
        <f t="shared" si="5"/>
        <v>0</v>
      </c>
      <c r="N22" s="60">
        <f t="shared" si="5"/>
        <v>0</v>
      </c>
      <c r="O22" s="60">
        <f t="shared" si="5"/>
        <v>0</v>
      </c>
      <c r="P22" s="60">
        <f t="shared" si="5"/>
        <v>0</v>
      </c>
      <c r="Q22" s="60">
        <f t="shared" si="5"/>
        <v>0</v>
      </c>
      <c r="R22" s="60">
        <f t="shared" si="5"/>
        <v>0</v>
      </c>
      <c r="S22" s="60">
        <f t="shared" si="5"/>
        <v>0</v>
      </c>
      <c r="T22" s="60">
        <f t="shared" si="5"/>
        <v>0</v>
      </c>
      <c r="U22" s="60">
        <f t="shared" si="5"/>
        <v>0</v>
      </c>
      <c r="V22" s="60">
        <f t="shared" si="5"/>
        <v>0</v>
      </c>
      <c r="W22" s="60">
        <f t="shared" si="5"/>
        <v>0</v>
      </c>
      <c r="X22" s="60">
        <f t="shared" si="5"/>
        <v>0</v>
      </c>
      <c r="Y22" s="60">
        <f t="shared" si="5"/>
        <v>0</v>
      </c>
      <c r="Z22" s="60">
        <f t="shared" si="5"/>
        <v>0</v>
      </c>
    </row>
    <row r="23" spans="1:36" x14ac:dyDescent="0.2">
      <c r="A23" s="7" t="s">
        <v>154</v>
      </c>
      <c r="B23" s="13">
        <f t="shared" si="2"/>
        <v>0</v>
      </c>
      <c r="C23" s="41">
        <v>0</v>
      </c>
      <c r="D23" s="58">
        <f t="shared" si="3"/>
        <v>0</v>
      </c>
      <c r="E23" s="59">
        <f t="shared" si="4"/>
        <v>0</v>
      </c>
      <c r="F23" s="60">
        <f t="shared" si="5"/>
        <v>0</v>
      </c>
      <c r="G23" s="60">
        <f t="shared" si="5"/>
        <v>0</v>
      </c>
      <c r="H23" s="60">
        <f t="shared" si="5"/>
        <v>0</v>
      </c>
      <c r="I23" s="60">
        <f t="shared" si="5"/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1:36" x14ac:dyDescent="0.2">
      <c r="A24" s="7" t="s">
        <v>155</v>
      </c>
      <c r="B24" s="13">
        <f t="shared" si="2"/>
        <v>0</v>
      </c>
      <c r="C24" s="41">
        <v>0</v>
      </c>
      <c r="D24" s="58">
        <f t="shared" si="3"/>
        <v>0</v>
      </c>
      <c r="E24" s="59">
        <f t="shared" si="4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60">
        <f t="shared" si="5"/>
        <v>0</v>
      </c>
      <c r="M24" s="60">
        <f t="shared" si="5"/>
        <v>0</v>
      </c>
      <c r="N24" s="60">
        <f t="shared" si="5"/>
        <v>0</v>
      </c>
      <c r="O24" s="60">
        <f t="shared" si="5"/>
        <v>0</v>
      </c>
      <c r="P24" s="60">
        <f t="shared" si="5"/>
        <v>0</v>
      </c>
      <c r="Q24" s="60">
        <f t="shared" si="5"/>
        <v>0</v>
      </c>
      <c r="R24" s="60">
        <f t="shared" si="5"/>
        <v>0</v>
      </c>
      <c r="S24" s="60">
        <f t="shared" si="5"/>
        <v>0</v>
      </c>
      <c r="T24" s="60">
        <f t="shared" si="5"/>
        <v>0</v>
      </c>
      <c r="U24" s="60">
        <f t="shared" si="5"/>
        <v>0</v>
      </c>
      <c r="V24" s="60">
        <f t="shared" si="5"/>
        <v>0</v>
      </c>
      <c r="W24" s="60">
        <f t="shared" si="5"/>
        <v>0</v>
      </c>
      <c r="X24" s="60">
        <f t="shared" si="5"/>
        <v>0</v>
      </c>
      <c r="Y24" s="60">
        <f t="shared" si="5"/>
        <v>0</v>
      </c>
      <c r="Z24" s="60">
        <f t="shared" si="5"/>
        <v>0</v>
      </c>
    </row>
    <row r="25" spans="1:36" x14ac:dyDescent="0.2">
      <c r="A25" s="7" t="s">
        <v>156</v>
      </c>
      <c r="B25" s="13">
        <f t="shared" si="2"/>
        <v>0</v>
      </c>
      <c r="C25" s="41">
        <v>0</v>
      </c>
      <c r="D25" s="58">
        <f t="shared" si="3"/>
        <v>0</v>
      </c>
      <c r="E25" s="59">
        <f t="shared" si="4"/>
        <v>0</v>
      </c>
      <c r="F25" s="60">
        <f t="shared" si="5"/>
        <v>0</v>
      </c>
      <c r="G25" s="60">
        <f t="shared" si="5"/>
        <v>0</v>
      </c>
      <c r="H25" s="60">
        <f t="shared" si="5"/>
        <v>0</v>
      </c>
      <c r="I25" s="60">
        <f t="shared" si="5"/>
        <v>0</v>
      </c>
      <c r="J25" s="60">
        <f t="shared" si="5"/>
        <v>0</v>
      </c>
      <c r="K25" s="60">
        <f t="shared" si="5"/>
        <v>0</v>
      </c>
      <c r="L25" s="60">
        <f t="shared" si="5"/>
        <v>0</v>
      </c>
      <c r="M25" s="60">
        <f t="shared" si="5"/>
        <v>0</v>
      </c>
      <c r="N25" s="60">
        <f t="shared" si="5"/>
        <v>0</v>
      </c>
      <c r="O25" s="60">
        <f t="shared" si="5"/>
        <v>0</v>
      </c>
      <c r="P25" s="60">
        <f t="shared" si="5"/>
        <v>0</v>
      </c>
      <c r="Q25" s="60">
        <f t="shared" si="5"/>
        <v>0</v>
      </c>
      <c r="R25" s="60">
        <f t="shared" si="5"/>
        <v>0</v>
      </c>
      <c r="S25" s="60">
        <f t="shared" si="5"/>
        <v>0</v>
      </c>
      <c r="T25" s="60">
        <f t="shared" si="5"/>
        <v>0</v>
      </c>
      <c r="U25" s="60">
        <f t="shared" si="5"/>
        <v>0</v>
      </c>
      <c r="V25" s="60">
        <f t="shared" si="5"/>
        <v>0</v>
      </c>
      <c r="W25" s="60">
        <f t="shared" si="5"/>
        <v>0</v>
      </c>
      <c r="X25" s="60">
        <f t="shared" si="5"/>
        <v>0</v>
      </c>
      <c r="Y25" s="60">
        <f t="shared" si="5"/>
        <v>0</v>
      </c>
      <c r="Z25" s="60">
        <f t="shared" si="5"/>
        <v>0</v>
      </c>
    </row>
    <row r="26" spans="1:36" x14ac:dyDescent="0.2">
      <c r="A26" s="7" t="s">
        <v>157</v>
      </c>
      <c r="B26" s="13">
        <f t="shared" si="2"/>
        <v>0</v>
      </c>
      <c r="C26" s="41">
        <v>0</v>
      </c>
      <c r="D26" s="58">
        <f t="shared" si="3"/>
        <v>0</v>
      </c>
      <c r="E26" s="59">
        <f t="shared" si="4"/>
        <v>0</v>
      </c>
      <c r="F26" s="60">
        <f t="shared" si="5"/>
        <v>0</v>
      </c>
      <c r="G26" s="60">
        <f t="shared" si="5"/>
        <v>0</v>
      </c>
      <c r="H26" s="60">
        <f t="shared" si="5"/>
        <v>0</v>
      </c>
      <c r="I26" s="60">
        <f t="shared" si="5"/>
        <v>0</v>
      </c>
      <c r="J26" s="60">
        <f t="shared" si="5"/>
        <v>0</v>
      </c>
      <c r="K26" s="60">
        <f t="shared" si="5"/>
        <v>0</v>
      </c>
      <c r="L26" s="60">
        <f t="shared" si="5"/>
        <v>0</v>
      </c>
      <c r="M26" s="60">
        <f t="shared" si="5"/>
        <v>0</v>
      </c>
      <c r="N26" s="60">
        <f t="shared" si="5"/>
        <v>0</v>
      </c>
      <c r="O26" s="60">
        <f t="shared" si="5"/>
        <v>0</v>
      </c>
      <c r="P26" s="60">
        <f t="shared" si="5"/>
        <v>0</v>
      </c>
      <c r="Q26" s="60">
        <f t="shared" si="5"/>
        <v>0</v>
      </c>
      <c r="R26" s="60">
        <f t="shared" si="5"/>
        <v>0</v>
      </c>
      <c r="S26" s="60">
        <f t="shared" si="5"/>
        <v>0</v>
      </c>
      <c r="T26" s="60">
        <f t="shared" si="5"/>
        <v>0</v>
      </c>
      <c r="U26" s="60">
        <f t="shared" si="5"/>
        <v>0</v>
      </c>
      <c r="V26" s="60">
        <f t="shared" si="5"/>
        <v>0</v>
      </c>
      <c r="W26" s="60">
        <f t="shared" si="5"/>
        <v>0</v>
      </c>
      <c r="X26" s="60">
        <f t="shared" si="5"/>
        <v>0</v>
      </c>
      <c r="Y26" s="60">
        <f t="shared" si="5"/>
        <v>0</v>
      </c>
      <c r="Z26" s="60">
        <f t="shared" si="5"/>
        <v>0</v>
      </c>
    </row>
    <row r="27" spans="1:36" x14ac:dyDescent="0.2">
      <c r="A27" s="7" t="s">
        <v>158</v>
      </c>
      <c r="B27" s="13">
        <f t="shared" si="2"/>
        <v>0</v>
      </c>
      <c r="C27" s="41">
        <v>0</v>
      </c>
      <c r="D27" s="58">
        <f t="shared" si="3"/>
        <v>0</v>
      </c>
      <c r="E27" s="59">
        <f t="shared" si="4"/>
        <v>0</v>
      </c>
      <c r="F27" s="60">
        <f t="shared" si="5"/>
        <v>0</v>
      </c>
      <c r="G27" s="60">
        <f t="shared" si="5"/>
        <v>0</v>
      </c>
      <c r="H27" s="60">
        <f t="shared" si="5"/>
        <v>0</v>
      </c>
      <c r="I27" s="60">
        <f t="shared" si="5"/>
        <v>0</v>
      </c>
      <c r="J27" s="60">
        <f t="shared" si="5"/>
        <v>0</v>
      </c>
      <c r="K27" s="60">
        <f t="shared" si="5"/>
        <v>0</v>
      </c>
      <c r="L27" s="60">
        <f t="shared" si="5"/>
        <v>0</v>
      </c>
      <c r="M27" s="60">
        <f t="shared" si="5"/>
        <v>0</v>
      </c>
      <c r="N27" s="60">
        <f t="shared" si="5"/>
        <v>0</v>
      </c>
      <c r="O27" s="60">
        <f t="shared" si="5"/>
        <v>0</v>
      </c>
      <c r="P27" s="60">
        <f t="shared" si="5"/>
        <v>0</v>
      </c>
      <c r="Q27" s="60">
        <f t="shared" si="5"/>
        <v>0</v>
      </c>
      <c r="R27" s="60">
        <f t="shared" si="5"/>
        <v>0</v>
      </c>
      <c r="S27" s="60">
        <f t="shared" si="5"/>
        <v>0</v>
      </c>
      <c r="T27" s="60">
        <f t="shared" si="5"/>
        <v>0</v>
      </c>
      <c r="U27" s="60">
        <f t="shared" si="5"/>
        <v>0</v>
      </c>
      <c r="V27" s="60">
        <f t="shared" si="5"/>
        <v>0</v>
      </c>
      <c r="W27" s="60">
        <f t="shared" si="5"/>
        <v>0</v>
      </c>
      <c r="X27" s="60">
        <f t="shared" si="5"/>
        <v>0</v>
      </c>
      <c r="Y27" s="60">
        <f t="shared" si="5"/>
        <v>0</v>
      </c>
      <c r="Z27" s="60">
        <f t="shared" si="5"/>
        <v>0</v>
      </c>
    </row>
    <row r="28" spans="1:36" x14ac:dyDescent="0.2">
      <c r="A28" s="7" t="s">
        <v>159</v>
      </c>
      <c r="B28" s="13">
        <f t="shared" si="2"/>
        <v>0</v>
      </c>
      <c r="C28" s="41">
        <v>0</v>
      </c>
      <c r="D28" s="58">
        <f t="shared" si="3"/>
        <v>0</v>
      </c>
      <c r="E28" s="59">
        <f t="shared" si="4"/>
        <v>0</v>
      </c>
      <c r="F28" s="60">
        <f t="shared" si="5"/>
        <v>0</v>
      </c>
      <c r="G28" s="60">
        <f t="shared" si="5"/>
        <v>0</v>
      </c>
      <c r="H28" s="60">
        <f t="shared" si="5"/>
        <v>0</v>
      </c>
      <c r="I28" s="60">
        <f t="shared" si="5"/>
        <v>0</v>
      </c>
      <c r="J28" s="60">
        <f t="shared" si="5"/>
        <v>0</v>
      </c>
      <c r="K28" s="60">
        <f t="shared" si="5"/>
        <v>0</v>
      </c>
      <c r="L28" s="60">
        <f t="shared" si="5"/>
        <v>0</v>
      </c>
      <c r="M28" s="60">
        <f t="shared" si="5"/>
        <v>0</v>
      </c>
      <c r="N28" s="60">
        <f t="shared" si="5"/>
        <v>0</v>
      </c>
      <c r="O28" s="60">
        <f t="shared" si="5"/>
        <v>0</v>
      </c>
      <c r="P28" s="60">
        <f t="shared" si="5"/>
        <v>0</v>
      </c>
      <c r="Q28" s="60">
        <f t="shared" si="5"/>
        <v>0</v>
      </c>
      <c r="R28" s="60">
        <f t="shared" si="5"/>
        <v>0</v>
      </c>
      <c r="S28" s="60">
        <f t="shared" si="5"/>
        <v>0</v>
      </c>
      <c r="T28" s="60">
        <f t="shared" si="5"/>
        <v>0</v>
      </c>
      <c r="U28" s="60">
        <f t="shared" si="5"/>
        <v>0</v>
      </c>
      <c r="V28" s="60">
        <f t="shared" si="5"/>
        <v>0</v>
      </c>
      <c r="W28" s="60">
        <f t="shared" si="5"/>
        <v>0</v>
      </c>
      <c r="X28" s="60">
        <f t="shared" si="5"/>
        <v>0</v>
      </c>
      <c r="Y28" s="60">
        <f t="shared" si="5"/>
        <v>0</v>
      </c>
      <c r="Z28" s="60">
        <f t="shared" si="5"/>
        <v>0</v>
      </c>
    </row>
    <row r="29" spans="1:36" x14ac:dyDescent="0.2">
      <c r="A29" s="7" t="s">
        <v>164</v>
      </c>
      <c r="B29" s="13">
        <f t="shared" si="2"/>
        <v>0</v>
      </c>
      <c r="C29" s="41">
        <v>0</v>
      </c>
      <c r="D29" s="58">
        <f t="shared" si="3"/>
        <v>0</v>
      </c>
      <c r="E29" s="59">
        <f t="shared" si="4"/>
        <v>0</v>
      </c>
      <c r="F29" s="60">
        <f t="shared" si="5"/>
        <v>0</v>
      </c>
      <c r="G29" s="60">
        <f t="shared" si="5"/>
        <v>0</v>
      </c>
      <c r="H29" s="60">
        <f t="shared" si="5"/>
        <v>0</v>
      </c>
      <c r="I29" s="60">
        <f t="shared" si="5"/>
        <v>0</v>
      </c>
      <c r="J29" s="60">
        <f t="shared" si="5"/>
        <v>0</v>
      </c>
      <c r="K29" s="60">
        <f t="shared" si="5"/>
        <v>0</v>
      </c>
      <c r="L29" s="60">
        <f t="shared" si="5"/>
        <v>0</v>
      </c>
      <c r="M29" s="60">
        <f t="shared" si="5"/>
        <v>0</v>
      </c>
      <c r="N29" s="60">
        <f t="shared" si="5"/>
        <v>0</v>
      </c>
      <c r="O29" s="60">
        <f t="shared" si="5"/>
        <v>0</v>
      </c>
      <c r="P29" s="60">
        <f t="shared" si="5"/>
        <v>0</v>
      </c>
      <c r="Q29" s="60">
        <f t="shared" si="5"/>
        <v>0</v>
      </c>
      <c r="R29" s="60">
        <f t="shared" si="5"/>
        <v>0</v>
      </c>
      <c r="S29" s="60">
        <f t="shared" si="5"/>
        <v>0</v>
      </c>
      <c r="T29" s="60">
        <f t="shared" si="5"/>
        <v>0</v>
      </c>
      <c r="U29" s="60">
        <f t="shared" si="5"/>
        <v>0</v>
      </c>
      <c r="V29" s="60">
        <f t="shared" si="5"/>
        <v>0</v>
      </c>
      <c r="W29" s="60">
        <f t="shared" si="5"/>
        <v>0</v>
      </c>
      <c r="X29" s="60">
        <f t="shared" si="5"/>
        <v>0</v>
      </c>
      <c r="Y29" s="60">
        <f t="shared" si="5"/>
        <v>0</v>
      </c>
      <c r="Z29" s="60">
        <f t="shared" si="5"/>
        <v>0</v>
      </c>
    </row>
    <row r="30" spans="1:36" x14ac:dyDescent="0.2">
      <c r="B30" s="13"/>
      <c r="D30" s="11"/>
    </row>
    <row r="31" spans="1:36" x14ac:dyDescent="0.2">
      <c r="A31" s="6" t="s">
        <v>165</v>
      </c>
      <c r="B31" s="13">
        <f t="shared" ref="B31:Z31" si="6">SUM(B18:B29)</f>
        <v>0.01</v>
      </c>
      <c r="C31" s="2">
        <f t="shared" si="6"/>
        <v>5</v>
      </c>
      <c r="D31" s="11">
        <f t="shared" si="6"/>
        <v>1</v>
      </c>
      <c r="E31" s="2">
        <f t="shared" si="6"/>
        <v>1.2</v>
      </c>
      <c r="F31" s="2">
        <f t="shared" si="6"/>
        <v>0.156</v>
      </c>
      <c r="G31" s="2">
        <f t="shared" si="6"/>
        <v>0.1152</v>
      </c>
      <c r="H31" s="2">
        <f t="shared" si="6"/>
        <v>2.8800000000000003E-2</v>
      </c>
      <c r="I31" s="2">
        <f t="shared" si="6"/>
        <v>0.89999999999999991</v>
      </c>
      <c r="J31" s="2">
        <f t="shared" si="6"/>
        <v>0.89999999999999991</v>
      </c>
      <c r="K31" s="2">
        <f t="shared" si="6"/>
        <v>0.89999999999999991</v>
      </c>
      <c r="L31" s="2">
        <f t="shared" si="6"/>
        <v>0.54</v>
      </c>
      <c r="M31" s="4">
        <f t="shared" si="6"/>
        <v>1.476</v>
      </c>
      <c r="N31" s="2">
        <f t="shared" si="6"/>
        <v>0.66</v>
      </c>
      <c r="O31" s="2">
        <f t="shared" si="6"/>
        <v>1.44E-2</v>
      </c>
      <c r="P31" s="2">
        <f t="shared" si="6"/>
        <v>0.12</v>
      </c>
      <c r="Q31" s="2">
        <f t="shared" si="6"/>
        <v>9.9599999999999966E-2</v>
      </c>
      <c r="R31" s="13">
        <f t="shared" si="6"/>
        <v>9.6480000000000014E-4</v>
      </c>
      <c r="S31" s="13">
        <f t="shared" si="6"/>
        <v>4.0752000000000002E-3</v>
      </c>
      <c r="T31" s="13">
        <f t="shared" si="6"/>
        <v>6.7200000000000011E-3</v>
      </c>
      <c r="U31" s="13">
        <f t="shared" si="6"/>
        <v>5.0399999999999993E-3</v>
      </c>
      <c r="V31" s="13">
        <f t="shared" si="6"/>
        <v>3.1199999999999999E-3</v>
      </c>
      <c r="W31" s="13">
        <f t="shared" si="6"/>
        <v>1.5720000000000001E-2</v>
      </c>
      <c r="X31" s="13">
        <f t="shared" si="6"/>
        <v>1.1999999999999999E-3</v>
      </c>
      <c r="Y31" s="13">
        <f t="shared" si="6"/>
        <v>1.2E-4</v>
      </c>
      <c r="Z31" s="13">
        <f t="shared" si="6"/>
        <v>0</v>
      </c>
    </row>
    <row r="32" spans="1:36" x14ac:dyDescent="0.2">
      <c r="A32" s="6" t="s">
        <v>166</v>
      </c>
      <c r="B32" s="13">
        <f>B31/C31</f>
        <v>2E-3</v>
      </c>
      <c r="D32"/>
      <c r="E32" s="12">
        <f>E31/C31</f>
        <v>0.24</v>
      </c>
      <c r="F32" s="12">
        <f t="shared" ref="F32:Z32" si="7">F31/$C31</f>
        <v>3.1199999999999999E-2</v>
      </c>
      <c r="G32" s="12">
        <f t="shared" si="7"/>
        <v>2.3039999999999998E-2</v>
      </c>
      <c r="H32" s="12">
        <f t="shared" si="7"/>
        <v>5.7600000000000004E-3</v>
      </c>
      <c r="I32" s="12">
        <f t="shared" si="7"/>
        <v>0.18</v>
      </c>
      <c r="J32" s="12">
        <f t="shared" si="7"/>
        <v>0.18</v>
      </c>
      <c r="K32" s="12">
        <f t="shared" si="7"/>
        <v>0.18</v>
      </c>
      <c r="L32" s="12">
        <f t="shared" si="7"/>
        <v>0.10800000000000001</v>
      </c>
      <c r="M32" s="4">
        <f t="shared" si="7"/>
        <v>0.29520000000000002</v>
      </c>
      <c r="N32" s="12">
        <f t="shared" si="7"/>
        <v>0.13200000000000001</v>
      </c>
      <c r="O32" s="12">
        <f t="shared" si="7"/>
        <v>2.8799999999999997E-3</v>
      </c>
      <c r="P32" s="12">
        <f t="shared" si="7"/>
        <v>2.4E-2</v>
      </c>
      <c r="Q32" s="12">
        <f t="shared" si="7"/>
        <v>1.9919999999999993E-2</v>
      </c>
      <c r="R32" s="12">
        <f t="shared" si="7"/>
        <v>1.9296000000000002E-4</v>
      </c>
      <c r="S32" s="12">
        <f t="shared" si="7"/>
        <v>8.1504000000000006E-4</v>
      </c>
      <c r="T32" s="12">
        <f t="shared" si="7"/>
        <v>1.3440000000000001E-3</v>
      </c>
      <c r="U32" s="12">
        <f t="shared" si="7"/>
        <v>1.0079999999999998E-3</v>
      </c>
      <c r="V32" s="12">
        <f t="shared" si="7"/>
        <v>6.2399999999999999E-4</v>
      </c>
      <c r="W32" s="12">
        <f t="shared" si="7"/>
        <v>3.1440000000000001E-3</v>
      </c>
      <c r="X32" s="12">
        <f t="shared" si="7"/>
        <v>2.3999999999999998E-4</v>
      </c>
      <c r="Y32" s="12">
        <f t="shared" si="7"/>
        <v>2.4000000000000001E-5</v>
      </c>
      <c r="Z32" s="12">
        <f t="shared" si="7"/>
        <v>0</v>
      </c>
    </row>
    <row r="33" spans="1:26" x14ac:dyDescent="0.2">
      <c r="A33" s="6" t="s">
        <v>167</v>
      </c>
      <c r="B33" s="13">
        <f>B31/E31</f>
        <v>8.3333333333333332E-3</v>
      </c>
      <c r="D33" s="11"/>
      <c r="E33"/>
      <c r="F33" s="12">
        <f t="shared" ref="F33:Z33" si="8">F31/$E31</f>
        <v>0.13</v>
      </c>
      <c r="G33" s="12">
        <f t="shared" si="8"/>
        <v>9.6000000000000002E-2</v>
      </c>
      <c r="H33" s="12">
        <f t="shared" si="8"/>
        <v>2.4000000000000004E-2</v>
      </c>
      <c r="I33" s="12">
        <f t="shared" si="8"/>
        <v>0.75</v>
      </c>
      <c r="J33" s="12">
        <f t="shared" si="8"/>
        <v>0.75</v>
      </c>
      <c r="K33" s="12">
        <f t="shared" si="8"/>
        <v>0.75</v>
      </c>
      <c r="L33" s="12">
        <f t="shared" si="8"/>
        <v>0.45000000000000007</v>
      </c>
      <c r="M33" s="4">
        <f t="shared" si="8"/>
        <v>1.23</v>
      </c>
      <c r="N33" s="12">
        <f t="shared" si="8"/>
        <v>0.55000000000000004</v>
      </c>
      <c r="O33" s="12">
        <f t="shared" si="8"/>
        <v>1.2E-2</v>
      </c>
      <c r="P33" s="12">
        <f t="shared" si="8"/>
        <v>0.1</v>
      </c>
      <c r="Q33" s="12">
        <f>1-(F33+I33+O33+P33)</f>
        <v>8.0000000000000071E-3</v>
      </c>
      <c r="R33" s="12">
        <f t="shared" si="8"/>
        <v>8.0400000000000014E-4</v>
      </c>
      <c r="S33" s="12">
        <f t="shared" si="8"/>
        <v>3.3960000000000001E-3</v>
      </c>
      <c r="T33" s="12">
        <f t="shared" si="8"/>
        <v>5.6000000000000008E-3</v>
      </c>
      <c r="U33" s="12">
        <f t="shared" si="8"/>
        <v>4.1999999999999997E-3</v>
      </c>
      <c r="V33" s="12">
        <f t="shared" si="8"/>
        <v>2.5999999999999999E-3</v>
      </c>
      <c r="W33" s="12">
        <f t="shared" si="8"/>
        <v>1.3100000000000002E-2</v>
      </c>
      <c r="X33" s="12">
        <f t="shared" si="8"/>
        <v>1E-3</v>
      </c>
      <c r="Y33" s="12">
        <f t="shared" si="8"/>
        <v>1E-4</v>
      </c>
      <c r="Z33" s="12">
        <f t="shared" si="8"/>
        <v>0</v>
      </c>
    </row>
    <row r="34" spans="1:26" x14ac:dyDescent="0.2">
      <c r="A34" s="6" t="s">
        <v>134</v>
      </c>
      <c r="B34" s="13">
        <f>SUM(B18:B29)/SUM(C18:C29)</f>
        <v>2E-3</v>
      </c>
      <c r="D34" s="11"/>
      <c r="E34" s="12">
        <f>SUM(E18:E29)/SUM($C18:$C29)</f>
        <v>0.24</v>
      </c>
      <c r="F34" s="12">
        <f t="shared" ref="F34:Z34" si="9">SUM(F18:F29)/SUM($C18:$C29)</f>
        <v>3.1199999999999999E-2</v>
      </c>
      <c r="G34" s="12">
        <f t="shared" si="9"/>
        <v>2.3039999999999998E-2</v>
      </c>
      <c r="H34" s="12">
        <f t="shared" si="9"/>
        <v>5.7600000000000004E-3</v>
      </c>
      <c r="I34" s="12">
        <f t="shared" si="9"/>
        <v>0.18</v>
      </c>
      <c r="J34" s="12">
        <f t="shared" si="9"/>
        <v>0.18</v>
      </c>
      <c r="K34" s="12">
        <f t="shared" si="9"/>
        <v>0.18</v>
      </c>
      <c r="L34" s="12">
        <f t="shared" si="9"/>
        <v>0.10800000000000001</v>
      </c>
      <c r="M34" s="12">
        <f t="shared" si="9"/>
        <v>0.29520000000000002</v>
      </c>
      <c r="N34" s="12">
        <f t="shared" si="9"/>
        <v>0.13200000000000001</v>
      </c>
      <c r="O34" s="12">
        <f t="shared" si="9"/>
        <v>2.8799999999999997E-3</v>
      </c>
      <c r="P34" s="12">
        <f t="shared" si="9"/>
        <v>2.4E-2</v>
      </c>
      <c r="Q34" s="12">
        <f t="shared" si="9"/>
        <v>1.9919999999999993E-2</v>
      </c>
      <c r="R34" s="12">
        <f t="shared" si="9"/>
        <v>1.9296000000000002E-4</v>
      </c>
      <c r="S34" s="12">
        <f t="shared" si="9"/>
        <v>8.1504000000000006E-4</v>
      </c>
      <c r="T34" s="12">
        <f t="shared" si="9"/>
        <v>1.3440000000000001E-3</v>
      </c>
      <c r="U34" s="12">
        <f t="shared" si="9"/>
        <v>1.0079999999999998E-3</v>
      </c>
      <c r="V34" s="12">
        <f t="shared" si="9"/>
        <v>6.2399999999999999E-4</v>
      </c>
      <c r="W34" s="12">
        <f t="shared" si="9"/>
        <v>3.1440000000000001E-3</v>
      </c>
      <c r="X34" s="12">
        <f t="shared" si="9"/>
        <v>2.3999999999999998E-4</v>
      </c>
      <c r="Y34" s="12">
        <f t="shared" si="9"/>
        <v>2.4000000000000001E-5</v>
      </c>
      <c r="Z34" s="12">
        <f t="shared" si="9"/>
        <v>0</v>
      </c>
    </row>
    <row r="35" spans="1:26" x14ac:dyDescent="0.2">
      <c r="A35" s="6"/>
      <c r="B35" s="13"/>
      <c r="D35" s="17" t="s">
        <v>137</v>
      </c>
      <c r="E35" s="2">
        <f>SUM(C20:C29)</f>
        <v>0</v>
      </c>
      <c r="F35" s="12"/>
      <c r="G35" s="12"/>
      <c r="H35" s="12"/>
      <c r="I35" s="12"/>
      <c r="J35" s="12"/>
      <c r="K35" s="12"/>
      <c r="L35" s="12"/>
      <c r="M35" s="4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/>
      <c r="C36"/>
      <c r="D36" s="6"/>
      <c r="E36" s="11"/>
      <c r="R36" s="6"/>
      <c r="S36" s="4"/>
      <c r="T36" s="8"/>
      <c r="V36" s="14"/>
    </row>
    <row r="37" spans="1:26" x14ac:dyDescent="0.2">
      <c r="A37" s="43" t="s">
        <v>180</v>
      </c>
      <c r="B37"/>
      <c r="C37"/>
      <c r="D37" s="43"/>
      <c r="E37" s="45">
        <v>1.77</v>
      </c>
      <c r="F37" s="45">
        <v>0.21</v>
      </c>
      <c r="G37" s="45"/>
      <c r="H37" s="45"/>
      <c r="I37" s="45"/>
      <c r="J37" s="45"/>
      <c r="K37" s="45"/>
      <c r="L37" s="45"/>
      <c r="M37" s="45"/>
      <c r="N37" s="45">
        <v>0.94</v>
      </c>
      <c r="O37" s="45"/>
      <c r="P37" s="45"/>
      <c r="Q37" s="45"/>
      <c r="R37" s="46"/>
      <c r="S37" s="45"/>
      <c r="T37" s="52">
        <v>5.4000000000000003E-3</v>
      </c>
      <c r="U37" s="54">
        <v>5.0000000000000001E-3</v>
      </c>
      <c r="V37" s="47"/>
      <c r="W37" s="45"/>
      <c r="X37" s="45"/>
      <c r="Y37" s="45"/>
      <c r="Z37" s="45"/>
    </row>
    <row r="38" spans="1:26" x14ac:dyDescent="0.2">
      <c r="A38" s="51" t="s">
        <v>179</v>
      </c>
      <c r="C38"/>
      <c r="D38" s="44"/>
      <c r="E38" s="48">
        <f>E31-E37</f>
        <v>-0.57000000000000006</v>
      </c>
      <c r="F38" s="49">
        <f>F31-F37</f>
        <v>-5.3999999999999992E-2</v>
      </c>
      <c r="G38" s="48"/>
      <c r="H38" s="48"/>
      <c r="I38" s="48"/>
      <c r="J38" s="48"/>
      <c r="K38" s="48"/>
      <c r="L38" s="48"/>
      <c r="M38" s="48"/>
      <c r="N38" s="48">
        <f>N31-N37</f>
        <v>-0.27999999999999992</v>
      </c>
      <c r="O38" s="50"/>
      <c r="P38" s="48"/>
      <c r="Q38" s="48"/>
      <c r="R38" s="48"/>
      <c r="S38" s="48"/>
      <c r="T38" s="53">
        <f>T31-T37</f>
        <v>1.3200000000000009E-3</v>
      </c>
      <c r="U38" s="53">
        <f>U31-U37</f>
        <v>3.9999999999999238E-5</v>
      </c>
      <c r="V38" s="48"/>
      <c r="W38" s="48"/>
      <c r="X38" s="48"/>
      <c r="Y38" s="48"/>
      <c r="Z38" s="48"/>
    </row>
    <row r="39" spans="1:26" x14ac:dyDescent="0.2">
      <c r="C39"/>
      <c r="T39" s="8" t="s">
        <v>172</v>
      </c>
      <c r="U39" s="4">
        <f>T33/U33</f>
        <v>1.3333333333333337</v>
      </c>
    </row>
    <row r="40" spans="1:26" x14ac:dyDescent="0.2">
      <c r="A40" s="7" t="s">
        <v>173</v>
      </c>
      <c r="B40" s="13">
        <f>SUM(B20:B29)</f>
        <v>0</v>
      </c>
      <c r="C40" s="11">
        <f>B40/B$31</f>
        <v>0</v>
      </c>
      <c r="G40" s="6" t="s">
        <v>121</v>
      </c>
      <c r="H40" s="12" t="e">
        <f t="shared" ref="H40:H49" si="10">C20/E$35</f>
        <v>#DIV/0!</v>
      </c>
    </row>
    <row r="41" spans="1:26" x14ac:dyDescent="0.2">
      <c r="A41" s="7" t="s">
        <v>174</v>
      </c>
      <c r="B41" s="13">
        <f>B19</f>
        <v>0</v>
      </c>
      <c r="C41" s="11">
        <f>B41/B$31</f>
        <v>0</v>
      </c>
      <c r="G41" s="6" t="s">
        <v>120</v>
      </c>
      <c r="H41" s="12" t="e">
        <f t="shared" si="10"/>
        <v>#DIV/0!</v>
      </c>
    </row>
    <row r="42" spans="1:26" x14ac:dyDescent="0.2">
      <c r="B42"/>
      <c r="C42"/>
      <c r="G42" s="6" t="s">
        <v>119</v>
      </c>
      <c r="H42" s="12" t="e">
        <f t="shared" si="10"/>
        <v>#DIV/0!</v>
      </c>
    </row>
    <row r="43" spans="1:26" x14ac:dyDescent="0.2">
      <c r="A43" s="7" t="s">
        <v>175</v>
      </c>
      <c r="B43" s="13" t="e">
        <f>B40/SUM(C20:C21,C22:C29)</f>
        <v>#DIV/0!</v>
      </c>
      <c r="C43" s="4" t="e">
        <f>B43*40</f>
        <v>#DIV/0!</v>
      </c>
      <c r="D43" s="11"/>
      <c r="G43" s="6" t="s">
        <v>154</v>
      </c>
      <c r="H43" s="12" t="e">
        <f t="shared" si="10"/>
        <v>#DIV/0!</v>
      </c>
    </row>
    <row r="44" spans="1:26" x14ac:dyDescent="0.2">
      <c r="A44" s="7"/>
      <c r="B44" s="13"/>
      <c r="C44" s="4"/>
      <c r="D44" s="11"/>
      <c r="G44" s="6" t="s">
        <v>155</v>
      </c>
      <c r="H44" s="12" t="e">
        <f t="shared" si="10"/>
        <v>#DIV/0!</v>
      </c>
    </row>
    <row r="45" spans="1:26" x14ac:dyDescent="0.2">
      <c r="A45" s="7"/>
      <c r="B45" s="13"/>
      <c r="D45" s="11"/>
      <c r="G45" s="6" t="s">
        <v>156</v>
      </c>
      <c r="H45" s="12" t="e">
        <f t="shared" si="10"/>
        <v>#DIV/0!</v>
      </c>
    </row>
    <row r="46" spans="1:26" x14ac:dyDescent="0.2">
      <c r="A46" s="7"/>
      <c r="B46" s="11"/>
      <c r="D46" s="11"/>
      <c r="G46" s="6" t="s">
        <v>157</v>
      </c>
      <c r="H46" s="12" t="e">
        <f t="shared" si="10"/>
        <v>#DIV/0!</v>
      </c>
    </row>
    <row r="47" spans="1:26" x14ac:dyDescent="0.2">
      <c r="A47" s="7"/>
      <c r="D47" s="11"/>
      <c r="G47" s="6" t="s">
        <v>158</v>
      </c>
      <c r="H47" s="12" t="e">
        <f t="shared" si="10"/>
        <v>#DIV/0!</v>
      </c>
    </row>
    <row r="48" spans="1:26" x14ac:dyDescent="0.2">
      <c r="A48" s="7"/>
      <c r="D48" s="11"/>
      <c r="G48" s="6" t="s">
        <v>159</v>
      </c>
      <c r="H48" s="12" t="e">
        <f t="shared" si="10"/>
        <v>#DIV/0!</v>
      </c>
    </row>
    <row r="49" spans="1:26" x14ac:dyDescent="0.2">
      <c r="A49" s="7"/>
      <c r="D49" s="11"/>
      <c r="G49" s="6" t="s">
        <v>164</v>
      </c>
      <c r="H49" s="12" t="e">
        <f t="shared" si="10"/>
        <v>#DIV/0!</v>
      </c>
    </row>
    <row r="50" spans="1:26" x14ac:dyDescent="0.2">
      <c r="A50" s="7"/>
      <c r="D50" s="11"/>
    </row>
    <row r="51" spans="1:26" x14ac:dyDescent="0.2">
      <c r="A51" s="7"/>
      <c r="D51" s="11"/>
      <c r="H51" s="11" t="e">
        <f>SUM(H40:H49)</f>
        <v>#DIV/0!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">
      <c r="A52" s="7"/>
      <c r="D52" s="11"/>
      <c r="J52" s="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">
      <c r="A53" s="7"/>
      <c r="D53" s="1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">
      <c r="A54" s="7"/>
      <c r="D54" s="1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">
      <c r="A55" s="7"/>
      <c r="D55" s="1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">
      <c r="A56" s="7"/>
      <c r="D56" s="1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2">
      <c r="A57" s="7"/>
      <c r="D57" s="1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2">
      <c r="A58" s="7"/>
      <c r="D58" s="1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2">
      <c r="A59" s="7"/>
      <c r="D59" s="1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">
      <c r="A60" s="7"/>
      <c r="D60" s="11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">
      <c r="A61" s="7"/>
      <c r="D61" s="1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3" spans="1:26" x14ac:dyDescent="0.2">
      <c r="D63" s="11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Banco de alimentos</vt:lpstr>
      <vt:lpstr>Fazendo 1</vt:lpstr>
      <vt:lpstr>Fazendo 2</vt:lpstr>
      <vt:lpstr>Fazendo 3</vt:lpstr>
      <vt:lpstr>Fazendo 4</vt:lpstr>
      <vt:lpstr>Inicio Gestação</vt:lpstr>
      <vt:lpstr>Exemplo 2</vt:lpstr>
      <vt:lpstr>Fim gestação</vt:lpstr>
      <vt:lpstr>Inicio lactação</vt:lpstr>
      <vt:lpstr>Fim lactação</vt:lpstr>
      <vt:lpstr>Cordeiro 20kg</vt:lpstr>
      <vt:lpstr>Borrega</vt:lpstr>
      <vt:lpstr>Reprodutor</vt:lpstr>
      <vt:lpstr>Formulador</vt:lpstr>
      <vt:lpstr>Praticar</vt:lpstr>
      <vt:lpstr>Sheet4</vt:lpstr>
      <vt:lpstr>Sheet5</vt:lpstr>
      <vt:lpstr>Sheet6</vt:lpstr>
      <vt:lpstr>Sheet7</vt:lpstr>
      <vt:lpstr>Sheet8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The three girls and 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Neves Pereira</dc:creator>
  <cp:lastModifiedBy>User</cp:lastModifiedBy>
  <dcterms:created xsi:type="dcterms:W3CDTF">1996-10-30T19:56:14Z</dcterms:created>
  <dcterms:modified xsi:type="dcterms:W3CDTF">2015-04-14T19:45:01Z</dcterms:modified>
</cp:coreProperties>
</file>