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uro.osaki\Documents\Administração\esalq\LES_706_adm_prod\2021\"/>
    </mc:Choice>
  </mc:AlternateContent>
  <bookViews>
    <workbookView xWindow="0" yWindow="0" windowWidth="20490" windowHeight="7050"/>
  </bookViews>
  <sheets>
    <sheet name="part2" sheetId="1" r:id="rId1"/>
    <sheet name="part2_saz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7" i="2"/>
  <c r="C21" i="2"/>
  <c r="B21" i="2"/>
  <c r="C20" i="2"/>
  <c r="B20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E20" i="2" s="1"/>
  <c r="D5" i="2"/>
  <c r="D20" i="2" s="1"/>
  <c r="C28" i="2" s="1"/>
  <c r="F4" i="2"/>
  <c r="F20" i="2" s="1"/>
  <c r="E4" i="2"/>
  <c r="D4" i="2"/>
  <c r="B28" i="1"/>
  <c r="B27" i="1"/>
  <c r="F20" i="1"/>
  <c r="E20" i="1"/>
  <c r="D20" i="1"/>
  <c r="D29" i="1" s="1"/>
  <c r="C28" i="1" l="1"/>
  <c r="C27" i="1" s="1"/>
  <c r="D28" i="1"/>
  <c r="C27" i="2"/>
  <c r="G13" i="2" l="1"/>
  <c r="G9" i="2"/>
  <c r="G6" i="2"/>
  <c r="G10" i="2"/>
  <c r="G4" i="2"/>
  <c r="G18" i="2"/>
  <c r="G7" i="2"/>
  <c r="G12" i="2"/>
  <c r="G8" i="2"/>
  <c r="G16" i="2"/>
  <c r="G5" i="2"/>
  <c r="G17" i="2"/>
  <c r="G15" i="2"/>
  <c r="G11" i="2"/>
  <c r="G19" i="2"/>
  <c r="G14" i="2"/>
  <c r="J20" i="2" l="1"/>
  <c r="K20" i="2"/>
  <c r="I20" i="2"/>
  <c r="J21" i="2"/>
  <c r="J28" i="2" l="1"/>
  <c r="J27" i="2" s="1"/>
</calcChain>
</file>

<file path=xl/sharedStrings.xml><?xml version="1.0" encoding="utf-8"?>
<sst xmlns="http://schemas.openxmlformats.org/spreadsheetml/2006/main" count="42" uniqueCount="26">
  <si>
    <t>x</t>
  </si>
  <si>
    <t>y</t>
  </si>
  <si>
    <t>xy</t>
  </si>
  <si>
    <t>x2</t>
  </si>
  <si>
    <t>y2</t>
  </si>
  <si>
    <t>Y</t>
  </si>
  <si>
    <t>Ano</t>
  </si>
  <si>
    <t>Período</t>
  </si>
  <si>
    <t>Venda</t>
  </si>
  <si>
    <t>Previsão MQO</t>
  </si>
  <si>
    <t>Ano 1</t>
  </si>
  <si>
    <t>Ano 2</t>
  </si>
  <si>
    <t>Ano 3</t>
  </si>
  <si>
    <t>Ano 4</t>
  </si>
  <si>
    <t>Soma</t>
  </si>
  <si>
    <t>Média</t>
  </si>
  <si>
    <t>Média dos mesmos trimestres</t>
  </si>
  <si>
    <t>Fator sazonal</t>
  </si>
  <si>
    <t>Demanda com eliminação de sazonalidade (y*)</t>
  </si>
  <si>
    <t>xy*</t>
  </si>
  <si>
    <t>Demanda sem sazonalidade</t>
  </si>
  <si>
    <t>Previsão c/ sazonalidade</t>
  </si>
  <si>
    <t>Intercepto</t>
  </si>
  <si>
    <t>Inclinação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</si>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</sst>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/>
    <xf numFmtId="3" fontId="0" fillId="3" borderId="0" xfId="0" applyNumberFormat="1" applyFill="1" applyBorder="1"/>
    <xf numFmtId="164" fontId="0" fillId="3" borderId="0" xfId="0" applyNumberFormat="1" applyFill="1" applyBorder="1"/>
    <xf numFmtId="3" fontId="0" fillId="0" borderId="0" xfId="0" applyNumberFormat="1"/>
    <xf numFmtId="0" fontId="0" fillId="3" borderId="0" xfId="0" applyFill="1" applyBorder="1"/>
    <xf numFmtId="0" fontId="0" fillId="3" borderId="2" xfId="0" applyFill="1" applyBorder="1"/>
    <xf numFmtId="3" fontId="0" fillId="3" borderId="2" xfId="0" applyNumberFormat="1" applyFill="1" applyBorder="1"/>
    <xf numFmtId="164" fontId="0" fillId="3" borderId="2" xfId="0" applyNumberFormat="1" applyFill="1" applyBorder="1"/>
    <xf numFmtId="3" fontId="0" fillId="3" borderId="1" xfId="0" applyNumberFormat="1" applyFill="1" applyBorder="1"/>
    <xf numFmtId="164" fontId="0" fillId="3" borderId="1" xfId="0" applyNumberFormat="1" applyFill="1" applyBorder="1"/>
    <xf numFmtId="165" fontId="0" fillId="0" borderId="0" xfId="0" applyNumberFormat="1"/>
    <xf numFmtId="0" fontId="0" fillId="3" borderId="0" xfId="0" applyFill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/>
    <xf numFmtId="3" fontId="0" fillId="4" borderId="2" xfId="0" applyNumberFormat="1" applyFill="1" applyBorder="1"/>
    <xf numFmtId="0" fontId="0" fillId="4" borderId="3" xfId="0" applyFill="1" applyBorder="1"/>
    <xf numFmtId="0" fontId="0" fillId="5" borderId="3" xfId="0" applyFill="1" applyBorder="1" applyAlignment="1">
      <alignment horizontal="center" vertical="center"/>
    </xf>
    <xf numFmtId="0" fontId="0" fillId="5" borderId="3" xfId="0" applyFill="1" applyBorder="1"/>
    <xf numFmtId="2" fontId="0" fillId="5" borderId="3" xfId="0" applyNumberFormat="1" applyFill="1" applyBorder="1"/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22</xdr:row>
          <xdr:rowOff>47625</xdr:rowOff>
        </xdr:from>
        <xdr:to>
          <xdr:col>7</xdr:col>
          <xdr:colOff>247650</xdr:colOff>
          <xdr:row>27</xdr:row>
          <xdr:rowOff>142875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29</xdr:row>
          <xdr:rowOff>104775</xdr:rowOff>
        </xdr:from>
        <xdr:to>
          <xdr:col>6</xdr:col>
          <xdr:colOff>161925</xdr:colOff>
          <xdr:row>31</xdr:row>
          <xdr:rowOff>190500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183166</xdr:colOff>
      <xdr:row>0</xdr:row>
      <xdr:rowOff>87925</xdr:rowOff>
    </xdr:from>
    <xdr:to>
      <xdr:col>10</xdr:col>
      <xdr:colOff>446935</xdr:colOff>
      <xdr:row>2</xdr:row>
      <xdr:rowOff>77924</xdr:rowOff>
    </xdr:to>
    <xdr:sp macro="" textlink="">
      <xdr:nvSpPr>
        <xdr:cNvPr id="8" name="CaixaDeTexto 26"/>
        <xdr:cNvSpPr txBox="1">
          <a:spLocks noChangeArrowheads="1"/>
        </xdr:cNvSpPr>
      </xdr:nvSpPr>
      <xdr:spPr bwMode="auto">
        <a:xfrm>
          <a:off x="4256935" y="87925"/>
          <a:ext cx="2842846" cy="37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algn="ctr" rtl="0" fontAlgn="base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Tahoma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pt-BR" altLang="pt-BR" sz="1800">
              <a:latin typeface="Tahoma" charset="0"/>
            </a:rPr>
            <a:t>Y=a + bX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9"/>
  <sheetViews>
    <sheetView tabSelected="1" zoomScale="85" zoomScaleNormal="85" workbookViewId="0">
      <selection activeCell="N22" sqref="N22"/>
    </sheetView>
  </sheetViews>
  <sheetFormatPr defaultRowHeight="15" x14ac:dyDescent="0.25"/>
  <cols>
    <col min="4" max="4" width="12.140625" bestFit="1" customWidth="1"/>
    <col min="6" max="6" width="12.42578125" customWidth="1"/>
    <col min="7" max="7" width="11.28515625" customWidth="1"/>
  </cols>
  <sheetData>
    <row r="2" spans="1:7" x14ac:dyDescent="0.25">
      <c r="A2" s="1"/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30" x14ac:dyDescent="0.25">
      <c r="A3" s="4" t="s">
        <v>6</v>
      </c>
      <c r="B3" s="4" t="s">
        <v>7</v>
      </c>
      <c r="C3" s="5" t="s">
        <v>8</v>
      </c>
      <c r="D3" s="6"/>
      <c r="E3" s="6"/>
      <c r="F3" s="6"/>
      <c r="G3" s="7" t="s">
        <v>9</v>
      </c>
    </row>
    <row r="4" spans="1:7" x14ac:dyDescent="0.25">
      <c r="A4" s="39" t="s">
        <v>10</v>
      </c>
      <c r="B4" s="8">
        <v>1</v>
      </c>
      <c r="C4" s="9">
        <v>600</v>
      </c>
      <c r="D4" s="9"/>
      <c r="E4" s="9"/>
      <c r="F4" s="9"/>
      <c r="G4" s="10"/>
    </row>
    <row r="5" spans="1:7" x14ac:dyDescent="0.25">
      <c r="A5" s="40"/>
      <c r="B5" s="12">
        <v>2</v>
      </c>
      <c r="C5" s="9">
        <v>1550</v>
      </c>
      <c r="D5" s="9"/>
      <c r="E5" s="9"/>
      <c r="F5" s="9"/>
      <c r="G5" s="10"/>
    </row>
    <row r="6" spans="1:7" x14ac:dyDescent="0.25">
      <c r="A6" s="40"/>
      <c r="B6" s="12">
        <v>3</v>
      </c>
      <c r="C6" s="9">
        <v>1500</v>
      </c>
      <c r="D6" s="9"/>
      <c r="E6" s="9"/>
      <c r="F6" s="9"/>
      <c r="G6" s="10"/>
    </row>
    <row r="7" spans="1:7" x14ac:dyDescent="0.25">
      <c r="A7" s="41"/>
      <c r="B7" s="13">
        <v>4</v>
      </c>
      <c r="C7" s="14">
        <v>1500</v>
      </c>
      <c r="D7" s="14"/>
      <c r="E7" s="14"/>
      <c r="F7" s="14"/>
      <c r="G7" s="15"/>
    </row>
    <row r="8" spans="1:7" x14ac:dyDescent="0.25">
      <c r="A8" s="39" t="s">
        <v>11</v>
      </c>
      <c r="B8" s="8">
        <v>5</v>
      </c>
      <c r="C8" s="16">
        <v>2400</v>
      </c>
      <c r="D8" s="9"/>
      <c r="E8" s="9"/>
      <c r="F8" s="16"/>
      <c r="G8" s="17"/>
    </row>
    <row r="9" spans="1:7" x14ac:dyDescent="0.25">
      <c r="A9" s="40"/>
      <c r="B9" s="12">
        <v>6</v>
      </c>
      <c r="C9" s="9">
        <v>3100</v>
      </c>
      <c r="D9" s="9"/>
      <c r="E9" s="9"/>
      <c r="F9" s="9"/>
      <c r="G9" s="10"/>
    </row>
    <row r="10" spans="1:7" x14ac:dyDescent="0.25">
      <c r="A10" s="40"/>
      <c r="B10" s="12">
        <v>7</v>
      </c>
      <c r="C10" s="9">
        <v>2600</v>
      </c>
      <c r="D10" s="9"/>
      <c r="E10" s="9"/>
      <c r="F10" s="9"/>
      <c r="G10" s="10"/>
    </row>
    <row r="11" spans="1:7" x14ac:dyDescent="0.25">
      <c r="A11" s="41"/>
      <c r="B11" s="13">
        <v>8</v>
      </c>
      <c r="C11" s="14">
        <v>2900</v>
      </c>
      <c r="D11" s="14"/>
      <c r="E11" s="14"/>
      <c r="F11" s="14"/>
      <c r="G11" s="15"/>
    </row>
    <row r="12" spans="1:7" x14ac:dyDescent="0.25">
      <c r="A12" s="39" t="s">
        <v>12</v>
      </c>
      <c r="B12" s="8">
        <v>9</v>
      </c>
      <c r="C12" s="16">
        <v>3800</v>
      </c>
      <c r="D12" s="9"/>
      <c r="E12" s="9"/>
      <c r="F12" s="16"/>
      <c r="G12" s="17"/>
    </row>
    <row r="13" spans="1:7" x14ac:dyDescent="0.25">
      <c r="A13" s="40"/>
      <c r="B13" s="12">
        <v>10</v>
      </c>
      <c r="C13" s="9">
        <v>4500</v>
      </c>
      <c r="D13" s="9"/>
      <c r="E13" s="9"/>
      <c r="F13" s="9"/>
      <c r="G13" s="10"/>
    </row>
    <row r="14" spans="1:7" x14ac:dyDescent="0.25">
      <c r="A14" s="40"/>
      <c r="B14" s="12">
        <v>11</v>
      </c>
      <c r="C14" s="9">
        <v>4000</v>
      </c>
      <c r="D14" s="9"/>
      <c r="E14" s="9"/>
      <c r="F14" s="9"/>
      <c r="G14" s="10"/>
    </row>
    <row r="15" spans="1:7" x14ac:dyDescent="0.25">
      <c r="A15" s="41"/>
      <c r="B15" s="13">
        <v>12</v>
      </c>
      <c r="C15" s="14">
        <v>4900</v>
      </c>
      <c r="D15" s="14"/>
      <c r="E15" s="14"/>
      <c r="F15" s="14"/>
      <c r="G15" s="15"/>
    </row>
    <row r="16" spans="1:7" x14ac:dyDescent="0.25">
      <c r="A16" s="39" t="s">
        <v>13</v>
      </c>
      <c r="B16" s="8">
        <v>13</v>
      </c>
      <c r="C16" s="12"/>
      <c r="D16" s="9"/>
      <c r="E16" s="9"/>
      <c r="F16" s="19"/>
      <c r="G16" s="17"/>
    </row>
    <row r="17" spans="1:11" x14ac:dyDescent="0.25">
      <c r="A17" s="40"/>
      <c r="B17" s="12">
        <v>14</v>
      </c>
      <c r="C17" s="12"/>
      <c r="D17" s="9"/>
      <c r="E17" s="9"/>
      <c r="F17" s="19"/>
      <c r="G17" s="10"/>
    </row>
    <row r="18" spans="1:11" x14ac:dyDescent="0.25">
      <c r="A18" s="40"/>
      <c r="B18" s="12">
        <v>15</v>
      </c>
      <c r="C18" s="12"/>
      <c r="D18" s="9"/>
      <c r="E18" s="9"/>
      <c r="F18" s="19"/>
      <c r="G18" s="10"/>
    </row>
    <row r="19" spans="1:11" x14ac:dyDescent="0.25">
      <c r="A19" s="41"/>
      <c r="B19" s="13">
        <v>16</v>
      </c>
      <c r="C19" s="13"/>
      <c r="D19" s="14"/>
      <c r="E19" s="14"/>
      <c r="F19" s="13"/>
      <c r="G19" s="10"/>
    </row>
    <row r="20" spans="1:11" x14ac:dyDescent="0.25">
      <c r="A20" s="20" t="s">
        <v>14</v>
      </c>
      <c r="B20" s="21"/>
      <c r="C20" s="22"/>
      <c r="D20" s="22">
        <f>SUM(D4:D15)</f>
        <v>0</v>
      </c>
      <c r="E20" s="22">
        <f>SUM(E4:E15)</f>
        <v>0</v>
      </c>
      <c r="F20" s="22">
        <f>SUM(F4:F15)</f>
        <v>0</v>
      </c>
      <c r="G20" s="23"/>
    </row>
    <row r="21" spans="1:11" x14ac:dyDescent="0.25">
      <c r="A21" s="24" t="s">
        <v>15</v>
      </c>
      <c r="B21" s="25"/>
      <c r="C21" s="26"/>
      <c r="D21" s="26"/>
      <c r="E21" s="26"/>
      <c r="F21" s="26"/>
      <c r="G21" s="26"/>
    </row>
    <row r="26" spans="1:11" x14ac:dyDescent="0.25">
      <c r="K26" s="11"/>
    </row>
    <row r="27" spans="1:11" x14ac:dyDescent="0.25">
      <c r="A27" t="s">
        <v>24</v>
      </c>
      <c r="B27" s="18">
        <f>INTERCEPT(C4:C15,B4:B15)</f>
        <v>441.66666666666652</v>
      </c>
      <c r="C27" s="18" t="e">
        <f>C21-(C28*B21)</f>
        <v>#DIV/0!</v>
      </c>
    </row>
    <row r="28" spans="1:11" x14ac:dyDescent="0.25">
      <c r="A28" t="s">
        <v>25</v>
      </c>
      <c r="B28" s="18">
        <f>SLOPE(C4:C15,B4:B15)</f>
        <v>359.61538461538464</v>
      </c>
      <c r="C28" s="18" t="e">
        <f>(D20-(C21*B20))/(E20-12*(B21^2))</f>
        <v>#DIV/0!</v>
      </c>
      <c r="D28">
        <f>(D20-(C21*B20))</f>
        <v>0</v>
      </c>
    </row>
    <row r="29" spans="1:11" x14ac:dyDescent="0.25">
      <c r="D29">
        <f>(D20-(C21*B21*12))</f>
        <v>0</v>
      </c>
    </row>
  </sheetData>
  <mergeCells count="4">
    <mergeCell ref="A4:A7"/>
    <mergeCell ref="A8:A11"/>
    <mergeCell ref="A12:A15"/>
    <mergeCell ref="A16:A1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35" r:id="rId4">
          <objectPr defaultSize="0" r:id="rId5">
            <anchor moveWithCells="1">
              <from>
                <xdr:col>4</xdr:col>
                <xdr:colOff>266700</xdr:colOff>
                <xdr:row>22</xdr:row>
                <xdr:rowOff>47625</xdr:rowOff>
              </from>
              <to>
                <xdr:col>7</xdr:col>
                <xdr:colOff>247650</xdr:colOff>
                <xdr:row>27</xdr:row>
                <xdr:rowOff>142875</xdr:rowOff>
              </to>
            </anchor>
          </objectPr>
        </oleObject>
      </mc:Choice>
      <mc:Fallback>
        <oleObject progId="Equation.3" shapeId="1035" r:id="rId4"/>
      </mc:Fallback>
    </mc:AlternateContent>
    <mc:AlternateContent xmlns:mc="http://schemas.openxmlformats.org/markup-compatibility/2006">
      <mc:Choice Requires="x14">
        <oleObject progId="Equation.3" shapeId="1044" r:id="rId6">
          <objectPr defaultSize="0" r:id="rId7">
            <anchor moveWithCells="1">
              <from>
                <xdr:col>4</xdr:col>
                <xdr:colOff>323850</xdr:colOff>
                <xdr:row>29</xdr:row>
                <xdr:rowOff>104775</xdr:rowOff>
              </from>
              <to>
                <xdr:col>6</xdr:col>
                <xdr:colOff>161925</xdr:colOff>
                <xdr:row>31</xdr:row>
                <xdr:rowOff>190500</xdr:rowOff>
              </to>
            </anchor>
          </objectPr>
        </oleObject>
      </mc:Choice>
      <mc:Fallback>
        <oleObject progId="Equation.3" shapeId="104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zoomScale="70" zoomScaleNormal="70" workbookViewId="0">
      <selection activeCell="J18" sqref="J18"/>
    </sheetView>
  </sheetViews>
  <sheetFormatPr defaultRowHeight="15" x14ac:dyDescent="0.25"/>
  <cols>
    <col min="4" max="4" width="9.140625" customWidth="1"/>
    <col min="6" max="6" width="12.42578125" customWidth="1"/>
    <col min="7" max="7" width="11.28515625" customWidth="1"/>
    <col min="8" max="8" width="16.7109375" customWidth="1"/>
    <col min="9" max="9" width="7.28515625" customWidth="1"/>
    <col min="10" max="10" width="18" customWidth="1"/>
    <col min="11" max="11" width="14.140625" customWidth="1"/>
    <col min="12" max="12" width="12.5703125" customWidth="1"/>
    <col min="13" max="13" width="12.28515625" customWidth="1"/>
  </cols>
  <sheetData>
    <row r="2" spans="1:13" x14ac:dyDescent="0.25">
      <c r="A2" s="1"/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27"/>
      <c r="I2" s="27"/>
      <c r="J2" s="27"/>
      <c r="K2" s="27"/>
      <c r="L2" s="27"/>
      <c r="M2" s="27"/>
    </row>
    <row r="3" spans="1:13" ht="45" x14ac:dyDescent="0.25">
      <c r="A3" s="4" t="s">
        <v>6</v>
      </c>
      <c r="B3" s="4" t="s">
        <v>7</v>
      </c>
      <c r="C3" s="5" t="s">
        <v>8</v>
      </c>
      <c r="D3" s="6"/>
      <c r="E3" s="6"/>
      <c r="F3" s="6"/>
      <c r="G3" s="7" t="s">
        <v>9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</row>
    <row r="4" spans="1:13" x14ac:dyDescent="0.25">
      <c r="A4" s="39" t="s">
        <v>10</v>
      </c>
      <c r="B4" s="8">
        <v>1</v>
      </c>
      <c r="C4" s="9">
        <v>600</v>
      </c>
      <c r="D4" s="9">
        <f>B4*C4</f>
        <v>600</v>
      </c>
      <c r="E4" s="9">
        <f t="shared" ref="E4:F15" si="0">B4^2</f>
        <v>1</v>
      </c>
      <c r="F4" s="9">
        <f t="shared" si="0"/>
        <v>360000</v>
      </c>
      <c r="G4" s="10">
        <f t="shared" ref="G4:G19" si="1">$C$27+$C$28*B4</f>
        <v>801.28205128205116</v>
      </c>
      <c r="H4" s="29"/>
      <c r="I4" s="30"/>
      <c r="J4" s="29"/>
      <c r="K4" s="29"/>
      <c r="L4" s="17"/>
      <c r="M4" s="17"/>
    </row>
    <row r="5" spans="1:13" x14ac:dyDescent="0.25">
      <c r="A5" s="40"/>
      <c r="B5" s="12">
        <v>2</v>
      </c>
      <c r="C5" s="9">
        <v>1550</v>
      </c>
      <c r="D5" s="9">
        <f t="shared" ref="D5:D15" si="2">B5*C5</f>
        <v>3100</v>
      </c>
      <c r="E5" s="9">
        <f t="shared" si="0"/>
        <v>4</v>
      </c>
      <c r="F5" s="9">
        <f t="shared" si="0"/>
        <v>2402500</v>
      </c>
      <c r="G5" s="10">
        <f t="shared" si="1"/>
        <v>1160.8974358974358</v>
      </c>
      <c r="H5" s="31"/>
      <c r="I5" s="32"/>
      <c r="J5" s="31"/>
      <c r="K5" s="31"/>
      <c r="L5" s="10"/>
      <c r="M5" s="10"/>
    </row>
    <row r="6" spans="1:13" x14ac:dyDescent="0.25">
      <c r="A6" s="40"/>
      <c r="B6" s="12">
        <v>3</v>
      </c>
      <c r="C6" s="9">
        <v>1500</v>
      </c>
      <c r="D6" s="9">
        <f t="shared" si="2"/>
        <v>4500</v>
      </c>
      <c r="E6" s="9">
        <f t="shared" si="0"/>
        <v>9</v>
      </c>
      <c r="F6" s="9">
        <f t="shared" si="0"/>
        <v>2250000</v>
      </c>
      <c r="G6" s="10">
        <f t="shared" si="1"/>
        <v>1520.5128205128203</v>
      </c>
      <c r="H6" s="31"/>
      <c r="I6" s="32"/>
      <c r="J6" s="31"/>
      <c r="K6" s="31"/>
      <c r="L6" s="10"/>
      <c r="M6" s="10"/>
    </row>
    <row r="7" spans="1:13" x14ac:dyDescent="0.25">
      <c r="A7" s="41"/>
      <c r="B7" s="13">
        <v>4</v>
      </c>
      <c r="C7" s="14">
        <v>1500</v>
      </c>
      <c r="D7" s="14">
        <f t="shared" si="2"/>
        <v>6000</v>
      </c>
      <c r="E7" s="14">
        <f t="shared" si="0"/>
        <v>16</v>
      </c>
      <c r="F7" s="14">
        <f t="shared" si="0"/>
        <v>2250000</v>
      </c>
      <c r="G7" s="15">
        <f t="shared" si="1"/>
        <v>1880.1282051282051</v>
      </c>
      <c r="H7" s="33"/>
      <c r="I7" s="34"/>
      <c r="J7" s="33"/>
      <c r="K7" s="33"/>
      <c r="L7" s="15"/>
      <c r="M7" s="15"/>
    </row>
    <row r="8" spans="1:13" x14ac:dyDescent="0.25">
      <c r="A8" s="39" t="s">
        <v>11</v>
      </c>
      <c r="B8" s="8">
        <v>5</v>
      </c>
      <c r="C8" s="16">
        <v>2400</v>
      </c>
      <c r="D8" s="16">
        <f t="shared" si="2"/>
        <v>12000</v>
      </c>
      <c r="E8" s="16">
        <f t="shared" si="0"/>
        <v>25</v>
      </c>
      <c r="F8" s="16">
        <f t="shared" si="0"/>
        <v>5760000</v>
      </c>
      <c r="G8" s="17">
        <f t="shared" si="1"/>
        <v>2239.7435897435898</v>
      </c>
      <c r="H8" s="10"/>
      <c r="I8" s="32"/>
      <c r="J8" s="31"/>
      <c r="K8" s="31"/>
      <c r="L8" s="10"/>
      <c r="M8" s="10"/>
    </row>
    <row r="9" spans="1:13" x14ac:dyDescent="0.25">
      <c r="A9" s="40"/>
      <c r="B9" s="12">
        <v>6</v>
      </c>
      <c r="C9" s="9">
        <v>3100</v>
      </c>
      <c r="D9" s="9">
        <f t="shared" si="2"/>
        <v>18600</v>
      </c>
      <c r="E9" s="9">
        <f t="shared" si="0"/>
        <v>36</v>
      </c>
      <c r="F9" s="9">
        <f t="shared" si="0"/>
        <v>9610000</v>
      </c>
      <c r="G9" s="10">
        <f t="shared" si="1"/>
        <v>2599.3589743589741</v>
      </c>
      <c r="H9" s="10"/>
      <c r="I9" s="32"/>
      <c r="J9" s="31"/>
      <c r="K9" s="31"/>
      <c r="L9" s="10"/>
      <c r="M9" s="10"/>
    </row>
    <row r="10" spans="1:13" x14ac:dyDescent="0.25">
      <c r="A10" s="40"/>
      <c r="B10" s="12">
        <v>7</v>
      </c>
      <c r="C10" s="9">
        <v>2600</v>
      </c>
      <c r="D10" s="9">
        <f t="shared" si="2"/>
        <v>18200</v>
      </c>
      <c r="E10" s="9">
        <f t="shared" si="0"/>
        <v>49</v>
      </c>
      <c r="F10" s="9">
        <f t="shared" si="0"/>
        <v>6760000</v>
      </c>
      <c r="G10" s="10">
        <f t="shared" si="1"/>
        <v>2958.9743589743589</v>
      </c>
      <c r="H10" s="10"/>
      <c r="I10" s="32"/>
      <c r="J10" s="31"/>
      <c r="K10" s="31"/>
      <c r="L10" s="10"/>
      <c r="M10" s="10"/>
    </row>
    <row r="11" spans="1:13" x14ac:dyDescent="0.25">
      <c r="A11" s="41"/>
      <c r="B11" s="13">
        <v>8</v>
      </c>
      <c r="C11" s="14">
        <v>2900</v>
      </c>
      <c r="D11" s="14">
        <f t="shared" si="2"/>
        <v>23200</v>
      </c>
      <c r="E11" s="14">
        <f t="shared" si="0"/>
        <v>64</v>
      </c>
      <c r="F11" s="14">
        <f t="shared" si="0"/>
        <v>8410000</v>
      </c>
      <c r="G11" s="15">
        <f t="shared" si="1"/>
        <v>3318.5897435897436</v>
      </c>
      <c r="H11" s="10"/>
      <c r="I11" s="32"/>
      <c r="J11" s="31"/>
      <c r="K11" s="31"/>
      <c r="L11" s="10"/>
      <c r="M11" s="10"/>
    </row>
    <row r="12" spans="1:13" x14ac:dyDescent="0.25">
      <c r="A12" s="39" t="s">
        <v>12</v>
      </c>
      <c r="B12" s="8">
        <v>9</v>
      </c>
      <c r="C12" s="16">
        <v>3800</v>
      </c>
      <c r="D12" s="16">
        <f t="shared" si="2"/>
        <v>34200</v>
      </c>
      <c r="E12" s="16">
        <f t="shared" si="0"/>
        <v>81</v>
      </c>
      <c r="F12" s="16">
        <f t="shared" si="0"/>
        <v>14440000</v>
      </c>
      <c r="G12" s="17">
        <f t="shared" si="1"/>
        <v>3678.2051282051284</v>
      </c>
      <c r="H12" s="17"/>
      <c r="I12" s="30"/>
      <c r="J12" s="29"/>
      <c r="K12" s="29"/>
      <c r="L12" s="17"/>
      <c r="M12" s="17"/>
    </row>
    <row r="13" spans="1:13" x14ac:dyDescent="0.25">
      <c r="A13" s="40"/>
      <c r="B13" s="12">
        <v>10</v>
      </c>
      <c r="C13" s="9">
        <v>4500</v>
      </c>
      <c r="D13" s="9">
        <f t="shared" si="2"/>
        <v>45000</v>
      </c>
      <c r="E13" s="9">
        <f t="shared" si="0"/>
        <v>100</v>
      </c>
      <c r="F13" s="9">
        <f t="shared" si="0"/>
        <v>20250000</v>
      </c>
      <c r="G13" s="10">
        <f t="shared" si="1"/>
        <v>4037.8205128205132</v>
      </c>
      <c r="H13" s="10"/>
      <c r="I13" s="32"/>
      <c r="J13" s="31"/>
      <c r="K13" s="31"/>
      <c r="L13" s="10"/>
      <c r="M13" s="10"/>
    </row>
    <row r="14" spans="1:13" x14ac:dyDescent="0.25">
      <c r="A14" s="40"/>
      <c r="B14" s="12">
        <v>11</v>
      </c>
      <c r="C14" s="9">
        <v>4000</v>
      </c>
      <c r="D14" s="9">
        <f t="shared" si="2"/>
        <v>44000</v>
      </c>
      <c r="E14" s="9">
        <f t="shared" si="0"/>
        <v>121</v>
      </c>
      <c r="F14" s="9">
        <f t="shared" si="0"/>
        <v>16000000</v>
      </c>
      <c r="G14" s="10">
        <f t="shared" si="1"/>
        <v>4397.4358974358975</v>
      </c>
      <c r="H14" s="10"/>
      <c r="I14" s="32"/>
      <c r="J14" s="31"/>
      <c r="K14" s="31"/>
      <c r="L14" s="10"/>
      <c r="M14" s="10"/>
    </row>
    <row r="15" spans="1:13" x14ac:dyDescent="0.25">
      <c r="A15" s="41"/>
      <c r="B15" s="13">
        <v>12</v>
      </c>
      <c r="C15" s="14">
        <v>4900</v>
      </c>
      <c r="D15" s="14">
        <f t="shared" si="2"/>
        <v>58800</v>
      </c>
      <c r="E15" s="14">
        <f t="shared" si="0"/>
        <v>144</v>
      </c>
      <c r="F15" s="14">
        <f t="shared" si="0"/>
        <v>24010000</v>
      </c>
      <c r="G15" s="15">
        <f t="shared" si="1"/>
        <v>4757.0512820512813</v>
      </c>
      <c r="H15" s="15"/>
      <c r="I15" s="34"/>
      <c r="J15" s="33"/>
      <c r="K15" s="33"/>
      <c r="L15" s="15"/>
      <c r="M15" s="15"/>
    </row>
    <row r="16" spans="1:13" x14ac:dyDescent="0.25">
      <c r="A16" s="39" t="s">
        <v>13</v>
      </c>
      <c r="B16" s="8">
        <v>13</v>
      </c>
      <c r="C16" s="12"/>
      <c r="D16" s="19"/>
      <c r="E16" s="19"/>
      <c r="F16" s="19"/>
      <c r="G16" s="17">
        <f t="shared" si="1"/>
        <v>5116.6666666666661</v>
      </c>
      <c r="H16" s="10"/>
      <c r="I16" s="10"/>
      <c r="J16" s="10"/>
      <c r="K16" s="10"/>
      <c r="L16" s="10"/>
      <c r="M16" s="10"/>
    </row>
    <row r="17" spans="1:13" x14ac:dyDescent="0.25">
      <c r="A17" s="40"/>
      <c r="B17" s="12">
        <v>14</v>
      </c>
      <c r="C17" s="12"/>
      <c r="D17" s="19"/>
      <c r="E17" s="19"/>
      <c r="F17" s="19"/>
      <c r="G17" s="10">
        <f t="shared" si="1"/>
        <v>5476.2820512820508</v>
      </c>
      <c r="H17" s="10"/>
      <c r="I17" s="10"/>
      <c r="J17" s="10"/>
      <c r="K17" s="10"/>
      <c r="L17" s="10"/>
      <c r="M17" s="10"/>
    </row>
    <row r="18" spans="1:13" x14ac:dyDescent="0.25">
      <c r="A18" s="40"/>
      <c r="B18" s="12">
        <v>15</v>
      </c>
      <c r="C18" s="12"/>
      <c r="D18" s="19"/>
      <c r="E18" s="19"/>
      <c r="F18" s="19"/>
      <c r="G18" s="10">
        <f t="shared" si="1"/>
        <v>5835.8974358974356</v>
      </c>
      <c r="H18" s="10"/>
      <c r="I18" s="10"/>
      <c r="J18" s="10"/>
      <c r="K18" s="10"/>
      <c r="L18" s="10"/>
      <c r="M18" s="10"/>
    </row>
    <row r="19" spans="1:13" x14ac:dyDescent="0.25">
      <c r="A19" s="41"/>
      <c r="B19" s="13">
        <v>16</v>
      </c>
      <c r="C19" s="13"/>
      <c r="D19" s="13"/>
      <c r="E19" s="13"/>
      <c r="F19" s="13"/>
      <c r="G19" s="10">
        <f t="shared" si="1"/>
        <v>6195.5128205128203</v>
      </c>
      <c r="H19" s="10"/>
      <c r="I19" s="10"/>
      <c r="J19" s="10"/>
      <c r="K19" s="10"/>
      <c r="L19" s="10"/>
      <c r="M19" s="10"/>
    </row>
    <row r="20" spans="1:13" x14ac:dyDescent="0.25">
      <c r="A20" s="20" t="s">
        <v>14</v>
      </c>
      <c r="B20" s="21">
        <f>SUM(B4:B15)</f>
        <v>78</v>
      </c>
      <c r="C20" s="22">
        <f>SUM(C4:C15)</f>
        <v>33350</v>
      </c>
      <c r="D20" s="22">
        <f>SUM(D4:D15)</f>
        <v>268200</v>
      </c>
      <c r="E20" s="22">
        <f>SUM(E4:E15)</f>
        <v>650</v>
      </c>
      <c r="F20" s="22">
        <f>SUM(F4:F15)</f>
        <v>112502500</v>
      </c>
      <c r="G20" s="23"/>
      <c r="H20" s="23"/>
      <c r="I20" s="35">
        <f>SUM(I4:I15)</f>
        <v>0</v>
      </c>
      <c r="J20" s="36">
        <f>SUM(J4:J15)</f>
        <v>0</v>
      </c>
      <c r="K20" s="36">
        <f>SUM(K4:K15)</f>
        <v>0</v>
      </c>
      <c r="L20" s="23"/>
      <c r="M20" s="23"/>
    </row>
    <row r="21" spans="1:13" x14ac:dyDescent="0.25">
      <c r="A21" s="24" t="s">
        <v>15</v>
      </c>
      <c r="B21" s="25">
        <f>AVERAGE(B4:B15)</f>
        <v>6.5</v>
      </c>
      <c r="C21" s="26">
        <f>AVERAGE(C4:C15)</f>
        <v>2779.1666666666665</v>
      </c>
      <c r="D21" s="26"/>
      <c r="E21" s="26"/>
      <c r="F21" s="26"/>
      <c r="G21" s="26"/>
      <c r="H21" s="26"/>
      <c r="I21" s="26"/>
      <c r="J21" s="37" t="e">
        <f>AVERAGE(J4:J15)</f>
        <v>#DIV/0!</v>
      </c>
      <c r="K21" s="37"/>
      <c r="L21" s="26"/>
      <c r="M21" s="26"/>
    </row>
    <row r="27" spans="1:13" x14ac:dyDescent="0.25">
      <c r="B27" s="18">
        <f>INTERCEPT(C4:C15,B4:B15)</f>
        <v>441.66666666666652</v>
      </c>
      <c r="C27" s="18">
        <f>C21-(C28*B21)</f>
        <v>441.66666666666652</v>
      </c>
      <c r="I27" t="s">
        <v>22</v>
      </c>
      <c r="J27" s="18" t="e">
        <f>J21-(J28*B21)</f>
        <v>#DIV/0!</v>
      </c>
      <c r="M27" s="38"/>
    </row>
    <row r="28" spans="1:13" x14ac:dyDescent="0.25">
      <c r="B28" s="18">
        <f>SLOPE(C4:C15,B4:B15)</f>
        <v>359.61538461538464</v>
      </c>
      <c r="C28" s="18">
        <f>(D20-(C21*B20))/(E20-12*(B21^2))</f>
        <v>359.61538461538464</v>
      </c>
      <c r="I28" t="s">
        <v>23</v>
      </c>
      <c r="J28" s="18" t="e">
        <f>(K20-(J21*B20))/(E20-12*(B21^2))</f>
        <v>#DIV/0!</v>
      </c>
    </row>
    <row r="30" spans="1:13" x14ac:dyDescent="0.25">
      <c r="H30" s="11"/>
    </row>
    <row r="31" spans="1:13" x14ac:dyDescent="0.25">
      <c r="I31" s="38"/>
    </row>
  </sheetData>
  <mergeCells count="4">
    <mergeCell ref="A4:A7"/>
    <mergeCell ref="A8:A11"/>
    <mergeCell ref="A12:A15"/>
    <mergeCell ref="A16:A1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part2</vt:lpstr>
      <vt:lpstr>part2_saz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Osaki</dc:creator>
  <cp:lastModifiedBy>Mauro Osaki</cp:lastModifiedBy>
  <dcterms:created xsi:type="dcterms:W3CDTF">2017-04-05T10:33:45Z</dcterms:created>
  <dcterms:modified xsi:type="dcterms:W3CDTF">2021-05-24T01:22:43Z</dcterms:modified>
</cp:coreProperties>
</file>