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mepccusp-my.sharepoint.com/personal/alexandre_vidal_lme_pcc_usp_br/Documents/PAE 2023.2/"/>
    </mc:Choice>
  </mc:AlternateContent>
  <xr:revisionPtr revIDLastSave="0" documentId="8_{70F69124-4CBB-4C54-9F5C-2FE30EEC200B}" xr6:coauthVersionLast="47" xr6:coauthVersionMax="47" xr10:uidLastSave="{00000000-0000-0000-0000-000000000000}"/>
  <bookViews>
    <workbookView xWindow="-120" yWindow="-120" windowWidth="29040" windowHeight="15840" xr2:uid="{E50FEF9E-8926-4DC7-8046-52C75A81F9BD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1" i="1"/>
  <c r="B31" i="1"/>
  <c r="D30" i="1"/>
  <c r="D32" i="1" s="1"/>
  <c r="D29" i="1"/>
  <c r="C29" i="1"/>
  <c r="C30" i="1" s="1"/>
  <c r="C32" i="1" s="1"/>
  <c r="B29" i="1"/>
  <c r="B30" i="1" s="1"/>
  <c r="B32" i="1" s="1"/>
  <c r="D22" i="1"/>
  <c r="C22" i="1"/>
  <c r="B22" i="1"/>
  <c r="D21" i="1"/>
  <c r="D23" i="1" s="1"/>
  <c r="D24" i="1" s="1"/>
  <c r="C21" i="1"/>
  <c r="C23" i="1" s="1"/>
  <c r="C24" i="1" s="1"/>
  <c r="D20" i="1"/>
  <c r="C20" i="1"/>
  <c r="B20" i="1"/>
  <c r="B21" i="1" s="1"/>
  <c r="B23" i="1" s="1"/>
  <c r="B24" i="1" s="1"/>
  <c r="D14" i="1"/>
  <c r="C14" i="1"/>
  <c r="B14" i="1"/>
  <c r="B10" i="1" s="1"/>
  <c r="D10" i="1"/>
  <c r="D9" i="1"/>
  <c r="C9" i="1"/>
  <c r="C10" i="1" s="1"/>
  <c r="B9" i="1"/>
  <c r="D8" i="1"/>
  <c r="C8" i="1"/>
  <c r="B8" i="1"/>
  <c r="D7" i="1"/>
  <c r="C7" i="1"/>
  <c r="B7" i="1"/>
  <c r="D6" i="1"/>
  <c r="C6" i="1"/>
  <c r="B6" i="1"/>
  <c r="C35" i="1" l="1"/>
  <c r="C33" i="1"/>
  <c r="C36" i="1" s="1"/>
  <c r="D33" i="1"/>
  <c r="D36" i="1" s="1"/>
  <c r="D35" i="1"/>
  <c r="B33" i="1"/>
  <c r="B36" i="1" s="1"/>
  <c r="B35" i="1"/>
</calcChain>
</file>

<file path=xl/sharedStrings.xml><?xml version="1.0" encoding="utf-8"?>
<sst xmlns="http://schemas.openxmlformats.org/spreadsheetml/2006/main" count="40" uniqueCount="31">
  <si>
    <t>Materiais</t>
  </si>
  <si>
    <t>Traço 1</t>
  </si>
  <si>
    <t>Traço 2</t>
  </si>
  <si>
    <t>Traço 3</t>
  </si>
  <si>
    <t>h/d</t>
  </si>
  <si>
    <t>fator de correção</t>
  </si>
  <si>
    <t>Cimento</t>
  </si>
  <si>
    <t>Areia</t>
  </si>
  <si>
    <t>Brita</t>
  </si>
  <si>
    <t>Água</t>
  </si>
  <si>
    <t>a/c</t>
  </si>
  <si>
    <t>arg seca</t>
  </si>
  <si>
    <t>m</t>
  </si>
  <si>
    <t>massatot</t>
  </si>
  <si>
    <t>C (kg/m³)</t>
  </si>
  <si>
    <t>Estado Fresco</t>
  </si>
  <si>
    <t>Slump</t>
  </si>
  <si>
    <t>D (kg/m³)</t>
  </si>
  <si>
    <t>massa 1m³</t>
  </si>
  <si>
    <t>Estado Endurecido</t>
  </si>
  <si>
    <t>CP1</t>
  </si>
  <si>
    <t>d (mm)</t>
  </si>
  <si>
    <t>h (mm)</t>
  </si>
  <si>
    <t>Carga (N)</t>
  </si>
  <si>
    <t>A (mm²)</t>
  </si>
  <si>
    <t>T (Mpa)</t>
  </si>
  <si>
    <t>Tc14 (Mpa)</t>
  </si>
  <si>
    <t>Tc28 (Mpa)</t>
  </si>
  <si>
    <t>CP2</t>
  </si>
  <si>
    <t>Tm14</t>
  </si>
  <si>
    <t>Tm28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</si>
</sst>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'[1]exercício 2021'!$B$35</c:f>
              <c:strCache>
                <c:ptCount val="1"/>
                <c:pt idx="0">
                  <c:v>Tm14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1830048118985127"/>
                  <c:y val="-1.1931321084864392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'[1]exercício 2021'!$C$6:$E$6</c:f>
              <c:numCache>
                <c:formatCode>0.00</c:formatCode>
                <c:ptCount val="3"/>
                <c:pt idx="0">
                  <c:v>0.45004500450045004</c:v>
                </c:pt>
                <c:pt idx="1">
                  <c:v>0.62424969987995205</c:v>
                </c:pt>
                <c:pt idx="2">
                  <c:v>0.82458770614692656</c:v>
                </c:pt>
              </c:numCache>
            </c:numRef>
          </c:xVal>
          <c:yVal>
            <c:numRef>
              <c:f>'[1]exercício 2021'!$C$35:$E$35</c:f>
              <c:numCache>
                <c:formatCode>0.00</c:formatCode>
                <c:ptCount val="3"/>
                <c:pt idx="0">
                  <c:v>31.479516403593117</c:v>
                </c:pt>
                <c:pt idx="1">
                  <c:v>21.341428447148399</c:v>
                </c:pt>
                <c:pt idx="2">
                  <c:v>12.378807719181896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4C-4546-94C5-816A2213724F}"/>
            </c:ext>
          </c:extLst>
        </c:ser>
        <c:ser>
          <c:idx val="1"/>
          <c:order val="1"/>
          <c:tx>
            <c:strRef>
              <c:f>'[1]exercício 2021'!$B$36</c:f>
              <c:strCache>
                <c:ptCount val="1"/>
                <c:pt idx="0">
                  <c:v>Tm28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1.855074365704287E-2"/>
                  <c:y val="-0.252100831146106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'[1]exercício 2021'!$C$6:$E$6</c:f>
              <c:numCache>
                <c:formatCode>0.00</c:formatCode>
                <c:ptCount val="3"/>
                <c:pt idx="0">
                  <c:v>0.45004500450045004</c:v>
                </c:pt>
                <c:pt idx="1">
                  <c:v>0.62424969987995205</c:v>
                </c:pt>
                <c:pt idx="2">
                  <c:v>0.82458770614692656</c:v>
                </c:pt>
              </c:numCache>
            </c:numRef>
          </c:xVal>
          <c:yVal>
            <c:numRef>
              <c:f>'[1]exercício 2021'!$C$36:$E$36</c:f>
              <c:numCache>
                <c:formatCode>0.00</c:formatCode>
                <c:ptCount val="3"/>
                <c:pt idx="0">
                  <c:v>37.775419684311736</c:v>
                </c:pt>
                <c:pt idx="1">
                  <c:v>25.609714136578077</c:v>
                </c:pt>
                <c:pt idx="2">
                  <c:v>14.854569263018274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4C-4546-94C5-816A22137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03120"/>
        <c:axId val="579119536"/>
      </c:scatterChart>
      <c:valAx>
        <c:axId val="1022403120"/>
        <c:scaling>
          <c:orientation val="minMax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a/c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19536"/>
        <c:crosses val="autoZero"/>
        <c:crossBetween val="midCat"/>
      </c:valAx>
      <c:valAx>
        <c:axId val="57911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fc28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2403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8489938757655299E-2"/>
                  <c:y val="-0.194583333333333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'[1]exercício 2021'!$C$6:$E$6</c:f>
              <c:numCache>
                <c:formatCode>0.00</c:formatCode>
                <c:ptCount val="3"/>
                <c:pt idx="0">
                  <c:v>0.45004500450045004</c:v>
                </c:pt>
                <c:pt idx="1">
                  <c:v>0.62424969987995205</c:v>
                </c:pt>
                <c:pt idx="2">
                  <c:v>0.82458770614692656</c:v>
                </c:pt>
              </c:numCache>
            </c:numRef>
          </c:xVal>
          <c:yVal>
            <c:numRef>
              <c:f>'[1]exercício 2021'!$C$8:$E$8</c:f>
              <c:numCache>
                <c:formatCode>0.00</c:formatCode>
                <c:ptCount val="3"/>
                <c:pt idx="0">
                  <c:v>3.5004500450045009</c:v>
                </c:pt>
                <c:pt idx="1">
                  <c:v>5.0024009603841542</c:v>
                </c:pt>
                <c:pt idx="2">
                  <c:v>6.4962518740629687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E4-469F-8C46-AB488D077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03120"/>
        <c:axId val="579119536"/>
      </c:scatterChart>
      <c:valAx>
        <c:axId val="1022403120"/>
        <c:scaling>
          <c:orientation val="minMax"/>
          <c:min val="0.3000000000000000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a/c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19536"/>
        <c:crosses val="autoZero"/>
        <c:crossBetween val="midCat"/>
      </c:valAx>
      <c:valAx>
        <c:axId val="57911953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2403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9.8489938757655299E-2"/>
                  <c:y val="-0.194583333333333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'[1]exercício 2021'!$C$10:$E$10</c:f>
              <c:numCache>
                <c:formatCode>0.00</c:formatCode>
                <c:ptCount val="3"/>
                <c:pt idx="0">
                  <c:v>474.7</c:v>
                </c:pt>
                <c:pt idx="1">
                  <c:v>344.06521739130437</c:v>
                </c:pt>
                <c:pt idx="2">
                  <c:v>275.21261261261259</c:v>
                </c:pt>
              </c:numCache>
            </c:numRef>
          </c:xVal>
          <c:yVal>
            <c:numRef>
              <c:f>'[1]exercício 2021'!$C$8:$E$8</c:f>
              <c:numCache>
                <c:formatCode>0.00</c:formatCode>
                <c:ptCount val="3"/>
                <c:pt idx="0">
                  <c:v>3.5004500450045009</c:v>
                </c:pt>
                <c:pt idx="1">
                  <c:v>5.0024009603841542</c:v>
                </c:pt>
                <c:pt idx="2">
                  <c:v>6.4962518740629687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E6-4E15-B857-FF6F2D2F1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03120"/>
        <c:axId val="579119536"/>
      </c:scatterChart>
      <c:valAx>
        <c:axId val="1022403120"/>
        <c:scaling>
          <c:orientation val="maxMin"/>
          <c:min val="2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C (kg/m³)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119536"/>
        <c:crosses val="autoZero"/>
        <c:crossBetween val="midCat"/>
      </c:valAx>
      <c:valAx>
        <c:axId val="579119536"/>
        <c:scaling>
          <c:orientation val="maxMin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2403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309562</xdr:colOff>
      <xdr:row>6</xdr:row>
      <xdr:rowOff>171450</xdr:rowOff>
    </xdr:from>
    <xdr:to>
      <xdr:col>18</xdr:col>
      <xdr:colOff>362362</xdr:colOff>
      <xdr:row>21</xdr:row>
      <xdr:rowOff>24450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9F40575-9CD6-432E-A53D-F064873F1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304800</xdr:colOff>
      <xdr:row>21</xdr:row>
      <xdr:rowOff>109538</xdr:rowOff>
    </xdr:from>
    <xdr:to>
      <xdr:col>18</xdr:col>
      <xdr:colOff>357600</xdr:colOff>
      <xdr:row>34</xdr:row>
      <xdr:rowOff>153038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4B8FD1A-130C-405F-81CD-1294FACAF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133350</xdr:colOff>
      <xdr:row>21</xdr:row>
      <xdr:rowOff>128588</xdr:rowOff>
    </xdr:from>
    <xdr:to>
      <xdr:col>11</xdr:col>
      <xdr:colOff>186150</xdr:colOff>
      <xdr:row>34</xdr:row>
      <xdr:rowOff>172088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4605F0B-7D9D-4640-BA03-1D1A003EB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mepccusp-my.sharepoint.com/personal/alexandre_vidal_lme_pcc_usp_br/Documents/PAE%202023.2/Exerc&#237;cios%20de%20dosagem.xlsx" TargetMode="External"/><Relationship Id="rId1" Type="http://schemas.openxmlformats.org/officeDocument/2006/relationships/externalLinkPath" Target="Exerc&#237;cios%20de%20dosag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áficos da aula"/>
      <sheetName val="exercicios da aula"/>
      <sheetName val="exercício 2021"/>
    </sheetNames>
    <sheetDataSet>
      <sheetData sheetId="0"/>
      <sheetData sheetId="1"/>
      <sheetData sheetId="2">
        <row r="6">
          <cell r="C6">
            <v>0.45004500450045004</v>
          </cell>
          <cell r="D6">
            <v>0.62424969987995205</v>
          </cell>
          <cell r="E6">
            <v>0.82458770614692656</v>
          </cell>
        </row>
        <row r="8">
          <cell r="C8">
            <v>3.5004500450045009</v>
          </cell>
          <cell r="D8">
            <v>5.0024009603841542</v>
          </cell>
          <cell r="E8">
            <v>6.4962518740629687</v>
          </cell>
        </row>
        <row r="10">
          <cell r="C10">
            <v>474.7</v>
          </cell>
          <cell r="D10">
            <v>344.06521739130437</v>
          </cell>
          <cell r="E10">
            <v>275.21261261261259</v>
          </cell>
        </row>
        <row r="35">
          <cell r="B35" t="str">
            <v>Tm14</v>
          </cell>
          <cell r="C35">
            <v>31.479516403593117</v>
          </cell>
          <cell r="D35">
            <v>21.341428447148399</v>
          </cell>
          <cell r="E35">
            <v>12.378807719181896</v>
          </cell>
        </row>
        <row r="36">
          <cell r="B36" t="str">
            <v>Tm28</v>
          </cell>
          <cell r="C36">
            <v>37.775419684311736</v>
          </cell>
          <cell r="D36">
            <v>25.609714136578077</v>
          </cell>
          <cell r="E36">
            <v>14.854569263018274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0BF8D-CA67-4BA3-BA5E-47AB49D850C8}">
  <dimension ref="A1:I36"/>
  <sheetViews>
    <sheetView tabSelected="1" workbookViewId="0">
      <selection activeCell="J18" sqref="J18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H1" t="s">
        <v>4</v>
      </c>
      <c r="I1" t="s">
        <v>5</v>
      </c>
    </row>
    <row r="2" spans="1:9" x14ac:dyDescent="0.25">
      <c r="A2" t="s">
        <v>6</v>
      </c>
      <c r="B2">
        <v>11.11</v>
      </c>
      <c r="C2">
        <v>8.33</v>
      </c>
      <c r="D2">
        <v>6.67</v>
      </c>
      <c r="H2">
        <v>1.9</v>
      </c>
      <c r="I2">
        <v>0.99099999999999999</v>
      </c>
    </row>
    <row r="3" spans="1:9" x14ac:dyDescent="0.25">
      <c r="A3" t="s">
        <v>7</v>
      </c>
      <c r="B3">
        <v>13.89</v>
      </c>
      <c r="C3">
        <v>16.670000000000002</v>
      </c>
      <c r="D3">
        <v>18.329999999999998</v>
      </c>
      <c r="H3">
        <v>1.91</v>
      </c>
      <c r="I3">
        <v>0.99199999999999999</v>
      </c>
    </row>
    <row r="4" spans="1:9" x14ac:dyDescent="0.25">
      <c r="A4" t="s">
        <v>8</v>
      </c>
      <c r="B4">
        <v>25</v>
      </c>
      <c r="C4">
        <v>25</v>
      </c>
      <c r="D4">
        <v>25</v>
      </c>
      <c r="H4">
        <v>1.92</v>
      </c>
      <c r="I4">
        <v>0.99299999999999999</v>
      </c>
    </row>
    <row r="5" spans="1:9" x14ac:dyDescent="0.25">
      <c r="A5" t="s">
        <v>9</v>
      </c>
      <c r="B5">
        <v>5</v>
      </c>
      <c r="C5">
        <v>5.2</v>
      </c>
      <c r="D5">
        <v>5.5</v>
      </c>
      <c r="H5">
        <v>1.93</v>
      </c>
      <c r="I5">
        <v>0.99399999999999999</v>
      </c>
    </row>
    <row r="6" spans="1:9" x14ac:dyDescent="0.25">
      <c r="A6" t="s">
        <v>10</v>
      </c>
      <c r="B6" s="1">
        <f>B5/B2</f>
        <v>0.45004500450045004</v>
      </c>
      <c r="C6" s="1">
        <f t="shared" ref="C6:D6" si="0">C5/C2</f>
        <v>0.62424969987995205</v>
      </c>
      <c r="D6" s="1">
        <f t="shared" si="0"/>
        <v>0.82458770614692656</v>
      </c>
    </row>
    <row r="7" spans="1:9" x14ac:dyDescent="0.25">
      <c r="A7" t="s">
        <v>11</v>
      </c>
      <c r="B7">
        <f>(B2+B3)/(SUM(B2:B4))</f>
        <v>0.5</v>
      </c>
      <c r="C7">
        <f t="shared" ref="C7:D7" si="1">(C2+C3)/(SUM(C2:C4))</f>
        <v>0.5</v>
      </c>
      <c r="D7">
        <f t="shared" si="1"/>
        <v>0.5</v>
      </c>
    </row>
    <row r="8" spans="1:9" x14ac:dyDescent="0.25">
      <c r="A8" t="s">
        <v>12</v>
      </c>
      <c r="B8" s="1">
        <f>(B3+B4)/B2</f>
        <v>3.5004500450045009</v>
      </c>
      <c r="C8" s="1">
        <f t="shared" ref="C8:D8" si="2">(C3+C4)/C2</f>
        <v>5.0024009603841542</v>
      </c>
      <c r="D8" s="1">
        <f t="shared" si="2"/>
        <v>6.4962518740629687</v>
      </c>
    </row>
    <row r="9" spans="1:9" x14ac:dyDescent="0.25">
      <c r="A9" t="s">
        <v>13</v>
      </c>
      <c r="B9" s="1">
        <f>SUM(B2:B5)</f>
        <v>55</v>
      </c>
      <c r="C9" s="1">
        <f t="shared" ref="C9:D9" si="3">SUM(C2:C5)</f>
        <v>55.2</v>
      </c>
      <c r="D9" s="1">
        <f t="shared" si="3"/>
        <v>55.5</v>
      </c>
    </row>
    <row r="10" spans="1:9" x14ac:dyDescent="0.25">
      <c r="A10" t="s">
        <v>14</v>
      </c>
      <c r="B10" s="1">
        <f>B14*B2/B9</f>
        <v>474.7</v>
      </c>
      <c r="C10" s="1">
        <f>C14*C2/C9</f>
        <v>344.06521739130437</v>
      </c>
      <c r="D10" s="1">
        <f>D14*D2/D9</f>
        <v>275.21261261261259</v>
      </c>
    </row>
    <row r="11" spans="1:9" x14ac:dyDescent="0.25">
      <c r="A11" s="2" t="s">
        <v>15</v>
      </c>
      <c r="B11" s="2"/>
      <c r="C11" s="2"/>
      <c r="D11" s="2"/>
    </row>
    <row r="12" spans="1:9" x14ac:dyDescent="0.25">
      <c r="A12" t="s">
        <v>16</v>
      </c>
      <c r="B12">
        <v>140</v>
      </c>
      <c r="C12">
        <v>180</v>
      </c>
      <c r="D12">
        <v>160</v>
      </c>
    </row>
    <row r="13" spans="1:9" x14ac:dyDescent="0.25">
      <c r="A13" t="s">
        <v>17</v>
      </c>
      <c r="B13">
        <v>2.35</v>
      </c>
      <c r="C13">
        <v>2.2799999999999998</v>
      </c>
      <c r="D13">
        <v>2.29</v>
      </c>
    </row>
    <row r="14" spans="1:9" x14ac:dyDescent="0.25">
      <c r="A14" t="s">
        <v>18</v>
      </c>
      <c r="B14">
        <f>B13*1000</f>
        <v>2350</v>
      </c>
      <c r="C14">
        <f t="shared" ref="C14:D14" si="4">C13*1000</f>
        <v>2280</v>
      </c>
      <c r="D14">
        <f t="shared" si="4"/>
        <v>2290</v>
      </c>
    </row>
    <row r="15" spans="1:9" x14ac:dyDescent="0.25">
      <c r="A15" s="2" t="s">
        <v>19</v>
      </c>
      <c r="B15" s="2"/>
      <c r="C15" s="2"/>
      <c r="D15" s="2"/>
    </row>
    <row r="16" spans="1:9" x14ac:dyDescent="0.25">
      <c r="A16" t="s">
        <v>20</v>
      </c>
    </row>
    <row r="17" spans="1:4" x14ac:dyDescent="0.25">
      <c r="A17" t="s">
        <v>21</v>
      </c>
      <c r="B17">
        <v>100.1</v>
      </c>
      <c r="C17">
        <v>100.4</v>
      </c>
      <c r="D17">
        <v>100.2</v>
      </c>
    </row>
    <row r="18" spans="1:4" x14ac:dyDescent="0.25">
      <c r="A18" t="s">
        <v>22</v>
      </c>
      <c r="B18">
        <v>198.7</v>
      </c>
      <c r="C18">
        <v>194</v>
      </c>
      <c r="D18">
        <v>196.4</v>
      </c>
    </row>
    <row r="19" spans="1:4" x14ac:dyDescent="0.25">
      <c r="A19" t="s">
        <v>23</v>
      </c>
      <c r="B19">
        <v>236854</v>
      </c>
      <c r="C19">
        <v>170712</v>
      </c>
      <c r="D19">
        <v>93406</v>
      </c>
    </row>
    <row r="20" spans="1:4" x14ac:dyDescent="0.25">
      <c r="A20" t="s">
        <v>24</v>
      </c>
      <c r="B20" s="1">
        <f>(PI()*B17^2)/4</f>
        <v>7869.697451224064</v>
      </c>
      <c r="C20" s="1">
        <f>(PI()*C17^2)/4</f>
        <v>7916.9391507524233</v>
      </c>
      <c r="D20" s="1">
        <f>(PI()*D17^2)/4</f>
        <v>7885.4289764369169</v>
      </c>
    </row>
    <row r="21" spans="1:4" x14ac:dyDescent="0.25">
      <c r="A21" t="s">
        <v>25</v>
      </c>
      <c r="B21" s="1">
        <f>B19/B20</f>
        <v>30.09696388813008</v>
      </c>
      <c r="C21" s="1">
        <f>C19/C20</f>
        <v>21.562878878988933</v>
      </c>
      <c r="D21" s="1">
        <f>D19/D20</f>
        <v>11.845392340621412</v>
      </c>
    </row>
    <row r="22" spans="1:4" x14ac:dyDescent="0.25">
      <c r="A22" t="s">
        <v>4</v>
      </c>
      <c r="B22" s="1">
        <f>B18/B17</f>
        <v>1.985014985014985</v>
      </c>
      <c r="C22" s="1">
        <f>C18/C17</f>
        <v>1.9322709163346612</v>
      </c>
      <c r="D22" s="1">
        <f>D18/D17</f>
        <v>1.9600798403193613</v>
      </c>
    </row>
    <row r="23" spans="1:4" x14ac:dyDescent="0.25">
      <c r="A23" t="s">
        <v>26</v>
      </c>
      <c r="B23" s="1">
        <f>B21</f>
        <v>30.09696388813008</v>
      </c>
      <c r="C23" s="1">
        <f>C21*I5</f>
        <v>21.433501605714998</v>
      </c>
      <c r="D23" s="1">
        <f>D21</f>
        <v>11.845392340621412</v>
      </c>
    </row>
    <row r="24" spans="1:4" x14ac:dyDescent="0.25">
      <c r="A24" t="s">
        <v>27</v>
      </c>
      <c r="B24" s="1">
        <f>1.2*B23</f>
        <v>36.116356665756093</v>
      </c>
      <c r="C24" s="1">
        <f t="shared" ref="C24:D24" si="5">1.2*C23</f>
        <v>25.720201926857996</v>
      </c>
      <c r="D24" s="1">
        <f t="shared" si="5"/>
        <v>14.214470808745695</v>
      </c>
    </row>
    <row r="25" spans="1:4" x14ac:dyDescent="0.25">
      <c r="A25" t="s">
        <v>28</v>
      </c>
    </row>
    <row r="26" spans="1:4" x14ac:dyDescent="0.25">
      <c r="A26" t="s">
        <v>21</v>
      </c>
      <c r="B26">
        <v>100.4</v>
      </c>
      <c r="C26">
        <v>100.8</v>
      </c>
      <c r="D26">
        <v>100.9</v>
      </c>
    </row>
    <row r="27" spans="1:4" x14ac:dyDescent="0.25">
      <c r="A27" t="s">
        <v>22</v>
      </c>
      <c r="B27">
        <v>198.8</v>
      </c>
      <c r="C27">
        <v>195.5</v>
      </c>
      <c r="D27">
        <v>195.8</v>
      </c>
    </row>
    <row r="28" spans="1:4" x14ac:dyDescent="0.25">
      <c r="A28" t="s">
        <v>23</v>
      </c>
      <c r="B28">
        <v>260167</v>
      </c>
      <c r="C28">
        <v>169573</v>
      </c>
      <c r="D28">
        <v>103246</v>
      </c>
    </row>
    <row r="29" spans="1:4" x14ac:dyDescent="0.25">
      <c r="A29" t="s">
        <v>24</v>
      </c>
      <c r="B29" s="1">
        <f>(PI()*B26^2)/4</f>
        <v>7916.9391507524233</v>
      </c>
      <c r="C29" s="1">
        <f t="shared" ref="C29:D29" si="6">(PI()*C26^2)/4</f>
        <v>7980.1479949426484</v>
      </c>
      <c r="D29" s="1">
        <f t="shared" si="6"/>
        <v>7995.9894758983764</v>
      </c>
    </row>
    <row r="30" spans="1:4" x14ac:dyDescent="0.25">
      <c r="A30" t="s">
        <v>25</v>
      </c>
      <c r="B30" s="1">
        <f>B28/B29</f>
        <v>32.862068919056149</v>
      </c>
      <c r="C30" s="1">
        <f t="shared" ref="C30:D30" si="7">C28/C29</f>
        <v>21.2493552885818</v>
      </c>
      <c r="D30" s="1">
        <f t="shared" si="7"/>
        <v>12.912223097742379</v>
      </c>
    </row>
    <row r="31" spans="1:4" x14ac:dyDescent="0.25">
      <c r="A31" t="s">
        <v>4</v>
      </c>
      <c r="B31" s="1">
        <f>B27/B26</f>
        <v>1.9800796812749004</v>
      </c>
      <c r="C31" s="1">
        <f>C27/C26</f>
        <v>1.939484126984127</v>
      </c>
      <c r="D31" s="1">
        <f>D27/D26</f>
        <v>1.9405351833498514</v>
      </c>
    </row>
    <row r="32" spans="1:4" x14ac:dyDescent="0.25">
      <c r="A32" t="s">
        <v>26</v>
      </c>
      <c r="B32" s="1">
        <f>B30</f>
        <v>32.862068919056149</v>
      </c>
      <c r="C32" s="1">
        <f>C30</f>
        <v>21.2493552885818</v>
      </c>
      <c r="D32" s="1">
        <f>D30</f>
        <v>12.912223097742379</v>
      </c>
    </row>
    <row r="33" spans="1:4" x14ac:dyDescent="0.25">
      <c r="A33" t="s">
        <v>27</v>
      </c>
      <c r="B33" s="1">
        <f>1.2*B32</f>
        <v>39.434482702867378</v>
      </c>
      <c r="C33" s="1">
        <f t="shared" ref="C33:D33" si="8">1.2*C32</f>
        <v>25.499226346298158</v>
      </c>
      <c r="D33" s="1">
        <f t="shared" si="8"/>
        <v>15.494667717290854</v>
      </c>
    </row>
    <row r="35" spans="1:4" x14ac:dyDescent="0.25">
      <c r="A35" t="s">
        <v>29</v>
      </c>
      <c r="B35" s="1">
        <f>AVERAGE(B32,B23)</f>
        <v>31.479516403593117</v>
      </c>
      <c r="C35" s="1">
        <f>AVERAGE(C32,C23)</f>
        <v>21.341428447148399</v>
      </c>
      <c r="D35" s="1">
        <f>AVERAGE(D32,D23)</f>
        <v>12.378807719181896</v>
      </c>
    </row>
    <row r="36" spans="1:4" x14ac:dyDescent="0.25">
      <c r="A36" t="s">
        <v>30</v>
      </c>
      <c r="B36" s="1">
        <f>AVERAGE(B33,B24)</f>
        <v>37.775419684311736</v>
      </c>
      <c r="C36" s="1">
        <f>AVERAGE(C33,C24)</f>
        <v>25.609714136578077</v>
      </c>
      <c r="D36" s="1">
        <f>AVERAGE(D33,D24)</f>
        <v>14.854569263018274</v>
      </c>
    </row>
  </sheetData>
  <mergeCells count="2">
    <mergeCell ref="A11:D11"/>
    <mergeCell ref="A15:D1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Conrado Maia Vidal</dc:creator>
  <cp:lastModifiedBy>Alexandre Conrado Maia Vidal</cp:lastModifiedBy>
  <dcterms:created xsi:type="dcterms:W3CDTF">2023-12-01T14:48:10Z</dcterms:created>
  <dcterms:modified xsi:type="dcterms:W3CDTF">2023-12-01T14:50:02Z</dcterms:modified>
</cp:coreProperties>
</file>