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erla\Documents\MeusDocs\Academico\Orcamento\"/>
    </mc:Choice>
  </mc:AlternateContent>
  <bookViews>
    <workbookView xWindow="0" yWindow="0" windowWidth="25260" windowHeight="12300"/>
  </bookViews>
  <sheets>
    <sheet name="orcamento" sheetId="2" r:id="rId1"/>
    <sheet name="VENDAS" sheetId="1" r:id="rId2"/>
    <sheet name="PRODUTO" sheetId="3" r:id="rId3"/>
    <sheet name="PROCESSO" sheetId="4"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2" i="2" l="1"/>
  <c r="C60" i="2"/>
  <c r="N59" i="2"/>
  <c r="M59" i="2"/>
  <c r="L59" i="2"/>
  <c r="K59" i="2"/>
  <c r="J59" i="2"/>
  <c r="I59" i="2"/>
  <c r="H59" i="2"/>
  <c r="G59" i="2"/>
  <c r="F59" i="2"/>
  <c r="E59" i="2"/>
  <c r="D59" i="2"/>
  <c r="C59" i="2"/>
  <c r="N51" i="2"/>
  <c r="M51" i="2"/>
  <c r="L51" i="2"/>
  <c r="K51" i="2"/>
  <c r="J51" i="2"/>
  <c r="I51" i="2"/>
  <c r="H51" i="2"/>
  <c r="G51" i="2"/>
  <c r="F51" i="2"/>
  <c r="E51" i="2"/>
  <c r="D51" i="2"/>
  <c r="C51" i="2"/>
  <c r="B51" i="2"/>
  <c r="A51" i="2"/>
  <c r="N52" i="2"/>
  <c r="B45" i="2"/>
  <c r="A45" i="2"/>
  <c r="H45" i="2" s="1"/>
  <c r="N46" i="2"/>
  <c r="N39" i="2"/>
  <c r="M39" i="2"/>
  <c r="L39" i="2"/>
  <c r="K39" i="2"/>
  <c r="J39" i="2"/>
  <c r="I39" i="2"/>
  <c r="H39" i="2"/>
  <c r="G39" i="2"/>
  <c r="F39" i="2"/>
  <c r="E39" i="2"/>
  <c r="D39" i="2"/>
  <c r="C39" i="2"/>
  <c r="B39" i="2"/>
  <c r="A39" i="2"/>
  <c r="N40" i="2"/>
  <c r="E35" i="2"/>
  <c r="D35" i="2"/>
  <c r="N34" i="2"/>
  <c r="M34" i="2"/>
  <c r="L34" i="2"/>
  <c r="K34" i="2"/>
  <c r="L35" i="2" s="1"/>
  <c r="J34" i="2"/>
  <c r="I34" i="2"/>
  <c r="J35" i="2" s="1"/>
  <c r="H34" i="2"/>
  <c r="I35" i="2" s="1"/>
  <c r="I36" i="2" s="1"/>
  <c r="G34" i="2"/>
  <c r="H35" i="2" s="1"/>
  <c r="H36" i="2" s="1"/>
  <c r="F34" i="2"/>
  <c r="G35" i="2" s="1"/>
  <c r="E34" i="2"/>
  <c r="D34" i="2"/>
  <c r="C34" i="2"/>
  <c r="C36" i="2" s="1"/>
  <c r="N33" i="2"/>
  <c r="M33" i="2"/>
  <c r="L33" i="2"/>
  <c r="K33" i="2"/>
  <c r="J33" i="2"/>
  <c r="I33" i="2"/>
  <c r="H33" i="2"/>
  <c r="G33" i="2"/>
  <c r="F33" i="2"/>
  <c r="E33" i="2"/>
  <c r="D33" i="2"/>
  <c r="C33" i="2"/>
  <c r="N27" i="2"/>
  <c r="M28" i="2" s="1"/>
  <c r="M27" i="2"/>
  <c r="L28" i="2" s="1"/>
  <c r="M29" i="2" s="1"/>
  <c r="M30" i="2" s="1"/>
  <c r="L27" i="2"/>
  <c r="K27" i="2"/>
  <c r="J28" i="2" s="1"/>
  <c r="J27" i="2"/>
  <c r="I28" i="2" s="1"/>
  <c r="J29" i="2" s="1"/>
  <c r="I27" i="2"/>
  <c r="H28" i="2" s="1"/>
  <c r="I29" i="2" s="1"/>
  <c r="I30" i="2" s="1"/>
  <c r="H27" i="2"/>
  <c r="G27" i="2"/>
  <c r="F28" i="2" s="1"/>
  <c r="G29" i="2" s="1"/>
  <c r="F27" i="2"/>
  <c r="E28" i="2" s="1"/>
  <c r="E27" i="2"/>
  <c r="D27" i="2"/>
  <c r="C27" i="2"/>
  <c r="B33" i="2"/>
  <c r="A33" i="2"/>
  <c r="N28" i="2"/>
  <c r="K28" i="2"/>
  <c r="L29" i="2" s="1"/>
  <c r="G28" i="2"/>
  <c r="H29" i="2" s="1"/>
  <c r="C28" i="2"/>
  <c r="D29" i="2" s="1"/>
  <c r="A27" i="2"/>
  <c r="B27" i="2"/>
  <c r="N25" i="2"/>
  <c r="M25" i="2"/>
  <c r="L25" i="2"/>
  <c r="K25" i="2"/>
  <c r="J25" i="2"/>
  <c r="I25" i="2"/>
  <c r="H25" i="2"/>
  <c r="G25" i="2"/>
  <c r="F25" i="2"/>
  <c r="E25" i="2"/>
  <c r="D25" i="2"/>
  <c r="C25" i="2"/>
  <c r="C8" i="3"/>
  <c r="C7" i="3"/>
  <c r="C6" i="3"/>
  <c r="C5" i="3"/>
  <c r="C4" i="3"/>
  <c r="C3" i="3"/>
  <c r="E20" i="2"/>
  <c r="F20" i="2"/>
  <c r="F21" i="2" s="1"/>
  <c r="G20" i="2"/>
  <c r="G21" i="2" s="1"/>
  <c r="H20" i="2"/>
  <c r="H21" i="2" s="1"/>
  <c r="I20" i="2"/>
  <c r="J20" i="2"/>
  <c r="K20" i="2"/>
  <c r="L20" i="2"/>
  <c r="M20" i="2"/>
  <c r="N20" i="2"/>
  <c r="N21" i="2" s="1"/>
  <c r="D21" i="2"/>
  <c r="E21" i="2"/>
  <c r="I21" i="2"/>
  <c r="J21" i="2"/>
  <c r="K21" i="2"/>
  <c r="L21" i="2"/>
  <c r="M21" i="2"/>
  <c r="C21" i="2"/>
  <c r="D20" i="2"/>
  <c r="N19" i="2"/>
  <c r="M19" i="2"/>
  <c r="L19" i="2"/>
  <c r="K19" i="2"/>
  <c r="J19" i="2"/>
  <c r="I19" i="2"/>
  <c r="H19" i="2"/>
  <c r="G19" i="2"/>
  <c r="F19" i="2"/>
  <c r="E19" i="2"/>
  <c r="D19" i="2"/>
  <c r="C19" i="2"/>
  <c r="N18" i="2"/>
  <c r="L18" i="2"/>
  <c r="K18" i="2"/>
  <c r="J18" i="2"/>
  <c r="I18" i="2"/>
  <c r="H18" i="2"/>
  <c r="G18" i="2"/>
  <c r="F18" i="2"/>
  <c r="E18" i="2"/>
  <c r="D18" i="2"/>
  <c r="C18" i="2"/>
  <c r="B18" i="2"/>
  <c r="C9" i="2"/>
  <c r="E5" i="2"/>
  <c r="E9" i="2" s="1"/>
  <c r="C5" i="2"/>
  <c r="K8" i="2"/>
  <c r="C8" i="2"/>
  <c r="N4" i="2"/>
  <c r="N5" i="2" s="1"/>
  <c r="N9" i="2" s="1"/>
  <c r="M4" i="2"/>
  <c r="L4" i="2"/>
  <c r="K4" i="2"/>
  <c r="K5" i="2" s="1"/>
  <c r="K9" i="2" s="1"/>
  <c r="J4" i="2"/>
  <c r="J5" i="2" s="1"/>
  <c r="J9" i="2" s="1"/>
  <c r="I4" i="2"/>
  <c r="I5" i="2" s="1"/>
  <c r="I9" i="2" s="1"/>
  <c r="H4" i="2"/>
  <c r="H5" i="2" s="1"/>
  <c r="H9" i="2" s="1"/>
  <c r="G4" i="2"/>
  <c r="G5" i="2" s="1"/>
  <c r="G9" i="2" s="1"/>
  <c r="F4" i="2"/>
  <c r="F5" i="2" s="1"/>
  <c r="F9" i="2" s="1"/>
  <c r="E4" i="2"/>
  <c r="D4" i="2"/>
  <c r="D5" i="2" s="1"/>
  <c r="D9" i="2" s="1"/>
  <c r="M3" i="2"/>
  <c r="M18" i="2" s="1"/>
  <c r="L5" i="2"/>
  <c r="L9" i="2" s="1"/>
  <c r="N7" i="2"/>
  <c r="N8" i="2" s="1"/>
  <c r="M7" i="2"/>
  <c r="M8" i="2" s="1"/>
  <c r="L7" i="2"/>
  <c r="L8" i="2" s="1"/>
  <c r="K7" i="2"/>
  <c r="J7" i="2"/>
  <c r="J8" i="2" s="1"/>
  <c r="I7" i="2"/>
  <c r="I8" i="2" s="1"/>
  <c r="H7" i="2"/>
  <c r="H8" i="2" s="1"/>
  <c r="G7" i="2"/>
  <c r="G8" i="2" s="1"/>
  <c r="F7" i="2"/>
  <c r="F8" i="2" s="1"/>
  <c r="E7" i="2"/>
  <c r="E8" i="2" s="1"/>
  <c r="D7" i="2"/>
  <c r="D8" i="2" s="1"/>
  <c r="F5" i="1"/>
  <c r="F3" i="1" s="1"/>
  <c r="F4" i="1"/>
  <c r="H52" i="2" l="1"/>
  <c r="I53" i="2" s="1"/>
  <c r="G52" i="2"/>
  <c r="H53" i="2" s="1"/>
  <c r="I45" i="2"/>
  <c r="G45" i="2"/>
  <c r="H46" i="2"/>
  <c r="I47" i="2" s="1"/>
  <c r="J45" i="2"/>
  <c r="F46" i="2"/>
  <c r="G47" i="2" s="1"/>
  <c r="C45" i="2"/>
  <c r="K45" i="2"/>
  <c r="G46" i="2"/>
  <c r="H47" i="2" s="1"/>
  <c r="D45" i="2"/>
  <c r="L45" i="2"/>
  <c r="E45" i="2"/>
  <c r="M45" i="2"/>
  <c r="F45" i="2"/>
  <c r="N45" i="2"/>
  <c r="I40" i="2"/>
  <c r="J41" i="2" s="1"/>
  <c r="H40" i="2"/>
  <c r="I41" i="2" s="1"/>
  <c r="J40" i="2"/>
  <c r="K41" i="2" s="1"/>
  <c r="J36" i="2"/>
  <c r="D36" i="2"/>
  <c r="L36" i="2"/>
  <c r="M35" i="2"/>
  <c r="E36" i="2"/>
  <c r="M36" i="2"/>
  <c r="K35" i="2"/>
  <c r="K36" i="2" s="1"/>
  <c r="G36" i="2"/>
  <c r="F35" i="2"/>
  <c r="F36" i="2" s="1"/>
  <c r="N35" i="2"/>
  <c r="N36" i="2" s="1"/>
  <c r="E30" i="2"/>
  <c r="L30" i="2"/>
  <c r="J30" i="2"/>
  <c r="C30" i="2"/>
  <c r="D28" i="2"/>
  <c r="E29" i="2" s="1"/>
  <c r="H30" i="2"/>
  <c r="K29" i="2"/>
  <c r="K30" i="2" s="1"/>
  <c r="G30" i="2"/>
  <c r="F29" i="2"/>
  <c r="F30" i="2" s="1"/>
  <c r="N29" i="2"/>
  <c r="N30" i="2" s="1"/>
  <c r="M5" i="2"/>
  <c r="M9" i="2" s="1"/>
  <c r="C52" i="2" l="1"/>
  <c r="D53" i="2" s="1"/>
  <c r="F52" i="2"/>
  <c r="G53" i="2" s="1"/>
  <c r="G54" i="2" s="1"/>
  <c r="J52" i="2"/>
  <c r="K53" i="2" s="1"/>
  <c r="M52" i="2"/>
  <c r="N53" i="2" s="1"/>
  <c r="N54" i="2" s="1"/>
  <c r="I52" i="2"/>
  <c r="L52" i="2"/>
  <c r="M53" i="2" s="1"/>
  <c r="M54" i="2" s="1"/>
  <c r="E52" i="2"/>
  <c r="F53" i="2" s="1"/>
  <c r="D52" i="2"/>
  <c r="E53" i="2" s="1"/>
  <c r="K52" i="2"/>
  <c r="L53" i="2" s="1"/>
  <c r="H54" i="2"/>
  <c r="G48" i="2"/>
  <c r="M46" i="2"/>
  <c r="N47" i="2" s="1"/>
  <c r="N48" i="2" s="1"/>
  <c r="J46" i="2"/>
  <c r="K47" i="2" s="1"/>
  <c r="D46" i="2"/>
  <c r="E47" i="2" s="1"/>
  <c r="C46" i="2"/>
  <c r="D47" i="2" s="1"/>
  <c r="D48" i="2" s="1"/>
  <c r="C48" i="2"/>
  <c r="E46" i="2"/>
  <c r="F47" i="2" s="1"/>
  <c r="F48" i="2" s="1"/>
  <c r="L46" i="2"/>
  <c r="M47" i="2" s="1"/>
  <c r="I46" i="2"/>
  <c r="K46" i="2"/>
  <c r="L47" i="2" s="1"/>
  <c r="H48" i="2"/>
  <c r="D40" i="2"/>
  <c r="E41" i="2" s="1"/>
  <c r="K40" i="2"/>
  <c r="C40" i="2"/>
  <c r="E40" i="2"/>
  <c r="F41" i="2" s="1"/>
  <c r="J42" i="2"/>
  <c r="G40" i="2"/>
  <c r="H41" i="2" s="1"/>
  <c r="H42" i="2"/>
  <c r="F40" i="2"/>
  <c r="G41" i="2" s="1"/>
  <c r="G42" i="2" s="1"/>
  <c r="M40" i="2"/>
  <c r="N41" i="2" s="1"/>
  <c r="N42" i="2" s="1"/>
  <c r="L40" i="2"/>
  <c r="M41" i="2" s="1"/>
  <c r="I42" i="2"/>
  <c r="D30" i="2"/>
  <c r="C54" i="2" l="1"/>
  <c r="L54" i="2"/>
  <c r="F54" i="2"/>
  <c r="K54" i="2"/>
  <c r="J53" i="2"/>
  <c r="J54" i="2" s="1"/>
  <c r="I54" i="2"/>
  <c r="E54" i="2"/>
  <c r="D54" i="2"/>
  <c r="L48" i="2"/>
  <c r="E48" i="2"/>
  <c r="J47" i="2"/>
  <c r="J48" i="2" s="1"/>
  <c r="I48" i="2"/>
  <c r="M48" i="2"/>
  <c r="K48" i="2"/>
  <c r="F42" i="2"/>
  <c r="M42" i="2"/>
  <c r="L41" i="2"/>
  <c r="L42" i="2" s="1"/>
  <c r="K42" i="2"/>
  <c r="D41" i="2"/>
  <c r="D42" i="2" s="1"/>
  <c r="C42" i="2"/>
  <c r="E42" i="2"/>
</calcChain>
</file>

<file path=xl/sharedStrings.xml><?xml version="1.0" encoding="utf-8"?>
<sst xmlns="http://schemas.openxmlformats.org/spreadsheetml/2006/main" count="77" uniqueCount="61">
  <si>
    <t>ORÇAMENTO DE VENDAS</t>
  </si>
  <si>
    <t>PREMISSAS</t>
  </si>
  <si>
    <t>vendas históricas (qtd)</t>
  </si>
  <si>
    <t>preço de vendas históricos</t>
  </si>
  <si>
    <t>mercado total (qtd)</t>
  </si>
  <si>
    <t>Orçamento de vendas</t>
  </si>
  <si>
    <t>Preço de venda</t>
  </si>
  <si>
    <t>Quantidade de vendedores</t>
  </si>
  <si>
    <t>Salário de vendedores</t>
  </si>
  <si>
    <t>Comissão de vendedores</t>
  </si>
  <si>
    <t xml:space="preserve">Faturamento </t>
  </si>
  <si>
    <t>Despesa publicidade</t>
  </si>
  <si>
    <t>Prazo de recebimento de cliente</t>
  </si>
  <si>
    <t>a vista</t>
  </si>
  <si>
    <t>30 dias</t>
  </si>
  <si>
    <t>60 dias</t>
  </si>
  <si>
    <t>Orçamento de produção</t>
  </si>
  <si>
    <t>Quantidade a ser vendida</t>
  </si>
  <si>
    <t>Estoque final</t>
  </si>
  <si>
    <t>Estoque inicial</t>
  </si>
  <si>
    <t>Quantidade a ser produzida</t>
  </si>
  <si>
    <t>Produto - 1 picolé</t>
  </si>
  <si>
    <t>palito</t>
  </si>
  <si>
    <t>ml leite</t>
  </si>
  <si>
    <t>gr aromatizante</t>
  </si>
  <si>
    <t>gr açúcar</t>
  </si>
  <si>
    <t xml:space="preserve">embalagem </t>
  </si>
  <si>
    <t>Valor individual</t>
  </si>
  <si>
    <t>Quantidade a ser produzida de picolé</t>
  </si>
  <si>
    <t>MP1</t>
  </si>
  <si>
    <t>MP2</t>
  </si>
  <si>
    <t>MP3</t>
  </si>
  <si>
    <t>MP4</t>
  </si>
  <si>
    <t>MP5</t>
  </si>
  <si>
    <t>Orçamento de Mão de Obra Direta (MOD)</t>
  </si>
  <si>
    <t>Orçamento de Matéria-Prima (MP)</t>
  </si>
  <si>
    <t>Número de horas para o mês</t>
  </si>
  <si>
    <t>hora para cada 10 picolés</t>
  </si>
  <si>
    <t>horas de trabalho por mês</t>
  </si>
  <si>
    <t>Como fazer picolés de frutas e cremosos?</t>
  </si>
  <si>
    <r>
      <t>Os </t>
    </r>
    <r>
      <rPr>
        <b/>
        <sz val="12"/>
        <color rgb="FF000000"/>
        <rFont val="Arial"/>
        <family val="2"/>
      </rPr>
      <t>picolés</t>
    </r>
    <r>
      <rPr>
        <b/>
        <sz val="12"/>
        <color rgb="FF000000"/>
        <rFont val="Arial"/>
        <family val="2"/>
      </rPr>
      <t> são uma das sobremesas favoritas das crianças e sua invenção não poderia ter criador melhor. Em meados de 1905, na cidade de San Francisco, na Califórnia, um menino de 11, anos chamado Frank Epperson, estava na varanda brincando com sua comida e, com o auxílio de um pequeno palito, misturava água e refrigerante em pó em uma xícara.</t>
    </r>
  </si>
  <si>
    <t>Quando entrou em casa, esqueceu a xícara do lado de fora. Depois de uma noite muito fria, o menino retornou à varanda e encontrou sua água açucarada, que havia se transformado em um delicioso pedaço de gelo doce no palito. E assim surgiu o picolé.</t>
  </si>
  <si>
    <r>
      <t>De lá pra cá, os processos se modernizaram, mas o princípio continua o mesmo. E da mistura de líquidos com ingredientes doces, congelados em volta de um pequeno palito, são fabricados milhares e milhares de </t>
    </r>
    <r>
      <rPr>
        <b/>
        <sz val="12"/>
        <color rgb="FF000000"/>
        <rFont val="Arial"/>
        <family val="2"/>
      </rPr>
      <t>picolés</t>
    </r>
    <r>
      <rPr>
        <b/>
        <sz val="12"/>
        <color rgb="FF000000"/>
        <rFont val="Arial"/>
        <family val="2"/>
      </rPr>
      <t> todos os dias.</t>
    </r>
  </si>
  <si>
    <t>Escolha da base</t>
  </si>
  <si>
    <r>
      <t>O primeiro passo para a fabricação do picolé é a criação da massa, que pode ser </t>
    </r>
    <r>
      <rPr>
        <b/>
        <sz val="12"/>
        <color rgb="FF000000"/>
        <rFont val="Arial"/>
        <family val="2"/>
      </rPr>
      <t>à base de água</t>
    </r>
    <r>
      <rPr>
        <b/>
        <sz val="12"/>
        <color rgb="FF000000"/>
        <rFont val="Arial"/>
        <family val="2"/>
      </rPr>
      <t> ou de leite. Para os </t>
    </r>
    <r>
      <rPr>
        <b/>
        <sz val="12"/>
        <color rgb="FF000000"/>
        <rFont val="Arial"/>
        <family val="2"/>
      </rPr>
      <t>picolés de leite</t>
    </r>
    <r>
      <rPr>
        <b/>
        <sz val="12"/>
        <color rgb="FF000000"/>
        <rFont val="Arial"/>
        <family val="2"/>
      </rPr>
      <t>, à base pode ser a mesma utilizada no preparo dos sorvetes, já pasteurizada. A mistura deve ser agitada para a total incorporação dos ingredientes. Já os picolés à base de água podem ser feitos com uma calda simples ou uma calda enriquecida.</t>
    </r>
  </si>
  <si>
    <t>Depois de misturados os ingredientes, a massa recebe a adição do pó saborizador e, por fim, é levada até as formas para ficar com o formato exato que os fabricantes desejam.</t>
  </si>
  <si>
    <t>Resfriamento</t>
  </si>
  <si>
    <r>
      <t>Depois disso, o sorvete passa por uma etapa de resfriamento para que possa ficar com a consistência desejada, já com os palitos inseridos no local correto. Depois os picolés passam pela etapa de finalização, onde, em alguns casos, recebem a </t>
    </r>
    <r>
      <rPr>
        <b/>
        <sz val="12"/>
        <color rgb="FF000000"/>
        <rFont val="Arial"/>
        <family val="2"/>
      </rPr>
      <t>cobertura cremosa</t>
    </r>
    <r>
      <rPr>
        <b/>
        <sz val="12"/>
        <color rgb="FF000000"/>
        <rFont val="Arial"/>
        <family val="2"/>
      </rPr>
      <t>, que será solidificada e formará uma deliciosa casquinha de chocolate crocante.</t>
    </r>
  </si>
  <si>
    <t>Embalagem</t>
  </si>
  <si>
    <r>
      <t>Ao final desse processo, os </t>
    </r>
    <r>
      <rPr>
        <b/>
        <sz val="12"/>
        <color rgb="FF000000"/>
        <rFont val="Arial"/>
        <family val="2"/>
      </rPr>
      <t>picolés</t>
    </r>
    <r>
      <rPr>
        <b/>
        <sz val="12"/>
        <color rgb="FF000000"/>
        <rFont val="Arial"/>
        <family val="2"/>
      </rPr>
      <t> são levados para mecanismos responsáveis por embalar as porções individuais. Depois disso, eles são armazenados em câmaras refrigeradas e transportados em caminhões ou containers com a mesma capacidade refrigeradora.</t>
    </r>
  </si>
  <si>
    <t>Congelamento rápido</t>
  </si>
  <si>
    <t>Você já deve ter feito picolé em casa, não é mesmo? E já deve ter se perguntado: porque os picolés feitos na sorveteria são mais gostosos? Pois bem, os picolés da sorveteria tem um sabor diferente porque as técnicas modernas de fabricação forçam o gelo a se integrar melhor com o açúcar e o aromatizante.</t>
  </si>
  <si>
    <t>Isso é feito com a refrigeração dos picolés em banho de salmoura ajustado para -40º C. Esse esquema força a água a congelar de uma vez só, ao invés de ser por etapas, então sobra menos tempo para ela atrapalhar os outros ingredientes e gera cristais menores.</t>
  </si>
  <si>
    <t>Por fim, os picolés são retirados das formas, embalados, armazenados e posteriormente levados até o ponto de venda, para a alegria dos consumidores.</t>
  </si>
  <si>
    <r>
      <t> </t>
    </r>
    <r>
      <rPr>
        <b/>
        <sz val="12"/>
        <color rgb="FF000000"/>
        <rFont val="Arial"/>
        <family val="2"/>
      </rPr>
      <t>Depois de toda essa teoria, ficou com vontade de pular para a parte prática e saborear um </t>
    </r>
    <r>
      <rPr>
        <b/>
        <sz val="12"/>
        <color rgb="FF000000"/>
        <rFont val="Arial"/>
        <family val="2"/>
      </rPr>
      <t>delicioso picolé</t>
    </r>
    <r>
      <rPr>
        <b/>
        <sz val="12"/>
        <color rgb="FF000000"/>
        <rFont val="Arial"/>
        <family val="2"/>
      </rPr>
      <t> ou </t>
    </r>
    <r>
      <rPr>
        <b/>
        <sz val="12"/>
        <color rgb="FF000000"/>
        <rFont val="Arial"/>
        <family val="2"/>
      </rPr>
      <t>sorvete de massa</t>
    </r>
    <r>
      <rPr>
        <b/>
        <sz val="12"/>
        <color rgb="FF000000"/>
        <rFont val="Arial"/>
        <family val="2"/>
      </rPr>
      <t>?</t>
    </r>
  </si>
  <si>
    <t>Até a próxima!</t>
  </si>
  <si>
    <t>https://www.maroma.com.br/voce-sabe-como-e-feito-o-sorvete-conheca-os-processos-de-uma-fabrica-de-sorvetes/</t>
  </si>
  <si>
    <t>https://polosulsc.com.br/#produtos</t>
  </si>
  <si>
    <t>PRODUTORA DE PICOLÉ DE 200 POR HORA</t>
  </si>
  <si>
    <t>DOSADOR DE FORMA E DESMOLDADOR  DE PICOLÉ</t>
  </si>
  <si>
    <t>EMBALADORA DE PICOLÉ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</si>
</sst>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R$&quot;\ #,##0.00;[Red]\-&quot;R$&quot;\ #,##0.00"/>
    <numFmt numFmtId="44" formatCode="_-&quot;R$&quot;\ * #,##0.00_-;\-&quot;R$&quot;\ * #,##0.00_-;_-&quot;R$&quot;\ * &quot;-&quot;??_-;_-@_-"/>
    <numFmt numFmtId="43" formatCode="_-* #,##0.00_-;\-* #,##0.00_-;_-* &quot;-&quot;??_-;_-@_-"/>
    <numFmt numFmtId="164" formatCode="_-* #,##0_-;\-* #,##0_-;_-* &quot;-&quot;??_-;_-@_-"/>
    <numFmt numFmtId="165" formatCode="_-&quot;R$&quot;\ * #,##0_-;\-&quot;R$&quot;\ * #,##0_-;_-&quot;R$&quot;\ * &quot;-&quot;??_-;_-@_-"/>
  </numFmts>
  <fonts count="2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000000"/>
      <name val="Calibri"/>
      <family val="2"/>
      <scheme val="minor"/>
    </font>
    <font>
      <b/>
      <sz val="11"/>
      <color rgb="FFFF0000"/>
      <name val="Calibri"/>
      <family val="2"/>
      <scheme val="minor"/>
    </font>
    <font>
      <sz val="11"/>
      <color rgb="FF000000"/>
      <name val="Calibri"/>
      <family val="2"/>
      <scheme val="minor"/>
    </font>
    <font>
      <sz val="14"/>
      <color theme="1"/>
      <name val="Calibri"/>
      <family val="2"/>
      <scheme val="minor"/>
    </font>
    <font>
      <b/>
      <sz val="14"/>
      <color theme="1"/>
      <name val="Calibri"/>
      <family val="2"/>
      <scheme val="minor"/>
    </font>
    <font>
      <sz val="14"/>
      <color rgb="FFFF0000"/>
      <name val="Calibri"/>
      <family val="2"/>
      <scheme val="minor"/>
    </font>
    <font>
      <sz val="16"/>
      <color theme="1"/>
      <name val="Calibri"/>
      <family val="2"/>
      <scheme val="minor"/>
    </font>
    <font>
      <sz val="22"/>
      <color theme="1"/>
      <name val="Calibri"/>
      <family val="2"/>
      <scheme val="minor"/>
    </font>
    <font>
      <b/>
      <sz val="22"/>
      <color theme="5"/>
      <name val="Calibri"/>
      <family val="2"/>
      <scheme val="minor"/>
    </font>
    <font>
      <sz val="14"/>
      <color rgb="FF00B0F0"/>
      <name val="Calibri"/>
      <family val="2"/>
      <scheme val="minor"/>
    </font>
    <font>
      <sz val="14"/>
      <name val="Calibri"/>
      <family val="2"/>
      <scheme val="minor"/>
    </font>
    <font>
      <b/>
      <sz val="23"/>
      <color rgb="FFE6007D"/>
      <name val="Arial"/>
      <family val="2"/>
    </font>
    <font>
      <b/>
      <sz val="12"/>
      <color rgb="FF000000"/>
      <name val="Arial"/>
      <family val="2"/>
    </font>
    <font>
      <b/>
      <sz val="12"/>
      <color rgb="FF000000"/>
      <name val="Arial"/>
      <family val="2"/>
    </font>
    <font>
      <b/>
      <sz val="18"/>
      <color rgb="FFE6007D"/>
      <name val="Arial"/>
      <family val="2"/>
    </font>
    <font>
      <b/>
      <sz val="20"/>
      <color theme="1"/>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C000"/>
        <bgColor indexed="64"/>
      </patternFill>
    </fill>
  </fills>
  <borders count="2">
    <border>
      <left/>
      <right/>
      <top/>
      <bottom/>
      <diagonal/>
    </border>
    <border>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54">
    <xf numFmtId="0" fontId="0" fillId="0" borderId="0" xfId="0"/>
    <xf numFmtId="0" fontId="0" fillId="2" borderId="0" xfId="0" applyFont="1" applyFill="1"/>
    <xf numFmtId="0" fontId="4" fillId="2" borderId="0" xfId="0" applyFont="1" applyFill="1" applyAlignment="1">
      <alignment horizontal="right" vertical="center"/>
    </xf>
    <xf numFmtId="0" fontId="5" fillId="2" borderId="0" xfId="0" applyFont="1" applyFill="1" applyAlignment="1">
      <alignment horizontal="right" vertical="center"/>
    </xf>
    <xf numFmtId="0" fontId="3" fillId="3" borderId="0" xfId="0" applyFont="1" applyFill="1"/>
    <xf numFmtId="0" fontId="4" fillId="3" borderId="0" xfId="0" applyFont="1" applyFill="1" applyAlignment="1">
      <alignment horizontal="right" vertical="center"/>
    </xf>
    <xf numFmtId="0" fontId="5" fillId="3" borderId="0" xfId="0" applyFont="1" applyFill="1" applyAlignment="1">
      <alignment horizontal="right" vertical="center"/>
    </xf>
    <xf numFmtId="0" fontId="6" fillId="4" borderId="0" xfId="0" applyFont="1" applyFill="1" applyAlignment="1">
      <alignment vertical="center"/>
    </xf>
    <xf numFmtId="3" fontId="6" fillId="0" borderId="0" xfId="0" applyNumberFormat="1" applyFont="1" applyAlignment="1">
      <alignment horizontal="center" vertical="center"/>
    </xf>
    <xf numFmtId="164" fontId="2" fillId="0" borderId="0" xfId="1" applyNumberFormat="1" applyFont="1" applyFill="1"/>
    <xf numFmtId="0" fontId="6" fillId="0" borderId="0" xfId="0" applyFont="1" applyAlignment="1">
      <alignment vertical="center"/>
    </xf>
    <xf numFmtId="8" fontId="6" fillId="0" borderId="0" xfId="0" applyNumberFormat="1" applyFont="1" applyAlignment="1">
      <alignment horizontal="center" vertical="center"/>
    </xf>
    <xf numFmtId="165" fontId="2" fillId="0" borderId="0" xfId="2" applyNumberFormat="1" applyFont="1" applyFill="1"/>
    <xf numFmtId="0" fontId="6" fillId="5" borderId="0" xfId="0" applyFont="1" applyFill="1" applyAlignment="1">
      <alignment vertical="center"/>
    </xf>
    <xf numFmtId="164" fontId="2" fillId="0" borderId="0" xfId="1" applyNumberFormat="1" applyFont="1"/>
    <xf numFmtId="0" fontId="7" fillId="0" borderId="0" xfId="0" applyFont="1"/>
    <xf numFmtId="0" fontId="8" fillId="6" borderId="0" xfId="0" applyFont="1" applyFill="1"/>
    <xf numFmtId="43" fontId="7" fillId="0" borderId="0" xfId="1" applyFont="1"/>
    <xf numFmtId="164" fontId="7" fillId="0" borderId="0" xfId="1" applyNumberFormat="1" applyFont="1"/>
    <xf numFmtId="0" fontId="7" fillId="0" borderId="0" xfId="0" applyFont="1" applyAlignment="1">
      <alignment horizontal="left" indent="2"/>
    </xf>
    <xf numFmtId="165" fontId="7" fillId="0" borderId="0" xfId="2" applyNumberFormat="1" applyFont="1"/>
    <xf numFmtId="0" fontId="9" fillId="0" borderId="0" xfId="0" applyFont="1"/>
    <xf numFmtId="9" fontId="7" fillId="0" borderId="0" xfId="0" applyNumberFormat="1" applyFont="1"/>
    <xf numFmtId="0" fontId="7" fillId="0" borderId="1" xfId="0" applyFont="1" applyBorder="1" applyAlignment="1">
      <alignment horizontal="left" indent="1"/>
    </xf>
    <xf numFmtId="165" fontId="7" fillId="0" borderId="1" xfId="2" applyNumberFormat="1" applyFont="1" applyBorder="1"/>
    <xf numFmtId="0" fontId="8" fillId="7" borderId="0" xfId="0" applyFont="1" applyFill="1"/>
    <xf numFmtId="164" fontId="7" fillId="0" borderId="0" xfId="0" applyNumberFormat="1" applyFont="1"/>
    <xf numFmtId="0" fontId="8" fillId="0" borderId="0" xfId="0" applyFont="1"/>
    <xf numFmtId="17" fontId="8" fillId="0" borderId="0" xfId="0" applyNumberFormat="1" applyFont="1"/>
    <xf numFmtId="0" fontId="11" fillId="0" borderId="0" xfId="0" applyFont="1"/>
    <xf numFmtId="0" fontId="11" fillId="7" borderId="0" xfId="0" applyFont="1" applyFill="1"/>
    <xf numFmtId="44" fontId="11" fillId="0" borderId="0" xfId="2" applyFont="1"/>
    <xf numFmtId="44" fontId="11" fillId="0" borderId="0" xfId="0" applyNumberFormat="1" applyFont="1"/>
    <xf numFmtId="0" fontId="11" fillId="0" borderId="1" xfId="0" applyFont="1" applyBorder="1"/>
    <xf numFmtId="44" fontId="12" fillId="0" borderId="1" xfId="0" applyNumberFormat="1" applyFont="1" applyBorder="1"/>
    <xf numFmtId="0" fontId="8" fillId="4" borderId="0" xfId="0" applyFont="1" applyFill="1"/>
    <xf numFmtId="0" fontId="13" fillId="0" borderId="0" xfId="0" applyFont="1"/>
    <xf numFmtId="0" fontId="13" fillId="0" borderId="0" xfId="0" applyFont="1" applyAlignment="1">
      <alignment horizontal="left" indent="2"/>
    </xf>
    <xf numFmtId="164" fontId="13" fillId="0" borderId="0" xfId="1" applyNumberFormat="1" applyFont="1"/>
    <xf numFmtId="0" fontId="14" fillId="0" borderId="0" xfId="0" applyFont="1"/>
    <xf numFmtId="0" fontId="14" fillId="0" borderId="1" xfId="0" applyFont="1" applyBorder="1" applyAlignment="1">
      <alignment horizontal="left" indent="1"/>
    </xf>
    <xf numFmtId="164" fontId="14" fillId="0" borderId="1" xfId="1" applyNumberFormat="1" applyFont="1" applyBorder="1"/>
    <xf numFmtId="0" fontId="9" fillId="0" borderId="1" xfId="0" applyFont="1" applyBorder="1" applyAlignment="1">
      <alignment horizontal="left" indent="1"/>
    </xf>
    <xf numFmtId="164" fontId="9" fillId="0" borderId="1" xfId="1" applyNumberFormat="1" applyFont="1" applyBorder="1"/>
    <xf numFmtId="164" fontId="14" fillId="0" borderId="0" xfId="0" applyNumberFormat="1" applyFont="1"/>
    <xf numFmtId="9" fontId="14" fillId="0" borderId="0" xfId="0" applyNumberFormat="1" applyFont="1"/>
    <xf numFmtId="164" fontId="14" fillId="0" borderId="0" xfId="1" applyNumberFormat="1" applyFont="1"/>
    <xf numFmtId="0" fontId="8" fillId="5" borderId="0" xfId="0" applyFont="1" applyFill="1"/>
    <xf numFmtId="0" fontId="15" fillId="0" borderId="0" xfId="0" applyFont="1" applyAlignment="1">
      <alignment vertical="center"/>
    </xf>
    <xf numFmtId="0" fontId="16" fillId="0" borderId="0" xfId="0" applyFont="1" applyAlignment="1">
      <alignment vertical="center"/>
    </xf>
    <xf numFmtId="0" fontId="18" fillId="0" borderId="0" xfId="0" applyFont="1" applyAlignment="1">
      <alignment vertical="center"/>
    </xf>
    <xf numFmtId="0" fontId="17" fillId="0" borderId="0" xfId="0" applyFont="1" applyAlignment="1">
      <alignment vertical="center"/>
    </xf>
    <xf numFmtId="0" fontId="19" fillId="0" borderId="0" xfId="0" applyFont="1"/>
    <xf numFmtId="44" fontId="10" fillId="0" borderId="0" xfId="2" applyFont="1"/>
  </cellXfs>
  <cellStyles count="3">
    <cellStyle name="Moeda" xfId="2" builtinId="4"/>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1677485</xdr:colOff>
      <xdr:row>24</xdr:row>
      <xdr:rowOff>57770</xdr:rowOff>
    </xdr:to>
    <xdr:pic>
      <xdr:nvPicPr>
        <xdr:cNvPr id="2" name="Imagem 1"/>
        <xdr:cNvPicPr>
          <a:picLocks noChangeAspect="1"/>
        </xdr:cNvPicPr>
      </xdr:nvPicPr>
      <xdr:blipFill>
        <a:blip xmlns:r="http://schemas.openxmlformats.org/officeDocument/2006/relationships" r:embed="rId1"/>
        <a:stretch>
          <a:fillRect/>
        </a:stretch>
      </xdr:blipFill>
      <xdr:spPr>
        <a:xfrm>
          <a:off x="609600" y="190500"/>
          <a:ext cx="7773485" cy="4439270"/>
        </a:xfrm>
        <a:prstGeom prst="rect">
          <a:avLst/>
        </a:prstGeom>
      </xdr:spPr>
    </xdr:pic>
    <xdr:clientData/>
  </xdr:twoCellAnchor>
  <xdr:twoCellAnchor editAs="oneCell">
    <xdr:from>
      <xdr:col>1</xdr:col>
      <xdr:colOff>0</xdr:colOff>
      <xdr:row>45</xdr:row>
      <xdr:rowOff>0</xdr:rowOff>
    </xdr:from>
    <xdr:to>
      <xdr:col>11</xdr:col>
      <xdr:colOff>1877538</xdr:colOff>
      <xdr:row>57</xdr:row>
      <xdr:rowOff>38424</xdr:rowOff>
    </xdr:to>
    <xdr:pic>
      <xdr:nvPicPr>
        <xdr:cNvPr id="3" name="Imagem 2"/>
        <xdr:cNvPicPr>
          <a:picLocks noChangeAspect="1"/>
        </xdr:cNvPicPr>
      </xdr:nvPicPr>
      <xdr:blipFill>
        <a:blip xmlns:r="http://schemas.openxmlformats.org/officeDocument/2006/relationships" r:embed="rId2"/>
        <a:stretch>
          <a:fillRect/>
        </a:stretch>
      </xdr:blipFill>
      <xdr:spPr>
        <a:xfrm>
          <a:off x="609600" y="9286875"/>
          <a:ext cx="7973538" cy="2324424"/>
        </a:xfrm>
        <a:prstGeom prst="rect">
          <a:avLst/>
        </a:prstGeom>
      </xdr:spPr>
    </xdr:pic>
    <xdr:clientData/>
  </xdr:twoCellAnchor>
  <xdr:twoCellAnchor editAs="oneCell">
    <xdr:from>
      <xdr:col>0</xdr:col>
      <xdr:colOff>209550</xdr:colOff>
      <xdr:row>58</xdr:row>
      <xdr:rowOff>114300</xdr:rowOff>
    </xdr:from>
    <xdr:to>
      <xdr:col>25</xdr:col>
      <xdr:colOff>592930</xdr:colOff>
      <xdr:row>100</xdr:row>
      <xdr:rowOff>86838</xdr:rowOff>
    </xdr:to>
    <xdr:pic>
      <xdr:nvPicPr>
        <xdr:cNvPr id="4" name="Imagem 3"/>
        <xdr:cNvPicPr>
          <a:picLocks noChangeAspect="1"/>
        </xdr:cNvPicPr>
      </xdr:nvPicPr>
      <xdr:blipFill>
        <a:blip xmlns:r="http://schemas.openxmlformats.org/officeDocument/2006/relationships" r:embed="rId3"/>
        <a:stretch>
          <a:fillRect/>
        </a:stretch>
      </xdr:blipFill>
      <xdr:spPr>
        <a:xfrm>
          <a:off x="209550" y="11877675"/>
          <a:ext cx="17052130" cy="797353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abSelected="1" workbookViewId="0">
      <pane xSplit="2" ySplit="1" topLeftCell="C34" activePane="bottomRight" state="frozen"/>
      <selection pane="topRight" activeCell="C1" sqref="C1"/>
      <selection pane="bottomLeft" activeCell="A2" sqref="A2"/>
      <selection pane="bottomRight" activeCell="B48" sqref="B48"/>
    </sheetView>
  </sheetViews>
  <sheetFormatPr defaultColWidth="20.5703125" defaultRowHeight="18.75" x14ac:dyDescent="0.3"/>
  <cols>
    <col min="1" max="1" width="10.42578125" style="15" customWidth="1"/>
    <col min="2" max="2" width="44.42578125" style="15" customWidth="1"/>
    <col min="3" max="14" width="15.5703125" style="15" customWidth="1"/>
    <col min="15" max="16384" width="20.5703125" style="15"/>
  </cols>
  <sheetData>
    <row r="1" spans="1:14" s="27" customFormat="1" x14ac:dyDescent="0.3">
      <c r="C1" s="28">
        <v>45292</v>
      </c>
      <c r="D1" s="28">
        <v>45323</v>
      </c>
      <c r="E1" s="28">
        <v>45352</v>
      </c>
      <c r="F1" s="28">
        <v>45383</v>
      </c>
      <c r="G1" s="28">
        <v>45413</v>
      </c>
      <c r="H1" s="28">
        <v>45444</v>
      </c>
      <c r="I1" s="28">
        <v>45474</v>
      </c>
      <c r="J1" s="28">
        <v>45505</v>
      </c>
      <c r="K1" s="28">
        <v>45536</v>
      </c>
      <c r="L1" s="28">
        <v>45566</v>
      </c>
      <c r="M1" s="28">
        <v>45597</v>
      </c>
      <c r="N1" s="28">
        <v>45627</v>
      </c>
    </row>
    <row r="2" spans="1:14" s="16" customFormat="1" x14ac:dyDescent="0.3">
      <c r="B2" s="16" t="s">
        <v>5</v>
      </c>
    </row>
    <row r="3" spans="1:14" s="36" customFormat="1" x14ac:dyDescent="0.3">
      <c r="B3" s="37" t="s">
        <v>17</v>
      </c>
      <c r="C3" s="38">
        <v>2000</v>
      </c>
      <c r="D3" s="38">
        <v>2100</v>
      </c>
      <c r="E3" s="38">
        <v>2150</v>
      </c>
      <c r="F3" s="38">
        <v>2200</v>
      </c>
      <c r="G3" s="38">
        <v>1900</v>
      </c>
      <c r="H3" s="38">
        <v>1800</v>
      </c>
      <c r="I3" s="38">
        <v>1700</v>
      </c>
      <c r="J3" s="38">
        <v>1500</v>
      </c>
      <c r="K3" s="38">
        <v>1800</v>
      </c>
      <c r="L3" s="38">
        <v>1900</v>
      </c>
      <c r="M3" s="38">
        <f t="shared" ref="M3" si="0">$C$3</f>
        <v>2000</v>
      </c>
      <c r="N3" s="38">
        <v>2200</v>
      </c>
    </row>
    <row r="4" spans="1:14" x14ac:dyDescent="0.3">
      <c r="B4" s="19" t="s">
        <v>6</v>
      </c>
      <c r="C4" s="20">
        <v>15</v>
      </c>
      <c r="D4" s="20">
        <f>$C$4</f>
        <v>15</v>
      </c>
      <c r="E4" s="20">
        <f t="shared" ref="E4:N4" si="1">$C$4</f>
        <v>15</v>
      </c>
      <c r="F4" s="20">
        <f t="shared" si="1"/>
        <v>15</v>
      </c>
      <c r="G4" s="20">
        <f t="shared" si="1"/>
        <v>15</v>
      </c>
      <c r="H4" s="20">
        <f t="shared" si="1"/>
        <v>15</v>
      </c>
      <c r="I4" s="20">
        <f t="shared" si="1"/>
        <v>15</v>
      </c>
      <c r="J4" s="20">
        <f t="shared" si="1"/>
        <v>15</v>
      </c>
      <c r="K4" s="20">
        <f t="shared" si="1"/>
        <v>15</v>
      </c>
      <c r="L4" s="20">
        <f t="shared" si="1"/>
        <v>15</v>
      </c>
      <c r="M4" s="20">
        <f t="shared" si="1"/>
        <v>15</v>
      </c>
      <c r="N4" s="20">
        <f t="shared" si="1"/>
        <v>15</v>
      </c>
    </row>
    <row r="5" spans="1:14" x14ac:dyDescent="0.3">
      <c r="B5" s="23" t="s">
        <v>10</v>
      </c>
      <c r="C5" s="24">
        <f>C3*C4</f>
        <v>30000</v>
      </c>
      <c r="D5" s="24">
        <f t="shared" ref="D5:N5" si="2">D3*D4</f>
        <v>31500</v>
      </c>
      <c r="E5" s="24">
        <f t="shared" si="2"/>
        <v>32250</v>
      </c>
      <c r="F5" s="24">
        <f t="shared" si="2"/>
        <v>33000</v>
      </c>
      <c r="G5" s="24">
        <f t="shared" si="2"/>
        <v>28500</v>
      </c>
      <c r="H5" s="24">
        <f t="shared" si="2"/>
        <v>27000</v>
      </c>
      <c r="I5" s="24">
        <f t="shared" si="2"/>
        <v>25500</v>
      </c>
      <c r="J5" s="24">
        <f t="shared" si="2"/>
        <v>22500</v>
      </c>
      <c r="K5" s="24">
        <f t="shared" si="2"/>
        <v>27000</v>
      </c>
      <c r="L5" s="24">
        <f t="shared" si="2"/>
        <v>28500</v>
      </c>
      <c r="M5" s="24">
        <f t="shared" si="2"/>
        <v>30000</v>
      </c>
      <c r="N5" s="24">
        <f t="shared" si="2"/>
        <v>33000</v>
      </c>
    </row>
    <row r="6" spans="1:14" x14ac:dyDescent="0.3">
      <c r="B6" s="19"/>
      <c r="C6" s="18"/>
      <c r="D6" s="18"/>
      <c r="E6" s="18"/>
      <c r="F6" s="18"/>
      <c r="G6" s="18"/>
      <c r="H6" s="18"/>
      <c r="I6" s="18"/>
      <c r="J6" s="18"/>
      <c r="K6" s="18"/>
      <c r="L6" s="18"/>
      <c r="M6" s="18"/>
      <c r="N6" s="18"/>
    </row>
    <row r="7" spans="1:14" x14ac:dyDescent="0.3">
      <c r="B7" s="19" t="s">
        <v>7</v>
      </c>
      <c r="C7" s="18">
        <v>2</v>
      </c>
      <c r="D7" s="18">
        <f>$C$7</f>
        <v>2</v>
      </c>
      <c r="E7" s="18">
        <f t="shared" ref="E7:N7" si="3">$C$7</f>
        <v>2</v>
      </c>
      <c r="F7" s="18">
        <f t="shared" si="3"/>
        <v>2</v>
      </c>
      <c r="G7" s="18">
        <f t="shared" si="3"/>
        <v>2</v>
      </c>
      <c r="H7" s="18">
        <f t="shared" si="3"/>
        <v>2</v>
      </c>
      <c r="I7" s="18">
        <f t="shared" si="3"/>
        <v>2</v>
      </c>
      <c r="J7" s="18">
        <f t="shared" si="3"/>
        <v>2</v>
      </c>
      <c r="K7" s="18">
        <f t="shared" si="3"/>
        <v>2</v>
      </c>
      <c r="L7" s="18">
        <f t="shared" si="3"/>
        <v>2</v>
      </c>
      <c r="M7" s="18">
        <f t="shared" si="3"/>
        <v>2</v>
      </c>
      <c r="N7" s="18">
        <f t="shared" si="3"/>
        <v>2</v>
      </c>
    </row>
    <row r="8" spans="1:14" x14ac:dyDescent="0.3">
      <c r="A8" s="15">
        <v>1400</v>
      </c>
      <c r="B8" s="19" t="s">
        <v>8</v>
      </c>
      <c r="C8" s="20">
        <f>C7*$A$8</f>
        <v>2800</v>
      </c>
      <c r="D8" s="20">
        <f t="shared" ref="D8:N8" si="4">D7*$A$8</f>
        <v>2800</v>
      </c>
      <c r="E8" s="20">
        <f t="shared" si="4"/>
        <v>2800</v>
      </c>
      <c r="F8" s="20">
        <f t="shared" si="4"/>
        <v>2800</v>
      </c>
      <c r="G8" s="20">
        <f t="shared" si="4"/>
        <v>2800</v>
      </c>
      <c r="H8" s="20">
        <f t="shared" si="4"/>
        <v>2800</v>
      </c>
      <c r="I8" s="20">
        <f t="shared" si="4"/>
        <v>2800</v>
      </c>
      <c r="J8" s="20">
        <f t="shared" si="4"/>
        <v>2800</v>
      </c>
      <c r="K8" s="20">
        <f t="shared" si="4"/>
        <v>2800</v>
      </c>
      <c r="L8" s="20">
        <f t="shared" si="4"/>
        <v>2800</v>
      </c>
      <c r="M8" s="20">
        <f t="shared" si="4"/>
        <v>2800</v>
      </c>
      <c r="N8" s="20">
        <f t="shared" si="4"/>
        <v>2800</v>
      </c>
    </row>
    <row r="9" spans="1:14" x14ac:dyDescent="0.3">
      <c r="A9" s="22">
        <v>0.05</v>
      </c>
      <c r="B9" s="19" t="s">
        <v>9</v>
      </c>
      <c r="C9" s="20">
        <f>C5*$A$9</f>
        <v>1500</v>
      </c>
      <c r="D9" s="20">
        <f t="shared" ref="D9:N9" si="5">D5*$A$9</f>
        <v>1575</v>
      </c>
      <c r="E9" s="20">
        <f t="shared" si="5"/>
        <v>1612.5</v>
      </c>
      <c r="F9" s="20">
        <f t="shared" si="5"/>
        <v>1650</v>
      </c>
      <c r="G9" s="20">
        <f t="shared" si="5"/>
        <v>1425</v>
      </c>
      <c r="H9" s="20">
        <f t="shared" si="5"/>
        <v>1350</v>
      </c>
      <c r="I9" s="20">
        <f t="shared" si="5"/>
        <v>1275</v>
      </c>
      <c r="J9" s="20">
        <f t="shared" si="5"/>
        <v>1125</v>
      </c>
      <c r="K9" s="20">
        <f t="shared" si="5"/>
        <v>1350</v>
      </c>
      <c r="L9" s="20">
        <f t="shared" si="5"/>
        <v>1425</v>
      </c>
      <c r="M9" s="20">
        <f t="shared" si="5"/>
        <v>1500</v>
      </c>
      <c r="N9" s="20">
        <f t="shared" si="5"/>
        <v>1650</v>
      </c>
    </row>
    <row r="10" spans="1:14" x14ac:dyDescent="0.3">
      <c r="B10" s="19"/>
      <c r="C10" s="18"/>
      <c r="D10" s="18"/>
      <c r="E10" s="18"/>
      <c r="F10" s="18"/>
      <c r="G10" s="18"/>
      <c r="H10" s="18"/>
      <c r="I10" s="18"/>
      <c r="J10" s="18"/>
      <c r="K10" s="18"/>
      <c r="L10" s="18"/>
      <c r="M10" s="18"/>
      <c r="N10" s="18"/>
    </row>
    <row r="11" spans="1:14" x14ac:dyDescent="0.3">
      <c r="B11" s="15" t="s">
        <v>11</v>
      </c>
      <c r="C11" s="18"/>
      <c r="D11" s="18"/>
      <c r="E11" s="18"/>
      <c r="F11" s="18"/>
      <c r="G11" s="18"/>
      <c r="H11" s="18"/>
      <c r="I11" s="18"/>
      <c r="J11" s="18"/>
      <c r="K11" s="18"/>
      <c r="L11" s="18"/>
      <c r="M11" s="18"/>
      <c r="N11" s="18"/>
    </row>
    <row r="12" spans="1:14" x14ac:dyDescent="0.3">
      <c r="B12" s="15" t="s">
        <v>12</v>
      </c>
      <c r="C12" s="18"/>
      <c r="D12" s="18"/>
      <c r="E12" s="18"/>
      <c r="F12" s="18"/>
      <c r="G12" s="18"/>
      <c r="H12" s="18"/>
      <c r="I12" s="18"/>
      <c r="J12" s="18"/>
      <c r="K12" s="18"/>
      <c r="L12" s="18"/>
      <c r="M12" s="18"/>
      <c r="N12" s="18"/>
    </row>
    <row r="13" spans="1:14" x14ac:dyDescent="0.3">
      <c r="A13" s="22">
        <v>0.5</v>
      </c>
      <c r="B13" s="19" t="s">
        <v>13</v>
      </c>
      <c r="C13" s="18"/>
      <c r="D13" s="18"/>
      <c r="E13" s="18"/>
      <c r="F13" s="18"/>
      <c r="G13" s="18"/>
      <c r="H13" s="18"/>
      <c r="I13" s="18"/>
      <c r="J13" s="18"/>
      <c r="K13" s="18"/>
      <c r="L13" s="18"/>
      <c r="M13" s="18"/>
      <c r="N13" s="18"/>
    </row>
    <row r="14" spans="1:14" x14ac:dyDescent="0.3">
      <c r="A14" s="22">
        <v>0.3</v>
      </c>
      <c r="B14" s="19" t="s">
        <v>14</v>
      </c>
      <c r="C14" s="18"/>
      <c r="D14" s="18"/>
      <c r="E14" s="18"/>
      <c r="F14" s="18"/>
      <c r="G14" s="18"/>
      <c r="H14" s="18"/>
      <c r="I14" s="18"/>
      <c r="J14" s="18"/>
      <c r="K14" s="18"/>
      <c r="L14" s="18"/>
      <c r="M14" s="18"/>
      <c r="N14" s="18"/>
    </row>
    <row r="15" spans="1:14" x14ac:dyDescent="0.3">
      <c r="A15" s="22">
        <v>0.2</v>
      </c>
      <c r="B15" s="19" t="s">
        <v>15</v>
      </c>
      <c r="C15" s="18"/>
      <c r="D15" s="18"/>
      <c r="E15" s="18"/>
      <c r="F15" s="18"/>
      <c r="G15" s="18"/>
      <c r="H15" s="18"/>
      <c r="I15" s="18"/>
      <c r="J15" s="18"/>
      <c r="K15" s="18"/>
      <c r="L15" s="18"/>
      <c r="M15" s="18"/>
      <c r="N15" s="18"/>
    </row>
    <row r="16" spans="1:14" x14ac:dyDescent="0.3">
      <c r="C16" s="18"/>
      <c r="D16" s="18"/>
      <c r="E16" s="18"/>
      <c r="F16" s="18"/>
      <c r="G16" s="18"/>
      <c r="H16" s="18"/>
      <c r="I16" s="18"/>
      <c r="J16" s="18"/>
      <c r="K16" s="18"/>
      <c r="L16" s="18"/>
      <c r="M16" s="18"/>
      <c r="N16" s="18"/>
    </row>
    <row r="17" spans="1:14" s="25" customFormat="1" x14ac:dyDescent="0.3">
      <c r="B17" s="25" t="s">
        <v>16</v>
      </c>
    </row>
    <row r="18" spans="1:14" s="36" customFormat="1" x14ac:dyDescent="0.3">
      <c r="B18" s="36" t="str">
        <f>B3</f>
        <v>Quantidade a ser vendida</v>
      </c>
      <c r="C18" s="38">
        <f>C3</f>
        <v>2000</v>
      </c>
      <c r="D18" s="38">
        <f t="shared" ref="D18:N18" si="6">D3</f>
        <v>2100</v>
      </c>
      <c r="E18" s="38">
        <f t="shared" si="6"/>
        <v>2150</v>
      </c>
      <c r="F18" s="38">
        <f t="shared" si="6"/>
        <v>2200</v>
      </c>
      <c r="G18" s="38">
        <f t="shared" si="6"/>
        <v>1900</v>
      </c>
      <c r="H18" s="38">
        <f t="shared" si="6"/>
        <v>1800</v>
      </c>
      <c r="I18" s="38">
        <f t="shared" si="6"/>
        <v>1700</v>
      </c>
      <c r="J18" s="38">
        <f t="shared" si="6"/>
        <v>1500</v>
      </c>
      <c r="K18" s="38">
        <f t="shared" si="6"/>
        <v>1800</v>
      </c>
      <c r="L18" s="38">
        <f t="shared" si="6"/>
        <v>1900</v>
      </c>
      <c r="M18" s="38">
        <f t="shared" si="6"/>
        <v>2000</v>
      </c>
      <c r="N18" s="38">
        <f t="shared" si="6"/>
        <v>2200</v>
      </c>
    </row>
    <row r="19" spans="1:14" x14ac:dyDescent="0.3">
      <c r="A19" s="22">
        <v>0.3</v>
      </c>
      <c r="B19" s="15" t="s">
        <v>18</v>
      </c>
      <c r="C19" s="18">
        <f>D18*$A$19</f>
        <v>630</v>
      </c>
      <c r="D19" s="18">
        <f t="shared" ref="D19:N19" si="7">E18*$A$19</f>
        <v>645</v>
      </c>
      <c r="E19" s="18">
        <f t="shared" si="7"/>
        <v>660</v>
      </c>
      <c r="F19" s="18">
        <f t="shared" si="7"/>
        <v>570</v>
      </c>
      <c r="G19" s="18">
        <f t="shared" si="7"/>
        <v>540</v>
      </c>
      <c r="H19" s="18">
        <f t="shared" si="7"/>
        <v>510</v>
      </c>
      <c r="I19" s="18">
        <f t="shared" si="7"/>
        <v>450</v>
      </c>
      <c r="J19" s="18">
        <f t="shared" si="7"/>
        <v>540</v>
      </c>
      <c r="K19" s="18">
        <f t="shared" si="7"/>
        <v>570</v>
      </c>
      <c r="L19" s="18">
        <f t="shared" si="7"/>
        <v>600</v>
      </c>
      <c r="M19" s="18">
        <f t="shared" si="7"/>
        <v>660</v>
      </c>
      <c r="N19" s="18">
        <f t="shared" si="7"/>
        <v>0</v>
      </c>
    </row>
    <row r="20" spans="1:14" x14ac:dyDescent="0.3">
      <c r="B20" s="15" t="s">
        <v>19</v>
      </c>
      <c r="C20" s="15">
        <v>0</v>
      </c>
      <c r="D20" s="26">
        <f>C19</f>
        <v>630</v>
      </c>
      <c r="E20" s="26">
        <f t="shared" ref="E20:N20" si="8">D19</f>
        <v>645</v>
      </c>
      <c r="F20" s="26">
        <f t="shared" si="8"/>
        <v>660</v>
      </c>
      <c r="G20" s="26">
        <f t="shared" si="8"/>
        <v>570</v>
      </c>
      <c r="H20" s="26">
        <f t="shared" si="8"/>
        <v>540</v>
      </c>
      <c r="I20" s="26">
        <f t="shared" si="8"/>
        <v>510</v>
      </c>
      <c r="J20" s="26">
        <f t="shared" si="8"/>
        <v>450</v>
      </c>
      <c r="K20" s="26">
        <f t="shared" si="8"/>
        <v>540</v>
      </c>
      <c r="L20" s="26">
        <f t="shared" si="8"/>
        <v>570</v>
      </c>
      <c r="M20" s="26">
        <f t="shared" si="8"/>
        <v>600</v>
      </c>
      <c r="N20" s="26">
        <f t="shared" si="8"/>
        <v>660</v>
      </c>
    </row>
    <row r="21" spans="1:14" s="21" customFormat="1" x14ac:dyDescent="0.3">
      <c r="B21" s="42" t="s">
        <v>28</v>
      </c>
      <c r="C21" s="43">
        <f>C18+C19-C20</f>
        <v>2630</v>
      </c>
      <c r="D21" s="43">
        <f t="shared" ref="D21:N21" si="9">D18+D19-D20</f>
        <v>2115</v>
      </c>
      <c r="E21" s="43">
        <f t="shared" si="9"/>
        <v>2165</v>
      </c>
      <c r="F21" s="43">
        <f t="shared" si="9"/>
        <v>2110</v>
      </c>
      <c r="G21" s="43">
        <f t="shared" si="9"/>
        <v>1870</v>
      </c>
      <c r="H21" s="43">
        <f t="shared" si="9"/>
        <v>1770</v>
      </c>
      <c r="I21" s="43">
        <f t="shared" si="9"/>
        <v>1640</v>
      </c>
      <c r="J21" s="43">
        <f t="shared" si="9"/>
        <v>1590</v>
      </c>
      <c r="K21" s="43">
        <f t="shared" si="9"/>
        <v>1830</v>
      </c>
      <c r="L21" s="43">
        <f t="shared" si="9"/>
        <v>1930</v>
      </c>
      <c r="M21" s="43">
        <f t="shared" si="9"/>
        <v>2060</v>
      </c>
      <c r="N21" s="43">
        <f t="shared" si="9"/>
        <v>1540</v>
      </c>
    </row>
    <row r="24" spans="1:14" s="35" customFormat="1" x14ac:dyDescent="0.3">
      <c r="B24" s="35" t="s">
        <v>35</v>
      </c>
    </row>
    <row r="25" spans="1:14" s="21" customFormat="1" x14ac:dyDescent="0.3">
      <c r="B25" s="42" t="s">
        <v>28</v>
      </c>
      <c r="C25" s="43">
        <f>C21</f>
        <v>2630</v>
      </c>
      <c r="D25" s="43">
        <f t="shared" ref="D25:N25" si="10">D21</f>
        <v>2115</v>
      </c>
      <c r="E25" s="43">
        <f t="shared" si="10"/>
        <v>2165</v>
      </c>
      <c r="F25" s="43">
        <f t="shared" si="10"/>
        <v>2110</v>
      </c>
      <c r="G25" s="43">
        <f t="shared" si="10"/>
        <v>1870</v>
      </c>
      <c r="H25" s="43">
        <f t="shared" si="10"/>
        <v>1770</v>
      </c>
      <c r="I25" s="43">
        <f t="shared" si="10"/>
        <v>1640</v>
      </c>
      <c r="J25" s="43">
        <f t="shared" si="10"/>
        <v>1590</v>
      </c>
      <c r="K25" s="43">
        <f t="shared" si="10"/>
        <v>1830</v>
      </c>
      <c r="L25" s="43">
        <f t="shared" si="10"/>
        <v>1930</v>
      </c>
      <c r="M25" s="43">
        <f t="shared" si="10"/>
        <v>2060</v>
      </c>
      <c r="N25" s="43">
        <f t="shared" si="10"/>
        <v>1540</v>
      </c>
    </row>
    <row r="26" spans="1:14" x14ac:dyDescent="0.3">
      <c r="B26" s="15" t="s">
        <v>29</v>
      </c>
    </row>
    <row r="27" spans="1:14" s="39" customFormat="1" x14ac:dyDescent="0.3">
      <c r="A27" s="39">
        <f>PRODUTO!A3</f>
        <v>1</v>
      </c>
      <c r="B27" s="39" t="str">
        <f>PRODUTO!B3</f>
        <v>palito</v>
      </c>
      <c r="C27" s="44">
        <f>C25*$A27</f>
        <v>2630</v>
      </c>
      <c r="D27" s="44">
        <f t="shared" ref="D27:N27" si="11">D25*$A27</f>
        <v>2115</v>
      </c>
      <c r="E27" s="44">
        <f t="shared" si="11"/>
        <v>2165</v>
      </c>
      <c r="F27" s="44">
        <f t="shared" si="11"/>
        <v>2110</v>
      </c>
      <c r="G27" s="44">
        <f t="shared" si="11"/>
        <v>1870</v>
      </c>
      <c r="H27" s="44">
        <f t="shared" si="11"/>
        <v>1770</v>
      </c>
      <c r="I27" s="44">
        <f t="shared" si="11"/>
        <v>1640</v>
      </c>
      <c r="J27" s="44">
        <f t="shared" si="11"/>
        <v>1590</v>
      </c>
      <c r="K27" s="44">
        <f t="shared" si="11"/>
        <v>1830</v>
      </c>
      <c r="L27" s="44">
        <f t="shared" si="11"/>
        <v>1930</v>
      </c>
      <c r="M27" s="44">
        <f t="shared" si="11"/>
        <v>2060</v>
      </c>
      <c r="N27" s="44">
        <f t="shared" si="11"/>
        <v>1540</v>
      </c>
    </row>
    <row r="28" spans="1:14" s="39" customFormat="1" x14ac:dyDescent="0.3">
      <c r="A28" s="45">
        <v>0.5</v>
      </c>
      <c r="B28" s="39" t="s">
        <v>18</v>
      </c>
      <c r="C28" s="46">
        <f>D27*$A28</f>
        <v>1057.5</v>
      </c>
      <c r="D28" s="46">
        <f t="shared" ref="D28:N28" si="12">E27*$A28</f>
        <v>1082.5</v>
      </c>
      <c r="E28" s="46">
        <f t="shared" si="12"/>
        <v>1055</v>
      </c>
      <c r="F28" s="46">
        <f t="shared" si="12"/>
        <v>935</v>
      </c>
      <c r="G28" s="46">
        <f t="shared" si="12"/>
        <v>885</v>
      </c>
      <c r="H28" s="46">
        <f t="shared" si="12"/>
        <v>820</v>
      </c>
      <c r="I28" s="46">
        <f t="shared" si="12"/>
        <v>795</v>
      </c>
      <c r="J28" s="46">
        <f t="shared" si="12"/>
        <v>915</v>
      </c>
      <c r="K28" s="46">
        <f t="shared" si="12"/>
        <v>965</v>
      </c>
      <c r="L28" s="46">
        <f t="shared" si="12"/>
        <v>1030</v>
      </c>
      <c r="M28" s="46">
        <f t="shared" si="12"/>
        <v>770</v>
      </c>
      <c r="N28" s="46">
        <f t="shared" si="12"/>
        <v>0</v>
      </c>
    </row>
    <row r="29" spans="1:14" s="39" customFormat="1" x14ac:dyDescent="0.3">
      <c r="B29" s="39" t="s">
        <v>19</v>
      </c>
      <c r="C29" s="39">
        <v>0</v>
      </c>
      <c r="D29" s="44">
        <f>C28</f>
        <v>1057.5</v>
      </c>
      <c r="E29" s="44">
        <f t="shared" ref="E29:N29" si="13">D28</f>
        <v>1082.5</v>
      </c>
      <c r="F29" s="44">
        <f t="shared" si="13"/>
        <v>1055</v>
      </c>
      <c r="G29" s="44">
        <f t="shared" si="13"/>
        <v>935</v>
      </c>
      <c r="H29" s="44">
        <f t="shared" si="13"/>
        <v>885</v>
      </c>
      <c r="I29" s="44">
        <f t="shared" si="13"/>
        <v>820</v>
      </c>
      <c r="J29" s="44">
        <f t="shared" si="13"/>
        <v>795</v>
      </c>
      <c r="K29" s="44">
        <f t="shared" si="13"/>
        <v>915</v>
      </c>
      <c r="L29" s="44">
        <f t="shared" si="13"/>
        <v>965</v>
      </c>
      <c r="M29" s="44">
        <f t="shared" si="13"/>
        <v>1030</v>
      </c>
      <c r="N29" s="44">
        <f t="shared" si="13"/>
        <v>770</v>
      </c>
    </row>
    <row r="30" spans="1:14" s="39" customFormat="1" x14ac:dyDescent="0.3">
      <c r="B30" s="40" t="s">
        <v>20</v>
      </c>
      <c r="C30" s="41">
        <f>C27+C28-C29</f>
        <v>3687.5</v>
      </c>
      <c r="D30" s="41">
        <f t="shared" ref="D30" si="14">D27+D28-D29</f>
        <v>2140</v>
      </c>
      <c r="E30" s="41">
        <f t="shared" ref="E30" si="15">E27+E28-E29</f>
        <v>2137.5</v>
      </c>
      <c r="F30" s="41">
        <f t="shared" ref="F30" si="16">F27+F28-F29</f>
        <v>1990</v>
      </c>
      <c r="G30" s="41">
        <f t="shared" ref="G30" si="17">G27+G28-G29</f>
        <v>1820</v>
      </c>
      <c r="H30" s="41">
        <f t="shared" ref="H30" si="18">H27+H28-H29</f>
        <v>1705</v>
      </c>
      <c r="I30" s="41">
        <f t="shared" ref="I30" si="19">I27+I28-I29</f>
        <v>1615</v>
      </c>
      <c r="J30" s="41">
        <f t="shared" ref="J30" si="20">J27+J28-J29</f>
        <v>1710</v>
      </c>
      <c r="K30" s="41">
        <f t="shared" ref="K30" si="21">K27+K28-K29</f>
        <v>1880</v>
      </c>
      <c r="L30" s="41">
        <f t="shared" ref="L30" si="22">L27+L28-L29</f>
        <v>1995</v>
      </c>
      <c r="M30" s="41">
        <f t="shared" ref="M30" si="23">M27+M28-M29</f>
        <v>1800</v>
      </c>
      <c r="N30" s="41">
        <f t="shared" ref="N30" si="24">N27+N28-N29</f>
        <v>770</v>
      </c>
    </row>
    <row r="31" spans="1:14" s="39" customFormat="1" x14ac:dyDescent="0.3"/>
    <row r="32" spans="1:14" s="39" customFormat="1" x14ac:dyDescent="0.3">
      <c r="B32" s="39" t="s">
        <v>30</v>
      </c>
    </row>
    <row r="33" spans="1:14" s="39" customFormat="1" x14ac:dyDescent="0.3">
      <c r="A33" s="39">
        <f>PRODUTO!A4</f>
        <v>200</v>
      </c>
      <c r="B33" s="39" t="str">
        <f>PRODUTO!B4</f>
        <v>ml leite</v>
      </c>
      <c r="C33" s="44">
        <f>(C25/1000)*$A33</f>
        <v>526</v>
      </c>
      <c r="D33" s="44">
        <f t="shared" ref="D33:N33" si="25">(D25/1000)*$A33</f>
        <v>423.00000000000006</v>
      </c>
      <c r="E33" s="44">
        <f t="shared" si="25"/>
        <v>433</v>
      </c>
      <c r="F33" s="44">
        <f t="shared" si="25"/>
        <v>422</v>
      </c>
      <c r="G33" s="44">
        <f t="shared" si="25"/>
        <v>374</v>
      </c>
      <c r="H33" s="44">
        <f t="shared" si="25"/>
        <v>354</v>
      </c>
      <c r="I33" s="44">
        <f t="shared" si="25"/>
        <v>328</v>
      </c>
      <c r="J33" s="44">
        <f t="shared" si="25"/>
        <v>318</v>
      </c>
      <c r="K33" s="44">
        <f t="shared" si="25"/>
        <v>366</v>
      </c>
      <c r="L33" s="44">
        <f t="shared" si="25"/>
        <v>386</v>
      </c>
      <c r="M33" s="44">
        <f t="shared" si="25"/>
        <v>412</v>
      </c>
      <c r="N33" s="44">
        <f t="shared" si="25"/>
        <v>308</v>
      </c>
    </row>
    <row r="34" spans="1:14" s="39" customFormat="1" x14ac:dyDescent="0.3">
      <c r="A34" s="45">
        <v>0</v>
      </c>
      <c r="B34" s="39" t="s">
        <v>18</v>
      </c>
      <c r="C34" s="46">
        <f>D33*$A34</f>
        <v>0</v>
      </c>
      <c r="D34" s="46">
        <f t="shared" ref="D34:N34" si="26">E33*$A34</f>
        <v>0</v>
      </c>
      <c r="E34" s="46">
        <f t="shared" si="26"/>
        <v>0</v>
      </c>
      <c r="F34" s="46">
        <f t="shared" si="26"/>
        <v>0</v>
      </c>
      <c r="G34" s="46">
        <f t="shared" si="26"/>
        <v>0</v>
      </c>
      <c r="H34" s="46">
        <f t="shared" si="26"/>
        <v>0</v>
      </c>
      <c r="I34" s="46">
        <f t="shared" si="26"/>
        <v>0</v>
      </c>
      <c r="J34" s="46">
        <f t="shared" si="26"/>
        <v>0</v>
      </c>
      <c r="K34" s="46">
        <f t="shared" si="26"/>
        <v>0</v>
      </c>
      <c r="L34" s="46">
        <f t="shared" si="26"/>
        <v>0</v>
      </c>
      <c r="M34" s="46">
        <f t="shared" si="26"/>
        <v>0</v>
      </c>
      <c r="N34" s="46">
        <f t="shared" si="26"/>
        <v>0</v>
      </c>
    </row>
    <row r="35" spans="1:14" s="39" customFormat="1" x14ac:dyDescent="0.3">
      <c r="B35" s="39" t="s">
        <v>19</v>
      </c>
      <c r="C35" s="39">
        <v>0</v>
      </c>
      <c r="D35" s="44">
        <f>C34</f>
        <v>0</v>
      </c>
      <c r="E35" s="44">
        <f t="shared" ref="E35:N35" si="27">D34</f>
        <v>0</v>
      </c>
      <c r="F35" s="44">
        <f t="shared" si="27"/>
        <v>0</v>
      </c>
      <c r="G35" s="44">
        <f t="shared" si="27"/>
        <v>0</v>
      </c>
      <c r="H35" s="44">
        <f t="shared" si="27"/>
        <v>0</v>
      </c>
      <c r="I35" s="44">
        <f t="shared" si="27"/>
        <v>0</v>
      </c>
      <c r="J35" s="44">
        <f t="shared" si="27"/>
        <v>0</v>
      </c>
      <c r="K35" s="44">
        <f t="shared" si="27"/>
        <v>0</v>
      </c>
      <c r="L35" s="44">
        <f t="shared" si="27"/>
        <v>0</v>
      </c>
      <c r="M35" s="44">
        <f t="shared" si="27"/>
        <v>0</v>
      </c>
      <c r="N35" s="44">
        <f t="shared" si="27"/>
        <v>0</v>
      </c>
    </row>
    <row r="36" spans="1:14" s="39" customFormat="1" x14ac:dyDescent="0.3">
      <c r="B36" s="40" t="s">
        <v>20</v>
      </c>
      <c r="C36" s="41">
        <f>C33+C34-C35</f>
        <v>526</v>
      </c>
      <c r="D36" s="41">
        <f t="shared" ref="D36" si="28">D33+D34-D35</f>
        <v>423.00000000000006</v>
      </c>
      <c r="E36" s="41">
        <f t="shared" ref="E36" si="29">E33+E34-E35</f>
        <v>433</v>
      </c>
      <c r="F36" s="41">
        <f t="shared" ref="F36" si="30">F33+F34-F35</f>
        <v>422</v>
      </c>
      <c r="G36" s="41">
        <f t="shared" ref="G36" si="31">G33+G34-G35</f>
        <v>374</v>
      </c>
      <c r="H36" s="41">
        <f t="shared" ref="H36" si="32">H33+H34-H35</f>
        <v>354</v>
      </c>
      <c r="I36" s="41">
        <f t="shared" ref="I36" si="33">I33+I34-I35</f>
        <v>328</v>
      </c>
      <c r="J36" s="41">
        <f t="shared" ref="J36" si="34">J33+J34-J35</f>
        <v>318</v>
      </c>
      <c r="K36" s="41">
        <f t="shared" ref="K36" si="35">K33+K34-K35</f>
        <v>366</v>
      </c>
      <c r="L36" s="41">
        <f t="shared" ref="L36" si="36">L33+L34-L35</f>
        <v>386</v>
      </c>
      <c r="M36" s="41">
        <f t="shared" ref="M36" si="37">M33+M34-M35</f>
        <v>412</v>
      </c>
      <c r="N36" s="41">
        <f t="shared" ref="N36" si="38">N33+N34-N35</f>
        <v>308</v>
      </c>
    </row>
    <row r="37" spans="1:14" s="39" customFormat="1" x14ac:dyDescent="0.3"/>
    <row r="38" spans="1:14" s="39" customFormat="1" x14ac:dyDescent="0.3">
      <c r="B38" s="39" t="s">
        <v>31</v>
      </c>
    </row>
    <row r="39" spans="1:14" s="39" customFormat="1" x14ac:dyDescent="0.3">
      <c r="A39" s="39">
        <f>PRODUTO!A5</f>
        <v>20</v>
      </c>
      <c r="B39" s="39" t="str">
        <f>PRODUTO!B5</f>
        <v>gr aromatizante</v>
      </c>
      <c r="C39" s="44">
        <f>(C$25/1000)*$A39</f>
        <v>52.599999999999994</v>
      </c>
      <c r="D39" s="44">
        <f t="shared" ref="D39:N39" si="39">(D$25/1000)*$A39</f>
        <v>42.300000000000004</v>
      </c>
      <c r="E39" s="44">
        <f t="shared" si="39"/>
        <v>43.3</v>
      </c>
      <c r="F39" s="44">
        <f t="shared" si="39"/>
        <v>42.199999999999996</v>
      </c>
      <c r="G39" s="44">
        <f t="shared" si="39"/>
        <v>37.400000000000006</v>
      </c>
      <c r="H39" s="44">
        <f t="shared" si="39"/>
        <v>35.4</v>
      </c>
      <c r="I39" s="44">
        <f t="shared" si="39"/>
        <v>32.799999999999997</v>
      </c>
      <c r="J39" s="44">
        <f t="shared" si="39"/>
        <v>31.8</v>
      </c>
      <c r="K39" s="44">
        <f t="shared" si="39"/>
        <v>36.6</v>
      </c>
      <c r="L39" s="44">
        <f t="shared" si="39"/>
        <v>38.6</v>
      </c>
      <c r="M39" s="44">
        <f t="shared" si="39"/>
        <v>41.2</v>
      </c>
      <c r="N39" s="44">
        <f t="shared" si="39"/>
        <v>30.8</v>
      </c>
    </row>
    <row r="40" spans="1:14" s="39" customFormat="1" x14ac:dyDescent="0.3">
      <c r="A40" s="45">
        <v>0.2</v>
      </c>
      <c r="B40" s="39" t="s">
        <v>18</v>
      </c>
      <c r="C40" s="46">
        <f>D39*$A40</f>
        <v>8.4600000000000009</v>
      </c>
      <c r="D40" s="46">
        <f t="shared" ref="D40:N40" si="40">E39*$A40</f>
        <v>8.66</v>
      </c>
      <c r="E40" s="46">
        <f t="shared" si="40"/>
        <v>8.44</v>
      </c>
      <c r="F40" s="46">
        <f t="shared" si="40"/>
        <v>7.4800000000000013</v>
      </c>
      <c r="G40" s="46">
        <f t="shared" si="40"/>
        <v>7.08</v>
      </c>
      <c r="H40" s="46">
        <f t="shared" si="40"/>
        <v>6.56</v>
      </c>
      <c r="I40" s="46">
        <f t="shared" si="40"/>
        <v>6.36</v>
      </c>
      <c r="J40" s="46">
        <f t="shared" si="40"/>
        <v>7.32</v>
      </c>
      <c r="K40" s="46">
        <f t="shared" si="40"/>
        <v>7.7200000000000006</v>
      </c>
      <c r="L40" s="46">
        <f t="shared" si="40"/>
        <v>8.24</v>
      </c>
      <c r="M40" s="46">
        <f t="shared" si="40"/>
        <v>6.16</v>
      </c>
      <c r="N40" s="46">
        <f t="shared" si="40"/>
        <v>0</v>
      </c>
    </row>
    <row r="41" spans="1:14" s="39" customFormat="1" x14ac:dyDescent="0.3">
      <c r="B41" s="39" t="s">
        <v>19</v>
      </c>
      <c r="C41" s="39">
        <v>0</v>
      </c>
      <c r="D41" s="44">
        <f>C40</f>
        <v>8.4600000000000009</v>
      </c>
      <c r="E41" s="44">
        <f t="shared" ref="E41:N41" si="41">D40</f>
        <v>8.66</v>
      </c>
      <c r="F41" s="44">
        <f t="shared" si="41"/>
        <v>8.44</v>
      </c>
      <c r="G41" s="44">
        <f t="shared" si="41"/>
        <v>7.4800000000000013</v>
      </c>
      <c r="H41" s="44">
        <f t="shared" si="41"/>
        <v>7.08</v>
      </c>
      <c r="I41" s="44">
        <f t="shared" si="41"/>
        <v>6.56</v>
      </c>
      <c r="J41" s="44">
        <f t="shared" si="41"/>
        <v>6.36</v>
      </c>
      <c r="K41" s="44">
        <f t="shared" si="41"/>
        <v>7.32</v>
      </c>
      <c r="L41" s="44">
        <f t="shared" si="41"/>
        <v>7.7200000000000006</v>
      </c>
      <c r="M41" s="44">
        <f t="shared" si="41"/>
        <v>8.24</v>
      </c>
      <c r="N41" s="44">
        <f t="shared" si="41"/>
        <v>6.16</v>
      </c>
    </row>
    <row r="42" spans="1:14" s="39" customFormat="1" x14ac:dyDescent="0.3">
      <c r="B42" s="40" t="s">
        <v>20</v>
      </c>
      <c r="C42" s="41">
        <f>C39+C40-C41</f>
        <v>61.059999999999995</v>
      </c>
      <c r="D42" s="41">
        <f t="shared" ref="D42" si="42">D39+D40-D41</f>
        <v>42.500000000000007</v>
      </c>
      <c r="E42" s="41">
        <f t="shared" ref="E42" si="43">E39+E40-E41</f>
        <v>43.08</v>
      </c>
      <c r="F42" s="41">
        <f t="shared" ref="F42" si="44">F39+F40-F41</f>
        <v>41.24</v>
      </c>
      <c r="G42" s="41">
        <f t="shared" ref="G42" si="45">G39+G40-G41</f>
        <v>37</v>
      </c>
      <c r="H42" s="41">
        <f t="shared" ref="H42" si="46">H39+H40-H41</f>
        <v>34.880000000000003</v>
      </c>
      <c r="I42" s="41">
        <f t="shared" ref="I42" si="47">I39+I40-I41</f>
        <v>32.599999999999994</v>
      </c>
      <c r="J42" s="41">
        <f t="shared" ref="J42" si="48">J39+J40-J41</f>
        <v>32.760000000000005</v>
      </c>
      <c r="K42" s="41">
        <f t="shared" ref="K42" si="49">K39+K40-K41</f>
        <v>37</v>
      </c>
      <c r="L42" s="41">
        <f t="shared" ref="L42" si="50">L39+L40-L41</f>
        <v>39.120000000000005</v>
      </c>
      <c r="M42" s="41">
        <f t="shared" ref="M42" si="51">M39+M40-M41</f>
        <v>39.119999999999997</v>
      </c>
      <c r="N42" s="41">
        <f t="shared" ref="N42" si="52">N39+N40-N41</f>
        <v>24.64</v>
      </c>
    </row>
    <row r="43" spans="1:14" s="39" customFormat="1" x14ac:dyDescent="0.3"/>
    <row r="44" spans="1:14" s="39" customFormat="1" x14ac:dyDescent="0.3">
      <c r="B44" s="39" t="s">
        <v>32</v>
      </c>
    </row>
    <row r="45" spans="1:14" s="39" customFormat="1" x14ac:dyDescent="0.3">
      <c r="A45" s="39">
        <f>PRODUTO!A6</f>
        <v>10</v>
      </c>
      <c r="B45" s="39" t="str">
        <f>PRODUTO!B6</f>
        <v>gr açúcar</v>
      </c>
      <c r="C45" s="44">
        <f>(C$25/1000)*$A45</f>
        <v>26.299999999999997</v>
      </c>
      <c r="D45" s="44">
        <f t="shared" ref="D45:N45" si="53">(D$25/1000)*$A45</f>
        <v>21.150000000000002</v>
      </c>
      <c r="E45" s="44">
        <f t="shared" si="53"/>
        <v>21.65</v>
      </c>
      <c r="F45" s="44">
        <f t="shared" si="53"/>
        <v>21.099999999999998</v>
      </c>
      <c r="G45" s="44">
        <f t="shared" si="53"/>
        <v>18.700000000000003</v>
      </c>
      <c r="H45" s="44">
        <f t="shared" si="53"/>
        <v>17.7</v>
      </c>
      <c r="I45" s="44">
        <f t="shared" si="53"/>
        <v>16.399999999999999</v>
      </c>
      <c r="J45" s="44">
        <f t="shared" si="53"/>
        <v>15.9</v>
      </c>
      <c r="K45" s="44">
        <f t="shared" si="53"/>
        <v>18.3</v>
      </c>
      <c r="L45" s="44">
        <f t="shared" si="53"/>
        <v>19.3</v>
      </c>
      <c r="M45" s="44">
        <f t="shared" si="53"/>
        <v>20.6</v>
      </c>
      <c r="N45" s="44">
        <f t="shared" si="53"/>
        <v>15.4</v>
      </c>
    </row>
    <row r="46" spans="1:14" s="39" customFormat="1" x14ac:dyDescent="0.3">
      <c r="A46" s="45">
        <v>0.15</v>
      </c>
      <c r="B46" s="39" t="s">
        <v>18</v>
      </c>
      <c r="C46" s="46">
        <f>D45*$A46</f>
        <v>3.1725000000000003</v>
      </c>
      <c r="D46" s="46">
        <f t="shared" ref="D46:N46" si="54">E45*$A46</f>
        <v>3.2474999999999996</v>
      </c>
      <c r="E46" s="46">
        <f t="shared" si="54"/>
        <v>3.1649999999999996</v>
      </c>
      <c r="F46" s="46">
        <f t="shared" si="54"/>
        <v>2.8050000000000002</v>
      </c>
      <c r="G46" s="46">
        <f t="shared" si="54"/>
        <v>2.6549999999999998</v>
      </c>
      <c r="H46" s="46">
        <f t="shared" si="54"/>
        <v>2.4599999999999995</v>
      </c>
      <c r="I46" s="46">
        <f t="shared" si="54"/>
        <v>2.3849999999999998</v>
      </c>
      <c r="J46" s="46">
        <f t="shared" si="54"/>
        <v>2.7450000000000001</v>
      </c>
      <c r="K46" s="46">
        <f t="shared" si="54"/>
        <v>2.895</v>
      </c>
      <c r="L46" s="46">
        <f t="shared" si="54"/>
        <v>3.0900000000000003</v>
      </c>
      <c r="M46" s="46">
        <f t="shared" si="54"/>
        <v>2.31</v>
      </c>
      <c r="N46" s="46">
        <f t="shared" si="54"/>
        <v>0</v>
      </c>
    </row>
    <row r="47" spans="1:14" s="39" customFormat="1" x14ac:dyDescent="0.3">
      <c r="B47" s="39" t="s">
        <v>19</v>
      </c>
      <c r="C47" s="39">
        <v>0</v>
      </c>
      <c r="D47" s="44">
        <f>C46</f>
        <v>3.1725000000000003</v>
      </c>
      <c r="E47" s="44">
        <f t="shared" ref="E47:N47" si="55">D46</f>
        <v>3.2474999999999996</v>
      </c>
      <c r="F47" s="44">
        <f t="shared" si="55"/>
        <v>3.1649999999999996</v>
      </c>
      <c r="G47" s="44">
        <f t="shared" si="55"/>
        <v>2.8050000000000002</v>
      </c>
      <c r="H47" s="44">
        <f t="shared" si="55"/>
        <v>2.6549999999999998</v>
      </c>
      <c r="I47" s="44">
        <f t="shared" si="55"/>
        <v>2.4599999999999995</v>
      </c>
      <c r="J47" s="44">
        <f t="shared" si="55"/>
        <v>2.3849999999999998</v>
      </c>
      <c r="K47" s="44">
        <f t="shared" si="55"/>
        <v>2.7450000000000001</v>
      </c>
      <c r="L47" s="44">
        <f t="shared" si="55"/>
        <v>2.895</v>
      </c>
      <c r="M47" s="44">
        <f t="shared" si="55"/>
        <v>3.0900000000000003</v>
      </c>
      <c r="N47" s="44">
        <f t="shared" si="55"/>
        <v>2.31</v>
      </c>
    </row>
    <row r="48" spans="1:14" s="39" customFormat="1" x14ac:dyDescent="0.3">
      <c r="B48" s="40" t="s">
        <v>20</v>
      </c>
      <c r="C48" s="41">
        <f>C45+C46-C47</f>
        <v>29.472499999999997</v>
      </c>
      <c r="D48" s="41">
        <f t="shared" ref="D48" si="56">D45+D46-D47</f>
        <v>21.225000000000001</v>
      </c>
      <c r="E48" s="41">
        <f t="shared" ref="E48" si="57">E45+E46-E47</f>
        <v>21.567499999999999</v>
      </c>
      <c r="F48" s="41">
        <f t="shared" ref="F48" si="58">F45+F46-F47</f>
        <v>20.74</v>
      </c>
      <c r="G48" s="41">
        <f t="shared" ref="G48" si="59">G45+G46-G47</f>
        <v>18.550000000000004</v>
      </c>
      <c r="H48" s="41">
        <f t="shared" ref="H48" si="60">H45+H46-H47</f>
        <v>17.504999999999999</v>
      </c>
      <c r="I48" s="41">
        <f t="shared" ref="I48" si="61">I45+I46-I47</f>
        <v>16.324999999999996</v>
      </c>
      <c r="J48" s="41">
        <f t="shared" ref="J48" si="62">J45+J46-J47</f>
        <v>16.259999999999998</v>
      </c>
      <c r="K48" s="41">
        <f t="shared" ref="K48" si="63">K45+K46-K47</f>
        <v>18.45</v>
      </c>
      <c r="L48" s="41">
        <f t="shared" ref="L48" si="64">L45+L46-L47</f>
        <v>19.495000000000001</v>
      </c>
      <c r="M48" s="41">
        <f t="shared" ref="M48" si="65">M45+M46-M47</f>
        <v>19.82</v>
      </c>
      <c r="N48" s="41">
        <f t="shared" ref="N48" si="66">N45+N46-N47</f>
        <v>13.09</v>
      </c>
    </row>
    <row r="49" spans="1:14" s="39" customFormat="1" x14ac:dyDescent="0.3"/>
    <row r="50" spans="1:14" s="39" customFormat="1" x14ac:dyDescent="0.3">
      <c r="B50" s="39" t="s">
        <v>33</v>
      </c>
    </row>
    <row r="51" spans="1:14" s="39" customFormat="1" x14ac:dyDescent="0.3">
      <c r="A51" s="39">
        <f>PRODUTO!A7</f>
        <v>1</v>
      </c>
      <c r="B51" s="39" t="str">
        <f>PRODUTO!B7</f>
        <v xml:space="preserve">embalagem </v>
      </c>
      <c r="C51" s="44">
        <f>(C$25)*$A51</f>
        <v>2630</v>
      </c>
      <c r="D51" s="44">
        <f t="shared" ref="D51:N51" si="67">(D$25)*$A51</f>
        <v>2115</v>
      </c>
      <c r="E51" s="44">
        <f t="shared" si="67"/>
        <v>2165</v>
      </c>
      <c r="F51" s="44">
        <f t="shared" si="67"/>
        <v>2110</v>
      </c>
      <c r="G51" s="44">
        <f t="shared" si="67"/>
        <v>1870</v>
      </c>
      <c r="H51" s="44">
        <f t="shared" si="67"/>
        <v>1770</v>
      </c>
      <c r="I51" s="44">
        <f t="shared" si="67"/>
        <v>1640</v>
      </c>
      <c r="J51" s="44">
        <f t="shared" si="67"/>
        <v>1590</v>
      </c>
      <c r="K51" s="44">
        <f t="shared" si="67"/>
        <v>1830</v>
      </c>
      <c r="L51" s="44">
        <f t="shared" si="67"/>
        <v>1930</v>
      </c>
      <c r="M51" s="44">
        <f t="shared" si="67"/>
        <v>2060</v>
      </c>
      <c r="N51" s="44">
        <f t="shared" si="67"/>
        <v>1540</v>
      </c>
    </row>
    <row r="52" spans="1:14" s="39" customFormat="1" x14ac:dyDescent="0.3">
      <c r="A52" s="45">
        <v>0.3</v>
      </c>
      <c r="B52" s="39" t="s">
        <v>18</v>
      </c>
      <c r="C52" s="46">
        <f>D51*$A52</f>
        <v>634.5</v>
      </c>
      <c r="D52" s="46">
        <f t="shared" ref="D52:N52" si="68">E51*$A52</f>
        <v>649.5</v>
      </c>
      <c r="E52" s="46">
        <f t="shared" si="68"/>
        <v>633</v>
      </c>
      <c r="F52" s="46">
        <f t="shared" si="68"/>
        <v>561</v>
      </c>
      <c r="G52" s="46">
        <f t="shared" si="68"/>
        <v>531</v>
      </c>
      <c r="H52" s="46">
        <f t="shared" si="68"/>
        <v>492</v>
      </c>
      <c r="I52" s="46">
        <f t="shared" si="68"/>
        <v>477</v>
      </c>
      <c r="J52" s="46">
        <f t="shared" si="68"/>
        <v>549</v>
      </c>
      <c r="K52" s="46">
        <f t="shared" si="68"/>
        <v>579</v>
      </c>
      <c r="L52" s="46">
        <f t="shared" si="68"/>
        <v>618</v>
      </c>
      <c r="M52" s="46">
        <f t="shared" si="68"/>
        <v>462</v>
      </c>
      <c r="N52" s="46">
        <f t="shared" si="68"/>
        <v>0</v>
      </c>
    </row>
    <row r="53" spans="1:14" s="39" customFormat="1" x14ac:dyDescent="0.3">
      <c r="B53" s="39" t="s">
        <v>19</v>
      </c>
      <c r="C53" s="39">
        <v>0</v>
      </c>
      <c r="D53" s="44">
        <f>C52</f>
        <v>634.5</v>
      </c>
      <c r="E53" s="44">
        <f t="shared" ref="E53:N53" si="69">D52</f>
        <v>649.5</v>
      </c>
      <c r="F53" s="44">
        <f t="shared" si="69"/>
        <v>633</v>
      </c>
      <c r="G53" s="44">
        <f t="shared" si="69"/>
        <v>561</v>
      </c>
      <c r="H53" s="44">
        <f t="shared" si="69"/>
        <v>531</v>
      </c>
      <c r="I53" s="44">
        <f t="shared" si="69"/>
        <v>492</v>
      </c>
      <c r="J53" s="44">
        <f t="shared" si="69"/>
        <v>477</v>
      </c>
      <c r="K53" s="44">
        <f t="shared" si="69"/>
        <v>549</v>
      </c>
      <c r="L53" s="44">
        <f t="shared" si="69"/>
        <v>579</v>
      </c>
      <c r="M53" s="44">
        <f t="shared" si="69"/>
        <v>618</v>
      </c>
      <c r="N53" s="44">
        <f t="shared" si="69"/>
        <v>462</v>
      </c>
    </row>
    <row r="54" spans="1:14" s="39" customFormat="1" x14ac:dyDescent="0.3">
      <c r="B54" s="40" t="s">
        <v>20</v>
      </c>
      <c r="C54" s="41">
        <f>C51+C52-C53</f>
        <v>3264.5</v>
      </c>
      <c r="D54" s="41">
        <f t="shared" ref="D54" si="70">D51+D52-D53</f>
        <v>2130</v>
      </c>
      <c r="E54" s="41">
        <f t="shared" ref="E54" si="71">E51+E52-E53</f>
        <v>2148.5</v>
      </c>
      <c r="F54" s="41">
        <f t="shared" ref="F54" si="72">F51+F52-F53</f>
        <v>2038</v>
      </c>
      <c r="G54" s="41">
        <f t="shared" ref="G54" si="73">G51+G52-G53</f>
        <v>1840</v>
      </c>
      <c r="H54" s="41">
        <f t="shared" ref="H54" si="74">H51+H52-H53</f>
        <v>1731</v>
      </c>
      <c r="I54" s="41">
        <f t="shared" ref="I54" si="75">I51+I52-I53</f>
        <v>1625</v>
      </c>
      <c r="J54" s="41">
        <f t="shared" ref="J54" si="76">J51+J52-J53</f>
        <v>1662</v>
      </c>
      <c r="K54" s="41">
        <f t="shared" ref="K54" si="77">K51+K52-K53</f>
        <v>1860</v>
      </c>
      <c r="L54" s="41">
        <f t="shared" ref="L54" si="78">L51+L52-L53</f>
        <v>1969</v>
      </c>
      <c r="M54" s="41">
        <f t="shared" ref="M54" si="79">M51+M52-M53</f>
        <v>1904</v>
      </c>
      <c r="N54" s="41">
        <f t="shared" ref="N54" si="80">N51+N52-N53</f>
        <v>1078</v>
      </c>
    </row>
    <row r="57" spans="1:14" s="47" customFormat="1" x14ac:dyDescent="0.3">
      <c r="B57" s="47" t="s">
        <v>34</v>
      </c>
    </row>
    <row r="58" spans="1:14" x14ac:dyDescent="0.3">
      <c r="A58" s="15">
        <v>1</v>
      </c>
      <c r="B58" s="15" t="s">
        <v>37</v>
      </c>
    </row>
    <row r="59" spans="1:14" s="21" customFormat="1" x14ac:dyDescent="0.3">
      <c r="B59" s="42" t="s">
        <v>28</v>
      </c>
      <c r="C59" s="43">
        <f>C21</f>
        <v>2630</v>
      </c>
      <c r="D59" s="43">
        <f t="shared" ref="D59:N59" si="81">D21</f>
        <v>2115</v>
      </c>
      <c r="E59" s="43">
        <f t="shared" si="81"/>
        <v>2165</v>
      </c>
      <c r="F59" s="43">
        <f t="shared" si="81"/>
        <v>2110</v>
      </c>
      <c r="G59" s="43">
        <f t="shared" si="81"/>
        <v>1870</v>
      </c>
      <c r="H59" s="43">
        <f t="shared" si="81"/>
        <v>1770</v>
      </c>
      <c r="I59" s="43">
        <f t="shared" si="81"/>
        <v>1640</v>
      </c>
      <c r="J59" s="43">
        <f t="shared" si="81"/>
        <v>1590</v>
      </c>
      <c r="K59" s="43">
        <f t="shared" si="81"/>
        <v>1830</v>
      </c>
      <c r="L59" s="43">
        <f t="shared" si="81"/>
        <v>1930</v>
      </c>
      <c r="M59" s="43">
        <f t="shared" si="81"/>
        <v>2060</v>
      </c>
      <c r="N59" s="43">
        <f t="shared" si="81"/>
        <v>1540</v>
      </c>
    </row>
    <row r="60" spans="1:14" x14ac:dyDescent="0.3">
      <c r="A60" s="15">
        <v>10</v>
      </c>
      <c r="B60" s="15" t="s">
        <v>36</v>
      </c>
      <c r="C60" s="26">
        <f>C59/$A$60</f>
        <v>263</v>
      </c>
    </row>
    <row r="62" spans="1:14" x14ac:dyDescent="0.3">
      <c r="A62" s="15">
        <v>220</v>
      </c>
      <c r="B62" s="15" t="s">
        <v>38</v>
      </c>
      <c r="C62" s="17">
        <f>+C60/A62</f>
        <v>1.1954545454545455</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D31" sqref="D31"/>
    </sheetView>
  </sheetViews>
  <sheetFormatPr defaultRowHeight="15" x14ac:dyDescent="0.25"/>
  <cols>
    <col min="1" max="1" width="24.85546875" bestFit="1" customWidth="1"/>
  </cols>
  <sheetData>
    <row r="1" spans="1:6" x14ac:dyDescent="0.25">
      <c r="A1" s="1" t="s">
        <v>0</v>
      </c>
      <c r="B1" s="2"/>
      <c r="C1" s="2"/>
      <c r="D1" s="2"/>
      <c r="E1" s="2"/>
      <c r="F1" s="3"/>
    </row>
    <row r="2" spans="1:6" x14ac:dyDescent="0.25">
      <c r="A2" s="4" t="s">
        <v>1</v>
      </c>
      <c r="B2" s="5"/>
      <c r="C2" s="5"/>
      <c r="D2" s="5"/>
      <c r="E2" s="5"/>
      <c r="F2" s="6"/>
    </row>
    <row r="3" spans="1:6" x14ac:dyDescent="0.25">
      <c r="A3" s="7" t="s">
        <v>2</v>
      </c>
      <c r="B3" s="8">
        <v>20000</v>
      </c>
      <c r="C3" s="8">
        <v>23000</v>
      </c>
      <c r="D3" s="8">
        <v>26450</v>
      </c>
      <c r="E3" s="8">
        <v>30420</v>
      </c>
      <c r="F3" s="9">
        <f>+F5*E8</f>
        <v>0</v>
      </c>
    </row>
    <row r="4" spans="1:6" x14ac:dyDescent="0.25">
      <c r="A4" s="10" t="s">
        <v>3</v>
      </c>
      <c r="B4" s="11">
        <v>150</v>
      </c>
      <c r="C4" s="11">
        <v>195</v>
      </c>
      <c r="D4" s="11">
        <v>253.5</v>
      </c>
      <c r="E4" s="11">
        <v>329.55</v>
      </c>
      <c r="F4" s="12">
        <f>+E4*(1+E9)</f>
        <v>329.55</v>
      </c>
    </row>
    <row r="5" spans="1:6" x14ac:dyDescent="0.25">
      <c r="A5" s="13" t="s">
        <v>4</v>
      </c>
      <c r="B5" s="8">
        <v>50000</v>
      </c>
      <c r="C5" s="8">
        <v>57500</v>
      </c>
      <c r="D5" s="8">
        <v>66130</v>
      </c>
      <c r="E5" s="8">
        <v>76040</v>
      </c>
      <c r="F5" s="14">
        <f>E5*(1+E10)</f>
        <v>76040</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workbookViewId="0">
      <selection activeCell="C13" sqref="C13"/>
    </sheetView>
  </sheetViews>
  <sheetFormatPr defaultRowHeight="28.5" x14ac:dyDescent="0.45"/>
  <cols>
    <col min="1" max="1" width="14.5703125" style="29" customWidth="1"/>
    <col min="2" max="2" width="32.28515625" style="29" bestFit="1" customWidth="1"/>
    <col min="3" max="4" width="21.7109375" style="29" customWidth="1"/>
    <col min="5" max="5" width="31.140625" style="31" bestFit="1" customWidth="1"/>
    <col min="6" max="16384" width="9.140625" style="29"/>
  </cols>
  <sheetData>
    <row r="2" spans="1:5" x14ac:dyDescent="0.45">
      <c r="A2" s="30"/>
      <c r="B2" s="30" t="s">
        <v>21</v>
      </c>
      <c r="C2" s="30"/>
      <c r="E2" s="31" t="s">
        <v>27</v>
      </c>
    </row>
    <row r="3" spans="1:5" x14ac:dyDescent="0.45">
      <c r="A3" s="29">
        <v>1</v>
      </c>
      <c r="B3" s="29" t="s">
        <v>22</v>
      </c>
      <c r="C3" s="32">
        <f>A3*E3</f>
        <v>0.2</v>
      </c>
      <c r="E3" s="31">
        <v>0.2</v>
      </c>
    </row>
    <row r="4" spans="1:5" x14ac:dyDescent="0.45">
      <c r="A4" s="29">
        <v>200</v>
      </c>
      <c r="B4" s="29" t="s">
        <v>23</v>
      </c>
      <c r="C4" s="32">
        <f>(A4/1000)*E4</f>
        <v>1.1599999999999999</v>
      </c>
      <c r="E4" s="31">
        <v>5.8</v>
      </c>
    </row>
    <row r="5" spans="1:5" x14ac:dyDescent="0.45">
      <c r="A5" s="29">
        <v>20</v>
      </c>
      <c r="B5" s="29" t="s">
        <v>24</v>
      </c>
      <c r="C5" s="32">
        <f>(A5/1000)*E5</f>
        <v>0.19</v>
      </c>
      <c r="E5" s="31">
        <v>9.5</v>
      </c>
    </row>
    <row r="6" spans="1:5" x14ac:dyDescent="0.45">
      <c r="A6" s="29">
        <v>10</v>
      </c>
      <c r="B6" s="29" t="s">
        <v>25</v>
      </c>
      <c r="C6" s="32">
        <f>(A6/1000)*E6</f>
        <v>0.06</v>
      </c>
      <c r="E6" s="31">
        <v>6</v>
      </c>
    </row>
    <row r="7" spans="1:5" x14ac:dyDescent="0.45">
      <c r="A7" s="29">
        <v>1</v>
      </c>
      <c r="B7" s="29" t="s">
        <v>26</v>
      </c>
      <c r="C7" s="32">
        <f>A7*E7</f>
        <v>0.1</v>
      </c>
      <c r="E7" s="31">
        <v>0.1</v>
      </c>
    </row>
    <row r="8" spans="1:5" x14ac:dyDescent="0.45">
      <c r="A8" s="33"/>
      <c r="B8" s="33"/>
      <c r="C8" s="34">
        <f>SUM(C3:C7)</f>
        <v>1.71</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L109"/>
  <sheetViews>
    <sheetView topLeftCell="A99" workbookViewId="0">
      <selection activeCell="M103" sqref="M103"/>
    </sheetView>
  </sheetViews>
  <sheetFormatPr defaultRowHeight="15" x14ac:dyDescent="0.25"/>
  <cols>
    <col min="12" max="12" width="30.5703125" customWidth="1"/>
  </cols>
  <sheetData>
    <row r="26" spans="3:3" x14ac:dyDescent="0.25">
      <c r="C26" t="s">
        <v>56</v>
      </c>
    </row>
    <row r="27" spans="3:3" ht="29.25" x14ac:dyDescent="0.25">
      <c r="C27" s="48" t="s">
        <v>39</v>
      </c>
    </row>
    <row r="28" spans="3:3" ht="15.75" x14ac:dyDescent="0.25">
      <c r="C28" s="49" t="s">
        <v>40</v>
      </c>
    </row>
    <row r="29" spans="3:3" ht="15.75" x14ac:dyDescent="0.25">
      <c r="C29" s="49" t="s">
        <v>41</v>
      </c>
    </row>
    <row r="30" spans="3:3" ht="15.75" x14ac:dyDescent="0.25">
      <c r="C30" s="49" t="s">
        <v>42</v>
      </c>
    </row>
    <row r="31" spans="3:3" ht="23.25" x14ac:dyDescent="0.25">
      <c r="C31" s="50" t="s">
        <v>43</v>
      </c>
    </row>
    <row r="32" spans="3:3" ht="15.75" x14ac:dyDescent="0.25">
      <c r="C32" s="49" t="s">
        <v>44</v>
      </c>
    </row>
    <row r="33" spans="3:3" ht="15.75" x14ac:dyDescent="0.25">
      <c r="C33" s="49" t="s">
        <v>45</v>
      </c>
    </row>
    <row r="34" spans="3:3" ht="23.25" x14ac:dyDescent="0.25">
      <c r="C34" s="50" t="s">
        <v>46</v>
      </c>
    </row>
    <row r="35" spans="3:3" ht="15.75" x14ac:dyDescent="0.25">
      <c r="C35" s="49" t="s">
        <v>47</v>
      </c>
    </row>
    <row r="36" spans="3:3" ht="23.25" x14ac:dyDescent="0.25">
      <c r="C36" s="50" t="s">
        <v>48</v>
      </c>
    </row>
    <row r="37" spans="3:3" ht="15.75" x14ac:dyDescent="0.25">
      <c r="C37" s="49" t="s">
        <v>49</v>
      </c>
    </row>
    <row r="38" spans="3:3" ht="23.25" x14ac:dyDescent="0.25">
      <c r="C38" s="50" t="s">
        <v>50</v>
      </c>
    </row>
    <row r="39" spans="3:3" ht="15.75" x14ac:dyDescent="0.25">
      <c r="C39" s="49" t="s">
        <v>51</v>
      </c>
    </row>
    <row r="40" spans="3:3" ht="15.75" x14ac:dyDescent="0.25">
      <c r="C40" s="49" t="s">
        <v>52</v>
      </c>
    </row>
    <row r="41" spans="3:3" ht="15.75" x14ac:dyDescent="0.25">
      <c r="C41" s="49" t="s">
        <v>53</v>
      </c>
    </row>
    <row r="42" spans="3:3" ht="15.75" x14ac:dyDescent="0.25">
      <c r="C42" s="51" t="s">
        <v>54</v>
      </c>
    </row>
    <row r="43" spans="3:3" ht="15.75" x14ac:dyDescent="0.25">
      <c r="C43" s="49" t="s">
        <v>55</v>
      </c>
    </row>
    <row r="45" spans="3:3" x14ac:dyDescent="0.25">
      <c r="C45" t="s">
        <v>57</v>
      </c>
    </row>
    <row r="103" spans="2:12" ht="21" x14ac:dyDescent="0.35">
      <c r="L103" s="53"/>
    </row>
    <row r="104" spans="2:12" ht="26.25" x14ac:dyDescent="0.4">
      <c r="B104" s="52" t="s">
        <v>58</v>
      </c>
      <c r="L104" s="53">
        <v>15000</v>
      </c>
    </row>
    <row r="105" spans="2:12" ht="26.25" x14ac:dyDescent="0.4">
      <c r="B105" s="52" t="s">
        <v>59</v>
      </c>
      <c r="L105" s="53">
        <v>7000</v>
      </c>
    </row>
    <row r="106" spans="2:12" ht="26.25" x14ac:dyDescent="0.4">
      <c r="B106" s="52" t="s">
        <v>60</v>
      </c>
      <c r="L106" s="53">
        <v>8000</v>
      </c>
    </row>
    <row r="107" spans="2:12" ht="21" x14ac:dyDescent="0.35">
      <c r="L107" s="53"/>
    </row>
    <row r="108" spans="2:12" ht="21" x14ac:dyDescent="0.35">
      <c r="L108" s="53"/>
    </row>
    <row r="109" spans="2:12" ht="21" x14ac:dyDescent="0.35">
      <c r="L109" s="53"/>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orcamento</vt:lpstr>
      <vt:lpstr>VENDAS</vt:lpstr>
      <vt:lpstr>PRODUTO</vt:lpstr>
      <vt:lpstr>PROCESSO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XXX</dc:creator>
  <cp:lastModifiedBy>XXX</cp:lastModifiedBy>
  <dcterms:created xsi:type="dcterms:W3CDTF">2023-09-18T00:09:14Z</dcterms:created>
  <dcterms:modified xsi:type="dcterms:W3CDTF">2023-09-18T01:57:38Z</dcterms:modified>
</cp:coreProperties>
</file>