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b23e84a54300f20/Projeto HENRY- François 02 Janeiro/"/>
    </mc:Choice>
  </mc:AlternateContent>
  <xr:revisionPtr revIDLastSave="0" documentId="14_{5A30740A-700C-4F26-8363-712808504E8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_Resource" sheetId="29" r:id="rId1"/>
    <sheet name="1_Resource_rascunho" sheetId="30" r:id="rId2"/>
    <sheet name="2_Resources" sheetId="27" r:id="rId3"/>
    <sheet name="2_Resources_rascunho" sheetId="31" r:id="rId4"/>
    <sheet name="Resource" sheetId="25" r:id="rId5"/>
  </sheets>
  <definedNames>
    <definedName name="solver_adj" localSheetId="0" hidden="1">'1_Resource'!$R$4:$R$13,'1_Resource'!$Q$4:$Q$13,'1_Resource'!$L$17</definedName>
    <definedName name="solver_adj" localSheetId="1" hidden="1">'1_Resource_rascunho'!$R$4:$R$13,'1_Resource_rascunho'!$Q$4:$Q$13,'1_Resource_rascunho'!$L$17</definedName>
    <definedName name="solver_adj" localSheetId="2" hidden="1">'2_Resources'!$R$4:$R$13,'2_Resources'!$Q$4:$Q$13,'2_Resources'!$L$17</definedName>
    <definedName name="solver_adj" localSheetId="3" hidden="1">'2_Resources_rascunho'!$R$4:$R$13,'2_Resources_rascunho'!$Q$4:$Q$13,'2_Resources_rascunho'!$L$17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0" hidden="1">2</definedName>
    <definedName name="solver_drv" localSheetId="1" hidden="1">2</definedName>
    <definedName name="solver_drv" localSheetId="2" hidden="1">2</definedName>
    <definedName name="solver_drv" localSheetId="3" hidden="1">2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ng" localSheetId="3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0" hidden="1">'1_Resource'!$Q$11</definedName>
    <definedName name="solver_lhs1" localSheetId="1" hidden="1">'1_Resource_rascunho'!$Q$11</definedName>
    <definedName name="solver_lhs1" localSheetId="2" hidden="1">'2_Resources'!$Q$11</definedName>
    <definedName name="solver_lhs1" localSheetId="3" hidden="1">'2_Resources_rascunho'!$Q$11</definedName>
    <definedName name="solver_lhs10" localSheetId="0" hidden="1">'1_Resource'!$Q$5</definedName>
    <definedName name="solver_lhs10" localSheetId="1" hidden="1">'1_Resource_rascunho'!$Q$5</definedName>
    <definedName name="solver_lhs10" localSheetId="2" hidden="1">'2_Resources'!$Q$14</definedName>
    <definedName name="solver_lhs10" localSheetId="3" hidden="1">'2_Resources_rascunho'!$Q$14</definedName>
    <definedName name="solver_lhs11" localSheetId="0" hidden="1">'1_Resource'!$Q$7</definedName>
    <definedName name="solver_lhs11" localSheetId="1" hidden="1">'1_Resource_rascunho'!$Q$7</definedName>
    <definedName name="solver_lhs11" localSheetId="2" hidden="1">'2_Resources'!$Q$14</definedName>
    <definedName name="solver_lhs11" localSheetId="3" hidden="1">'2_Resources_rascunho'!$Q$14</definedName>
    <definedName name="solver_lhs12" localSheetId="0" hidden="1">'1_Resource'!$Q$5</definedName>
    <definedName name="solver_lhs12" localSheetId="1" hidden="1">'1_Resource_rascunho'!$Q$5</definedName>
    <definedName name="solver_lhs12" localSheetId="2" hidden="1">'2_Resources'!$Q$11</definedName>
    <definedName name="solver_lhs12" localSheetId="3" hidden="1">'2_Resources_rascunho'!$Q$11</definedName>
    <definedName name="solver_lhs13" localSheetId="0" hidden="1">'1_Resource'!$Q$13</definedName>
    <definedName name="solver_lhs13" localSheetId="1" hidden="1">'1_Resource_rascunho'!$Q$13</definedName>
    <definedName name="solver_lhs13" localSheetId="2" hidden="1">'2_Resources'!$Q$7</definedName>
    <definedName name="solver_lhs13" localSheetId="3" hidden="1">'2_Resources_rascunho'!$Q$7</definedName>
    <definedName name="solver_lhs14" localSheetId="0" hidden="1">'1_Resource'!$Q$10</definedName>
    <definedName name="solver_lhs14" localSheetId="1" hidden="1">'1_Resource_rascunho'!$Q$10</definedName>
    <definedName name="solver_lhs14" localSheetId="2" hidden="1">'2_Resources'!$Q$8</definedName>
    <definedName name="solver_lhs14" localSheetId="3" hidden="1">'2_Resources_rascunho'!$Q$8</definedName>
    <definedName name="solver_lhs15" localSheetId="0" hidden="1">'1_Resource'!$Q$7</definedName>
    <definedName name="solver_lhs15" localSheetId="1" hidden="1">'1_Resource_rascunho'!$Q$7</definedName>
    <definedName name="solver_lhs15" localSheetId="2" hidden="1">'2_Resources'!$Q$6</definedName>
    <definedName name="solver_lhs15" localSheetId="3" hidden="1">'2_Resources_rascunho'!$Q$6</definedName>
    <definedName name="solver_lhs16" localSheetId="0" hidden="1">'1_Resource'!$Q$8</definedName>
    <definedName name="solver_lhs16" localSheetId="1" hidden="1">'1_Resource_rascunho'!$Q$8</definedName>
    <definedName name="solver_lhs16" localSheetId="2" hidden="1">'2_Resources'!$Q$5</definedName>
    <definedName name="solver_lhs16" localSheetId="3" hidden="1">'2_Resources_rascunho'!$Q$5</definedName>
    <definedName name="solver_lhs17" localSheetId="0" hidden="1">'1_Resource'!$Q$6</definedName>
    <definedName name="solver_lhs17" localSheetId="1" hidden="1">'1_Resource_rascunho'!$Q$6</definedName>
    <definedName name="solver_lhs17" localSheetId="2" hidden="1">'2_Resources'!$Q$10</definedName>
    <definedName name="solver_lhs17" localSheetId="3" hidden="1">'2_Resources_rascunho'!$Q$10</definedName>
    <definedName name="solver_lhs18" localSheetId="0" hidden="1">'1_Resource'!$Q$9</definedName>
    <definedName name="solver_lhs18" localSheetId="1" hidden="1">'1_Resource_rascunho'!$Q$9</definedName>
    <definedName name="solver_lhs18" localSheetId="2" hidden="1">'2_Resources'!$Q$9</definedName>
    <definedName name="solver_lhs18" localSheetId="3" hidden="1">'2_Resources_rascunho'!$Q$9</definedName>
    <definedName name="solver_lhs19" localSheetId="0" hidden="1">'1_Resource'!$Q$8</definedName>
    <definedName name="solver_lhs19" localSheetId="1" hidden="1">'1_Resource_rascunho'!$Q$8</definedName>
    <definedName name="solver_lhs19" localSheetId="2" hidden="1">'2_Resources'!$S$6</definedName>
    <definedName name="solver_lhs19" localSheetId="3" hidden="1">'2_Resources_rascunho'!$S$6</definedName>
    <definedName name="solver_lhs2" localSheetId="0" hidden="1">'1_Resource'!$Q$11</definedName>
    <definedName name="solver_lhs2" localSheetId="1" hidden="1">'1_Resource_rascunho'!$Q$11</definedName>
    <definedName name="solver_lhs2" localSheetId="2" hidden="1">'2_Resources'!$Q$11</definedName>
    <definedName name="solver_lhs2" localSheetId="3" hidden="1">'2_Resources_rascunho'!$Q$11</definedName>
    <definedName name="solver_lhs20" localSheetId="0" hidden="1">'1_Resource'!$L$17</definedName>
    <definedName name="solver_lhs20" localSheetId="1" hidden="1">'1_Resource_rascunho'!$L$17</definedName>
    <definedName name="solver_lhs20" localSheetId="2" hidden="1">'2_Resources'!$R$4:$R$13</definedName>
    <definedName name="solver_lhs20" localSheetId="3" hidden="1">'2_Resources_rascunho'!$R$4:$R$13</definedName>
    <definedName name="solver_lhs21" localSheetId="0" hidden="1">'1_Resource'!$S$10</definedName>
    <definedName name="solver_lhs21" localSheetId="1" hidden="1">'1_Resource_rascunho'!$S$10</definedName>
    <definedName name="solver_lhs22" localSheetId="0" hidden="1">'1_Resource'!$R$4:$R$13</definedName>
    <definedName name="solver_lhs22" localSheetId="1" hidden="1">'1_Resource_rascunho'!$R$4:$R$13</definedName>
    <definedName name="solver_lhs23" localSheetId="0" hidden="1">'1_Resource'!$R$4:$R$13</definedName>
    <definedName name="solver_lhs23" localSheetId="1" hidden="1">'1_Resource_rascunho'!$R$4:$R$13</definedName>
    <definedName name="solver_lhs3" localSheetId="0" hidden="1">'1_Resource'!$Q$11</definedName>
    <definedName name="solver_lhs3" localSheetId="1" hidden="1">'1_Resource_rascunho'!$Q$11</definedName>
    <definedName name="solver_lhs3" localSheetId="2" hidden="1">'2_Resources'!$L$17</definedName>
    <definedName name="solver_lhs3" localSheetId="3" hidden="1">'2_Resources_rascunho'!$L$17</definedName>
    <definedName name="solver_lhs4" localSheetId="0" hidden="1">'1_Resource'!$Q$10</definedName>
    <definedName name="solver_lhs4" localSheetId="1" hidden="1">'1_Resource_rascunho'!$Q$10</definedName>
    <definedName name="solver_lhs4" localSheetId="2" hidden="1">'2_Resources'!$Q$14</definedName>
    <definedName name="solver_lhs4" localSheetId="3" hidden="1">'2_Resources_rascunho'!$Q$14</definedName>
    <definedName name="solver_lhs5" localSheetId="0" hidden="1">'1_Resource'!$Q$14</definedName>
    <definedName name="solver_lhs5" localSheetId="1" hidden="1">'1_Resource_rascunho'!$Q$14</definedName>
    <definedName name="solver_lhs5" localSheetId="2" hidden="1">'2_Resources'!$Q$13</definedName>
    <definedName name="solver_lhs5" localSheetId="3" hidden="1">'2_Resources_rascunho'!$Q$13</definedName>
    <definedName name="solver_lhs6" localSheetId="0" hidden="1">'1_Resource'!$Q$13</definedName>
    <definedName name="solver_lhs6" localSheetId="1" hidden="1">'1_Resource_rascunho'!$Q$13</definedName>
    <definedName name="solver_lhs6" localSheetId="2" hidden="1">'2_Resources'!$Q$12</definedName>
    <definedName name="solver_lhs6" localSheetId="3" hidden="1">'2_Resources_rascunho'!$Q$12</definedName>
    <definedName name="solver_lhs7" localSheetId="0" hidden="1">'1_Resource'!$Q$4</definedName>
    <definedName name="solver_lhs7" localSheetId="1" hidden="1">'1_Resource_rascunho'!$Q$4</definedName>
    <definedName name="solver_lhs7" localSheetId="2" hidden="1">'2_Resources'!$Q$13</definedName>
    <definedName name="solver_lhs7" localSheetId="3" hidden="1">'2_Resources_rascunho'!$Q$13</definedName>
    <definedName name="solver_lhs8" localSheetId="0" hidden="1">'1_Resource'!$Q$12</definedName>
    <definedName name="solver_lhs8" localSheetId="1" hidden="1">'1_Resource_rascunho'!$Q$12</definedName>
    <definedName name="solver_lhs8" localSheetId="2" hidden="1">'2_Resources'!$L$17</definedName>
    <definedName name="solver_lhs8" localSheetId="3" hidden="1">'2_Resources_rascunho'!$L$17</definedName>
    <definedName name="solver_lhs9" localSheetId="0" hidden="1">'1_Resource'!$Q$6</definedName>
    <definedName name="solver_lhs9" localSheetId="1" hidden="1">'1_Resource_rascunho'!$Q$6</definedName>
    <definedName name="solver_lhs9" localSheetId="2" hidden="1">'2_Resources'!$Q$4</definedName>
    <definedName name="solver_lhs9" localSheetId="3" hidden="1">'2_Resources_rascunho'!$Q$4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0" hidden="1">22</definedName>
    <definedName name="solver_num" localSheetId="1" hidden="1">22</definedName>
    <definedName name="solver_num" localSheetId="2" hidden="1">20</definedName>
    <definedName name="solver_num" localSheetId="3" hidden="1">20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0" hidden="1">'1_Resource'!$S$15</definedName>
    <definedName name="solver_opt" localSheetId="1" hidden="1">'1_Resource_rascunho'!$S$15</definedName>
    <definedName name="solver_opt" localSheetId="2" hidden="1">'2_Resources'!$S$15</definedName>
    <definedName name="solver_opt" localSheetId="3" hidden="1">'2_Resources_rascunho'!$S$15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0" hidden="1">2</definedName>
    <definedName name="solver_rbv" localSheetId="1" hidden="1">2</definedName>
    <definedName name="solver_rbv" localSheetId="2" hidden="1">2</definedName>
    <definedName name="solver_rbv" localSheetId="3" hidden="1">2</definedName>
    <definedName name="solver_rel1" localSheetId="0" hidden="1">3</definedName>
    <definedName name="solver_rel1" localSheetId="1" hidden="1">3</definedName>
    <definedName name="solver_rel1" localSheetId="2" hidden="1">3</definedName>
    <definedName name="solver_rel1" localSheetId="3" hidden="1">3</definedName>
    <definedName name="solver_rel10" localSheetId="0" hidden="1">3</definedName>
    <definedName name="solver_rel10" localSheetId="1" hidden="1">3</definedName>
    <definedName name="solver_rel10" localSheetId="2" hidden="1">1</definedName>
    <definedName name="solver_rel10" localSheetId="3" hidden="1">1</definedName>
    <definedName name="solver_rel11" localSheetId="0" hidden="1">3</definedName>
    <definedName name="solver_rel11" localSheetId="1" hidden="1">3</definedName>
    <definedName name="solver_rel11" localSheetId="2" hidden="1">3</definedName>
    <definedName name="solver_rel11" localSheetId="3" hidden="1">3</definedName>
    <definedName name="solver_rel12" localSheetId="0" hidden="1">3</definedName>
    <definedName name="solver_rel12" localSheetId="1" hidden="1">3</definedName>
    <definedName name="solver_rel12" localSheetId="2" hidden="1">3</definedName>
    <definedName name="solver_rel12" localSheetId="3" hidden="1">3</definedName>
    <definedName name="solver_rel13" localSheetId="0" hidden="1">3</definedName>
    <definedName name="solver_rel13" localSheetId="1" hidden="1">3</definedName>
    <definedName name="solver_rel13" localSheetId="2" hidden="1">3</definedName>
    <definedName name="solver_rel13" localSheetId="3" hidden="1">3</definedName>
    <definedName name="solver_rel14" localSheetId="0" hidden="1">3</definedName>
    <definedName name="solver_rel14" localSheetId="1" hidden="1">3</definedName>
    <definedName name="solver_rel14" localSheetId="2" hidden="1">3</definedName>
    <definedName name="solver_rel14" localSheetId="3" hidden="1">3</definedName>
    <definedName name="solver_rel15" localSheetId="0" hidden="1">3</definedName>
    <definedName name="solver_rel15" localSheetId="1" hidden="1">3</definedName>
    <definedName name="solver_rel15" localSheetId="2" hidden="1">3</definedName>
    <definedName name="solver_rel15" localSheetId="3" hidden="1">3</definedName>
    <definedName name="solver_rel16" localSheetId="0" hidden="1">3</definedName>
    <definedName name="solver_rel16" localSheetId="1" hidden="1">3</definedName>
    <definedName name="solver_rel16" localSheetId="2" hidden="1">3</definedName>
    <definedName name="solver_rel16" localSheetId="3" hidden="1">3</definedName>
    <definedName name="solver_rel17" localSheetId="0" hidden="1">3</definedName>
    <definedName name="solver_rel17" localSheetId="1" hidden="1">3</definedName>
    <definedName name="solver_rel17" localSheetId="2" hidden="1">3</definedName>
    <definedName name="solver_rel17" localSheetId="3" hidden="1">3</definedName>
    <definedName name="solver_rel18" localSheetId="0" hidden="1">3</definedName>
    <definedName name="solver_rel18" localSheetId="1" hidden="1">3</definedName>
    <definedName name="solver_rel18" localSheetId="2" hidden="1">3</definedName>
    <definedName name="solver_rel18" localSheetId="3" hidden="1">3</definedName>
    <definedName name="solver_rel19" localSheetId="0" hidden="1">3</definedName>
    <definedName name="solver_rel19" localSheetId="1" hidden="1">3</definedName>
    <definedName name="solver_rel19" localSheetId="2" hidden="1">3</definedName>
    <definedName name="solver_rel19" localSheetId="3" hidden="1">3</definedName>
    <definedName name="solver_rel2" localSheetId="0" hidden="1">3</definedName>
    <definedName name="solver_rel2" localSheetId="1" hidden="1">3</definedName>
    <definedName name="solver_rel2" localSheetId="2" hidden="1">3</definedName>
    <definedName name="solver_rel2" localSheetId="3" hidden="1">3</definedName>
    <definedName name="solver_rel20" localSheetId="0" hidden="1">1</definedName>
    <definedName name="solver_rel20" localSheetId="1" hidden="1">1</definedName>
    <definedName name="solver_rel20" localSheetId="2" hidden="1">1</definedName>
    <definedName name="solver_rel20" localSheetId="3" hidden="1">1</definedName>
    <definedName name="solver_rel21" localSheetId="0" hidden="1">1</definedName>
    <definedName name="solver_rel21" localSheetId="1" hidden="1">1</definedName>
    <definedName name="solver_rel22" localSheetId="0" hidden="1">1</definedName>
    <definedName name="solver_rel22" localSheetId="1" hidden="1">1</definedName>
    <definedName name="solver_rel23" localSheetId="0" hidden="1">1</definedName>
    <definedName name="solver_rel23" localSheetId="1" hidden="1">1</definedName>
    <definedName name="solver_rel3" localSheetId="0" hidden="1">3</definedName>
    <definedName name="solver_rel3" localSheetId="1" hidden="1">3</definedName>
    <definedName name="solver_rel3" localSheetId="2" hidden="1">1</definedName>
    <definedName name="solver_rel3" localSheetId="3" hidden="1">1</definedName>
    <definedName name="solver_rel4" localSheetId="0" hidden="1">3</definedName>
    <definedName name="solver_rel4" localSheetId="1" hidden="1">3</definedName>
    <definedName name="solver_rel4" localSheetId="2" hidden="1">3</definedName>
    <definedName name="solver_rel4" localSheetId="3" hidden="1">3</definedName>
    <definedName name="solver_rel5" localSheetId="0" hidden="1">1</definedName>
    <definedName name="solver_rel5" localSheetId="1" hidden="1">1</definedName>
    <definedName name="solver_rel5" localSheetId="2" hidden="1">3</definedName>
    <definedName name="solver_rel5" localSheetId="3" hidden="1">3</definedName>
    <definedName name="solver_rel6" localSheetId="0" hidden="1">3</definedName>
    <definedName name="solver_rel6" localSheetId="1" hidden="1">3</definedName>
    <definedName name="solver_rel6" localSheetId="2" hidden="1">3</definedName>
    <definedName name="solver_rel6" localSheetId="3" hidden="1">3</definedName>
    <definedName name="solver_rel7" localSheetId="0" hidden="1">3</definedName>
    <definedName name="solver_rel7" localSheetId="1" hidden="1">3</definedName>
    <definedName name="solver_rel7" localSheetId="2" hidden="1">3</definedName>
    <definedName name="solver_rel7" localSheetId="3" hidden="1">3</definedName>
    <definedName name="solver_rel8" localSheetId="0" hidden="1">3</definedName>
    <definedName name="solver_rel8" localSheetId="1" hidden="1">3</definedName>
    <definedName name="solver_rel8" localSheetId="2" hidden="1">3</definedName>
    <definedName name="solver_rel8" localSheetId="3" hidden="1">3</definedName>
    <definedName name="solver_rel9" localSheetId="0" hidden="1">3</definedName>
    <definedName name="solver_rel9" localSheetId="1" hidden="1">3</definedName>
    <definedName name="solver_rel9" localSheetId="2" hidden="1">3</definedName>
    <definedName name="solver_rel9" localSheetId="3" hidden="1">3</definedName>
    <definedName name="solver_rhs1" localSheetId="0" hidden="1">'1_Resource'!$S$7</definedName>
    <definedName name="solver_rhs1" localSheetId="1" hidden="1">'1_Resource_rascunho'!$S$7</definedName>
    <definedName name="solver_rhs1" localSheetId="2" hidden="1">'2_Resources'!$S$9</definedName>
    <definedName name="solver_rhs1" localSheetId="3" hidden="1">'2_Resources_rascunho'!$S$9</definedName>
    <definedName name="solver_rhs10" localSheetId="0" hidden="1">'1_Resource'!$S$4</definedName>
    <definedName name="solver_rhs10" localSheetId="1" hidden="1">'1_Resource_rascunho'!$S$4</definedName>
    <definedName name="solver_rhs10" localSheetId="2" hidden="1">'2_Resources'!$L$17</definedName>
    <definedName name="solver_rhs10" localSheetId="3" hidden="1">'2_Resources_rascunho'!$L$17</definedName>
    <definedName name="solver_rhs11" localSheetId="0" hidden="1">'1_Resource'!$S$5</definedName>
    <definedName name="solver_rhs11" localSheetId="1" hidden="1">'1_Resource_rascunho'!$S$5</definedName>
    <definedName name="solver_rhs11" localSheetId="2" hidden="1">'2_Resources'!$S$10</definedName>
    <definedName name="solver_rhs11" localSheetId="3" hidden="1">'2_Resources_rascunho'!$S$10</definedName>
    <definedName name="solver_rhs12" localSheetId="0" hidden="1">'1_Resource'!$S$3</definedName>
    <definedName name="solver_rhs12" localSheetId="1" hidden="1">'1_Resource_rascunho'!$S$3</definedName>
    <definedName name="solver_rhs12" localSheetId="2" hidden="1">'2_Resources'!$S$9</definedName>
    <definedName name="solver_rhs12" localSheetId="3" hidden="1">'2_Resources_rascunho'!$S$9</definedName>
    <definedName name="solver_rhs13" localSheetId="0" hidden="1">'1_Resource'!$S$11</definedName>
    <definedName name="solver_rhs13" localSheetId="1" hidden="1">'1_Resource_rascunho'!$S$11</definedName>
    <definedName name="solver_rhs13" localSheetId="2" hidden="1">'2_Resources'!$S$5</definedName>
    <definedName name="solver_rhs13" localSheetId="3" hidden="1">'2_Resources_rascunho'!$S$5</definedName>
    <definedName name="solver_rhs14" localSheetId="0" hidden="1">'1_Resource'!$S$11</definedName>
    <definedName name="solver_rhs14" localSheetId="1" hidden="1">'1_Resource_rascunho'!$S$11</definedName>
    <definedName name="solver_rhs14" localSheetId="2" hidden="1">'2_Resources'!$S$6</definedName>
    <definedName name="solver_rhs14" localSheetId="3" hidden="1">'2_Resources_rascunho'!$S$6</definedName>
    <definedName name="solver_rhs15" localSheetId="0" hidden="1">'1_Resource'!$S$6</definedName>
    <definedName name="solver_rhs15" localSheetId="1" hidden="1">'1_Resource_rascunho'!$S$6</definedName>
    <definedName name="solver_rhs15" localSheetId="2" hidden="1">'2_Resources'!$S$4</definedName>
    <definedName name="solver_rhs15" localSheetId="3" hidden="1">'2_Resources_rascunho'!$S$4</definedName>
    <definedName name="solver_rhs16" localSheetId="0" hidden="1">'1_Resource'!$S$11</definedName>
    <definedName name="solver_rhs16" localSheetId="1" hidden="1">'1_Resource_rascunho'!$S$11</definedName>
    <definedName name="solver_rhs16" localSheetId="2" hidden="1">'2_Resources'!$S$3</definedName>
    <definedName name="solver_rhs16" localSheetId="3" hidden="1">'2_Resources_rascunho'!$S$3</definedName>
    <definedName name="solver_rhs17" localSheetId="0" hidden="1">'1_Resource'!$S$5</definedName>
    <definedName name="solver_rhs17" localSheetId="1" hidden="1">'1_Resource_rascunho'!$S$5</definedName>
    <definedName name="solver_rhs17" localSheetId="2" hidden="1">'2_Resources'!$S$11</definedName>
    <definedName name="solver_rhs17" localSheetId="3" hidden="1">'2_Resources_rascunho'!$S$11</definedName>
    <definedName name="solver_rhs18" localSheetId="0" hidden="1">'1_Resource'!$S$7</definedName>
    <definedName name="solver_rhs18" localSheetId="1" hidden="1">'1_Resource_rascunho'!$S$7</definedName>
    <definedName name="solver_rhs18" localSheetId="2" hidden="1">'2_Resources'!$S$7</definedName>
    <definedName name="solver_rhs18" localSheetId="3" hidden="1">'2_Resources_rascunho'!$S$7</definedName>
    <definedName name="solver_rhs19" localSheetId="0" hidden="1">'1_Resource'!$S$6</definedName>
    <definedName name="solver_rhs19" localSheetId="1" hidden="1">'1_Resource_rascunho'!$S$6</definedName>
    <definedName name="solver_rhs19" localSheetId="2" hidden="1">'2_Resources'!$S$5</definedName>
    <definedName name="solver_rhs19" localSheetId="3" hidden="1">'2_Resources_rascunho'!$S$5</definedName>
    <definedName name="solver_rhs2" localSheetId="0" hidden="1">'1_Resource'!$S$6</definedName>
    <definedName name="solver_rhs2" localSheetId="1" hidden="1">'1_Resource_rascunho'!$S$6</definedName>
    <definedName name="solver_rhs2" localSheetId="2" hidden="1">'2_Resources'!$S$9</definedName>
    <definedName name="solver_rhs2" localSheetId="3" hidden="1">'2_Resources_rascunho'!$S$9</definedName>
    <definedName name="solver_rhs20" localSheetId="0" hidden="1">'1_Resource'!$L$18</definedName>
    <definedName name="solver_rhs20" localSheetId="1" hidden="1">'1_Resource_rascunho'!$L$18</definedName>
    <definedName name="solver_rhs20" localSheetId="2" hidden="1">'2_Resources'!$O$4:$O$13</definedName>
    <definedName name="solver_rhs20" localSheetId="3" hidden="1">'2_Resources_rascunho'!$O$4:$O$13</definedName>
    <definedName name="solver_rhs21" localSheetId="0" hidden="1">'1_Resource'!$L$17</definedName>
    <definedName name="solver_rhs21" localSheetId="1" hidden="1">'1_Resource_rascunho'!$L$17</definedName>
    <definedName name="solver_rhs22" localSheetId="0" hidden="1">'1_Resource'!$O$4:$O$13</definedName>
    <definedName name="solver_rhs22" localSheetId="1" hidden="1">'1_Resource_rascunho'!$O$4:$O$13</definedName>
    <definedName name="solver_rhs23" localSheetId="0" hidden="1">'1_Resource'!$O$4:$O$13</definedName>
    <definedName name="solver_rhs23" localSheetId="1" hidden="1">'1_Resource_rascunho'!$O$4:$O$13</definedName>
    <definedName name="solver_rhs3" localSheetId="0" hidden="1">'1_Resource'!$S$9</definedName>
    <definedName name="solver_rhs3" localSheetId="1" hidden="1">'1_Resource_rascunho'!$S$9</definedName>
    <definedName name="solver_rhs3" localSheetId="2" hidden="1">'2_Resources'!$L$18</definedName>
    <definedName name="solver_rhs3" localSheetId="3" hidden="1">'2_Resources_rascunho'!$L$18</definedName>
    <definedName name="solver_rhs4" localSheetId="0" hidden="1">'1_Resource'!$S$13</definedName>
    <definedName name="solver_rhs4" localSheetId="1" hidden="1">'1_Resource_rascunho'!$S$13</definedName>
    <definedName name="solver_rhs4" localSheetId="2" hidden="1">'2_Resources'!$S$13</definedName>
    <definedName name="solver_rhs4" localSheetId="3" hidden="1">'2_Resources_rascunho'!$S$13</definedName>
    <definedName name="solver_rhs5" localSheetId="0" hidden="1">'1_Resource'!$L$17</definedName>
    <definedName name="solver_rhs5" localSheetId="1" hidden="1">'1_Resource_rascunho'!$L$17</definedName>
    <definedName name="solver_rhs5" localSheetId="2" hidden="1">'2_Resources'!$S$12</definedName>
    <definedName name="solver_rhs5" localSheetId="3" hidden="1">'2_Resources_rascunho'!$S$12</definedName>
    <definedName name="solver_rhs6" localSheetId="0" hidden="1">'1_Resource'!$S$12</definedName>
    <definedName name="solver_rhs6" localSheetId="1" hidden="1">'1_Resource_rascunho'!$S$12</definedName>
    <definedName name="solver_rhs6" localSheetId="2" hidden="1">'2_Resources'!$S$8</definedName>
    <definedName name="solver_rhs6" localSheetId="3" hidden="1">'2_Resources_rascunho'!$S$8</definedName>
    <definedName name="solver_rhs7" localSheetId="0" hidden="1">'1_Resource'!$S$3</definedName>
    <definedName name="solver_rhs7" localSheetId="1" hidden="1">'1_Resource_rascunho'!$S$3</definedName>
    <definedName name="solver_rhs7" localSheetId="2" hidden="1">'2_Resources'!$S$11</definedName>
    <definedName name="solver_rhs7" localSheetId="3" hidden="1">'2_Resources_rascunho'!$S$11</definedName>
    <definedName name="solver_rhs8" localSheetId="0" hidden="1">'1_Resource'!$S$8</definedName>
    <definedName name="solver_rhs8" localSheetId="1" hidden="1">'1_Resource_rascunho'!$S$8</definedName>
    <definedName name="solver_rhs8" localSheetId="2" hidden="1">'2_Resources'!$S$13</definedName>
    <definedName name="solver_rhs8" localSheetId="3" hidden="1">'2_Resources_rascunho'!$S$13</definedName>
    <definedName name="solver_rhs9" localSheetId="0" hidden="1">'1_Resource'!$S$4</definedName>
    <definedName name="solver_rhs9" localSheetId="1" hidden="1">'1_Resource_rascunho'!$S$4</definedName>
    <definedName name="solver_rhs9" localSheetId="2" hidden="1">'2_Resources'!$S$3</definedName>
    <definedName name="solver_rhs9" localSheetId="3" hidden="1">'2_Resources_rascunho'!$S$3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0" hidden="1">2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31" l="1"/>
  <c r="K23" i="31"/>
  <c r="K22" i="31"/>
  <c r="K21" i="31"/>
  <c r="K20" i="31"/>
  <c r="S13" i="31"/>
  <c r="Q14" i="31" s="1"/>
  <c r="L13" i="31"/>
  <c r="O13" i="31" s="1"/>
  <c r="P13" i="31" s="1"/>
  <c r="S12" i="31"/>
  <c r="T12" i="31" s="1"/>
  <c r="AA18" i="31" s="1"/>
  <c r="L12" i="31"/>
  <c r="O12" i="31" s="1"/>
  <c r="P12" i="31" s="1"/>
  <c r="S11" i="31"/>
  <c r="T11" i="31" s="1"/>
  <c r="L11" i="31"/>
  <c r="O11" i="31" s="1"/>
  <c r="P11" i="31" s="1"/>
  <c r="S10" i="31"/>
  <c r="T10" i="31" s="1"/>
  <c r="L10" i="31"/>
  <c r="O10" i="31" s="1"/>
  <c r="P10" i="31" s="1"/>
  <c r="S9" i="31"/>
  <c r="T9" i="31" s="1"/>
  <c r="X19" i="31" s="1"/>
  <c r="L9" i="31"/>
  <c r="O9" i="31" s="1"/>
  <c r="P9" i="31" s="1"/>
  <c r="S8" i="31"/>
  <c r="T8" i="31" s="1"/>
  <c r="W18" i="31" s="1"/>
  <c r="L8" i="31"/>
  <c r="O8" i="31" s="1"/>
  <c r="P8" i="31" s="1"/>
  <c r="T7" i="31"/>
  <c r="V19" i="31" s="1"/>
  <c r="S7" i="31"/>
  <c r="L7" i="31"/>
  <c r="O7" i="31" s="1"/>
  <c r="P7" i="31" s="1"/>
  <c r="S6" i="31"/>
  <c r="T6" i="31" s="1"/>
  <c r="U18" i="31" s="1"/>
  <c r="O6" i="31"/>
  <c r="P6" i="31" s="1"/>
  <c r="L6" i="31"/>
  <c r="S5" i="31"/>
  <c r="T5" i="31" s="1"/>
  <c r="T19" i="31" s="1"/>
  <c r="L5" i="31"/>
  <c r="O5" i="31" s="1"/>
  <c r="P5" i="31" s="1"/>
  <c r="S4" i="31"/>
  <c r="T4" i="31" s="1"/>
  <c r="S18" i="31" s="1"/>
  <c r="L4" i="31"/>
  <c r="O4" i="31" s="1"/>
  <c r="P4" i="31" s="1"/>
  <c r="O27" i="30"/>
  <c r="AB18" i="30" s="1"/>
  <c r="O26" i="30"/>
  <c r="AA18" i="30" s="1"/>
  <c r="O25" i="30"/>
  <c r="Z18" i="30" s="1"/>
  <c r="O24" i="30"/>
  <c r="Y18" i="30" s="1"/>
  <c r="K24" i="30"/>
  <c r="O23" i="30"/>
  <c r="K23" i="30"/>
  <c r="O22" i="30"/>
  <c r="K22" i="30"/>
  <c r="O21" i="30"/>
  <c r="V18" i="30" s="1"/>
  <c r="K21" i="30"/>
  <c r="O20" i="30"/>
  <c r="U18" i="30" s="1"/>
  <c r="K20" i="30"/>
  <c r="O19" i="30"/>
  <c r="X18" i="30"/>
  <c r="W18" i="30"/>
  <c r="T18" i="30"/>
  <c r="O18" i="30"/>
  <c r="O28" i="30" s="1"/>
  <c r="AB17" i="30"/>
  <c r="AA17" i="30"/>
  <c r="Z17" i="30"/>
  <c r="Y17" i="30"/>
  <c r="X17" i="30"/>
  <c r="W17" i="30"/>
  <c r="V17" i="30"/>
  <c r="U17" i="30"/>
  <c r="T17" i="30"/>
  <c r="S17" i="30"/>
  <c r="Q14" i="30"/>
  <c r="S13" i="30"/>
  <c r="T13" i="30" s="1"/>
  <c r="L13" i="30"/>
  <c r="O13" i="30" s="1"/>
  <c r="P13" i="30" s="1"/>
  <c r="S12" i="30"/>
  <c r="T12" i="30" s="1"/>
  <c r="L12" i="30"/>
  <c r="O12" i="30" s="1"/>
  <c r="P12" i="30" s="1"/>
  <c r="S11" i="30"/>
  <c r="T11" i="30" s="1"/>
  <c r="L11" i="30"/>
  <c r="O11" i="30" s="1"/>
  <c r="P11" i="30" s="1"/>
  <c r="T10" i="30"/>
  <c r="S10" i="30"/>
  <c r="L10" i="30"/>
  <c r="O10" i="30" s="1"/>
  <c r="P10" i="30" s="1"/>
  <c r="S9" i="30"/>
  <c r="T9" i="30" s="1"/>
  <c r="P9" i="30"/>
  <c r="O9" i="30"/>
  <c r="L9" i="30"/>
  <c r="S8" i="30"/>
  <c r="T8" i="30" s="1"/>
  <c r="L8" i="30"/>
  <c r="O8" i="30" s="1"/>
  <c r="P8" i="30" s="1"/>
  <c r="T7" i="30"/>
  <c r="S7" i="30"/>
  <c r="L7" i="30"/>
  <c r="O7" i="30" s="1"/>
  <c r="P7" i="30" s="1"/>
  <c r="S6" i="30"/>
  <c r="T6" i="30" s="1"/>
  <c r="O6" i="30"/>
  <c r="P6" i="30" s="1"/>
  <c r="L6" i="30"/>
  <c r="S5" i="30"/>
  <c r="T5" i="30" s="1"/>
  <c r="L5" i="30"/>
  <c r="O5" i="30" s="1"/>
  <c r="P5" i="30" s="1"/>
  <c r="S4" i="30"/>
  <c r="T4" i="30" s="1"/>
  <c r="L4" i="30"/>
  <c r="O4" i="30" s="1"/>
  <c r="P4" i="30" s="1"/>
  <c r="S15" i="30" s="1"/>
  <c r="S15" i="31" l="1"/>
  <c r="T13" i="31"/>
  <c r="AB18" i="31" s="1"/>
  <c r="S18" i="30"/>
  <c r="O20" i="29"/>
  <c r="U18" i="29" s="1"/>
  <c r="O19" i="29"/>
  <c r="T18" i="29" s="1"/>
  <c r="O18" i="29"/>
  <c r="O21" i="29"/>
  <c r="V18" i="29" s="1"/>
  <c r="O22" i="29"/>
  <c r="W18" i="29" s="1"/>
  <c r="O23" i="29"/>
  <c r="X18" i="29" s="1"/>
  <c r="O25" i="29"/>
  <c r="Z18" i="29" s="1"/>
  <c r="O24" i="29"/>
  <c r="Y18" i="29" s="1"/>
  <c r="O26" i="29"/>
  <c r="AA18" i="29" s="1"/>
  <c r="O27" i="29"/>
  <c r="AB18" i="29" s="1"/>
  <c r="AB17" i="29"/>
  <c r="AA17" i="29"/>
  <c r="Z17" i="29"/>
  <c r="K24" i="29"/>
  <c r="K23" i="29"/>
  <c r="K22" i="29"/>
  <c r="K21" i="29"/>
  <c r="K20" i="29"/>
  <c r="Y17" i="29"/>
  <c r="X17" i="29"/>
  <c r="W17" i="29"/>
  <c r="V17" i="29"/>
  <c r="U17" i="29"/>
  <c r="T17" i="29"/>
  <c r="S17" i="29"/>
  <c r="S13" i="29"/>
  <c r="T13" i="29" s="1"/>
  <c r="L13" i="29"/>
  <c r="O13" i="29" s="1"/>
  <c r="P13" i="29" s="1"/>
  <c r="S12" i="29"/>
  <c r="T12" i="29" s="1"/>
  <c r="L12" i="29"/>
  <c r="O12" i="29" s="1"/>
  <c r="P12" i="29" s="1"/>
  <c r="S11" i="29"/>
  <c r="T11" i="29" s="1"/>
  <c r="L11" i="29"/>
  <c r="O11" i="29" s="1"/>
  <c r="P11" i="29" s="1"/>
  <c r="S10" i="29"/>
  <c r="T10" i="29" s="1"/>
  <c r="L10" i="29"/>
  <c r="O10" i="29" s="1"/>
  <c r="P10" i="29" s="1"/>
  <c r="S9" i="29"/>
  <c r="T9" i="29" s="1"/>
  <c r="L9" i="29"/>
  <c r="O9" i="29" s="1"/>
  <c r="P9" i="29" s="1"/>
  <c r="S8" i="29"/>
  <c r="T8" i="29" s="1"/>
  <c r="L8" i="29"/>
  <c r="O8" i="29" s="1"/>
  <c r="P8" i="29" s="1"/>
  <c r="S7" i="29"/>
  <c r="T7" i="29" s="1"/>
  <c r="L7" i="29"/>
  <c r="O7" i="29" s="1"/>
  <c r="P7" i="29" s="1"/>
  <c r="S6" i="29"/>
  <c r="T6" i="29" s="1"/>
  <c r="L6" i="29"/>
  <c r="O6" i="29" s="1"/>
  <c r="P6" i="29" s="1"/>
  <c r="S5" i="29"/>
  <c r="T5" i="29" s="1"/>
  <c r="L5" i="29"/>
  <c r="O5" i="29" s="1"/>
  <c r="P5" i="29" s="1"/>
  <c r="S4" i="29"/>
  <c r="T4" i="29" s="1"/>
  <c r="L4" i="29"/>
  <c r="O4" i="29" s="1"/>
  <c r="P4" i="29" s="1"/>
  <c r="S15" i="29" l="1"/>
  <c r="O28" i="29"/>
  <c r="Q14" i="29"/>
  <c r="S18" i="29"/>
  <c r="L11" i="27" l="1"/>
  <c r="S8" i="27" l="1"/>
  <c r="T8" i="27" s="1"/>
  <c r="W18" i="27" s="1"/>
  <c r="L8" i="27"/>
  <c r="O8" i="27" s="1"/>
  <c r="P8" i="27" s="1"/>
  <c r="L9" i="27"/>
  <c r="O9" i="27" s="1"/>
  <c r="P9" i="27" s="1"/>
  <c r="S9" i="27"/>
  <c r="T9" i="27" s="1"/>
  <c r="X19" i="27" s="1"/>
  <c r="S12" i="27"/>
  <c r="T12" i="27" s="1"/>
  <c r="AA18" i="27" s="1"/>
  <c r="L12" i="27"/>
  <c r="O12" i="27" s="1"/>
  <c r="P12" i="27" s="1"/>
  <c r="K23" i="27"/>
  <c r="L5" i="27"/>
  <c r="O5" i="27" s="1"/>
  <c r="P5" i="27" s="1"/>
  <c r="K24" i="27"/>
  <c r="S5" i="27"/>
  <c r="T5" i="27" s="1"/>
  <c r="T19" i="27" s="1"/>
  <c r="L13" i="27"/>
  <c r="O13" i="27" s="1"/>
  <c r="P13" i="27" s="1"/>
  <c r="S13" i="27"/>
  <c r="Q14" i="27" s="1"/>
  <c r="S7" i="27"/>
  <c r="T7" i="27" s="1"/>
  <c r="V19" i="27" s="1"/>
  <c r="S11" i="27"/>
  <c r="T11" i="27" s="1"/>
  <c r="S6" i="27"/>
  <c r="T6" i="27" s="1"/>
  <c r="U18" i="27" s="1"/>
  <c r="L7" i="27"/>
  <c r="O7" i="27" s="1"/>
  <c r="P7" i="27" s="1"/>
  <c r="S10" i="27"/>
  <c r="T10" i="27" s="1"/>
  <c r="K22" i="27"/>
  <c r="L6" i="27"/>
  <c r="O6" i="27" s="1"/>
  <c r="P6" i="27" s="1"/>
  <c r="L10" i="27"/>
  <c r="O10" i="27" s="1"/>
  <c r="P10" i="27" s="1"/>
  <c r="O11" i="27"/>
  <c r="P11" i="27" s="1"/>
  <c r="K21" i="27" l="1"/>
  <c r="S4" i="27"/>
  <c r="T4" i="27" s="1"/>
  <c r="S18" i="27" s="1"/>
  <c r="K20" i="27"/>
  <c r="L4" i="27"/>
  <c r="O4" i="27" s="1"/>
  <c r="P4" i="27" s="1"/>
  <c r="S15" i="27" s="1"/>
  <c r="T13" i="27"/>
  <c r="AB18" i="27" s="1"/>
  <c r="H12" i="25" l="1"/>
  <c r="H4" i="25"/>
</calcChain>
</file>

<file path=xl/sharedStrings.xml><?xml version="1.0" encoding="utf-8"?>
<sst xmlns="http://schemas.openxmlformats.org/spreadsheetml/2006/main" count="232" uniqueCount="62">
  <si>
    <t>Duration</t>
  </si>
  <si>
    <t>Activity</t>
  </si>
  <si>
    <t>Normal</t>
  </si>
  <si>
    <t>Project duration</t>
  </si>
  <si>
    <t>Start</t>
  </si>
  <si>
    <t>Predecessor</t>
  </si>
  <si>
    <t>End</t>
  </si>
  <si>
    <t>7 e 10</t>
  </si>
  <si>
    <t>3, 4 e 6</t>
  </si>
  <si>
    <t>8 e 9</t>
  </si>
  <si>
    <t>Accelerated</t>
  </si>
  <si>
    <t>Cost Normal</t>
  </si>
  <si>
    <t>Cost Accelerated</t>
  </si>
  <si>
    <t>$ (Cost)</t>
  </si>
  <si>
    <t>Days</t>
  </si>
  <si>
    <t>Max redução</t>
  </si>
  <si>
    <t>Cost/day</t>
  </si>
  <si>
    <t>Total Cost</t>
  </si>
  <si>
    <t>Wanted</t>
  </si>
  <si>
    <t>days</t>
  </si>
  <si>
    <t>Normal time of 85 days</t>
  </si>
  <si>
    <t>rf</t>
  </si>
  <si>
    <t>TSi</t>
  </si>
  <si>
    <t>Fi</t>
  </si>
  <si>
    <t>Tsi</t>
  </si>
  <si>
    <t>nó</t>
  </si>
  <si>
    <t>START</t>
  </si>
  <si>
    <t>node</t>
  </si>
  <si>
    <t>reduction</t>
  </si>
  <si>
    <t>2 - 7</t>
  </si>
  <si>
    <t>1 - 5 - 9 - 10</t>
  </si>
  <si>
    <t>1 - 4 - 8 - 10</t>
  </si>
  <si>
    <t>3 - 8 - 10</t>
  </si>
  <si>
    <t>2 - 6 - 8 - 10</t>
  </si>
  <si>
    <t>Time</t>
  </si>
  <si>
    <t>4</t>
  </si>
  <si>
    <t>6</t>
  </si>
  <si>
    <t>8</t>
  </si>
  <si>
    <t>10</t>
  </si>
  <si>
    <t>7</t>
  </si>
  <si>
    <t>1 resource</t>
  </si>
  <si>
    <t>rf                 (Fi - duration)</t>
  </si>
  <si>
    <t>end date later of task</t>
  </si>
  <si>
    <t>(end date later of task) - (task duration)</t>
  </si>
  <si>
    <t>R1</t>
  </si>
  <si>
    <t>R2</t>
  </si>
  <si>
    <t>Ativ. 1</t>
  </si>
  <si>
    <t>Ativ. 2</t>
  </si>
  <si>
    <t>Ativ. 3</t>
  </si>
  <si>
    <t>Ativ. 4</t>
  </si>
  <si>
    <t>Ativ. 5</t>
  </si>
  <si>
    <t>Ativ. 6</t>
  </si>
  <si>
    <t>Ativ. 7</t>
  </si>
  <si>
    <t>Ativ. 8</t>
  </si>
  <si>
    <t>Ativ. 9</t>
  </si>
  <si>
    <t>Ativ. 10</t>
  </si>
  <si>
    <t>9</t>
  </si>
  <si>
    <t>5</t>
  </si>
  <si>
    <t>1</t>
  </si>
  <si>
    <t>2</t>
  </si>
  <si>
    <t>3</t>
  </si>
  <si>
    <t>wanted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</si>
</sst>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'1_Resource'!$S$17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'1_Resource'!$R$18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'1_Resource'!$S$18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A-4BB7-98A7-5914D42DCCF6}"/>
            </c:ext>
          </c:extLst>
        </c:ser>
        <c:ser>
          <c:idx val="1"/>
          <c:order val="1"/>
          <c:tx>
            <c:strRef>
              <c:f>'1_Resource'!$T$17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'1_Resource'!$R$18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'1_Resource'!$T$18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8A-4BB7-98A7-5914D42DCCF6}"/>
            </c:ext>
          </c:extLst>
        </c:ser>
        <c:ser>
          <c:idx val="2"/>
          <c:order val="2"/>
          <c:tx>
            <c:strRef>
              <c:f>'1_Resource'!$U$17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'1_Resource'!$R$18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'1_Resource'!$U$18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8A-4BB7-98A7-5914D42DCCF6}"/>
            </c:ext>
          </c:extLst>
        </c:ser>
        <c:ser>
          <c:idx val="3"/>
          <c:order val="3"/>
          <c:tx>
            <c:strRef>
              <c:f>'1_Resource'!$V$17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strRef>
              <c:f>'1_Resource'!$R$18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'1_Resource'!$V$18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8A-4BB7-98A7-5914D42DCCF6}"/>
            </c:ext>
          </c:extLst>
        </c:ser>
        <c:ser>
          <c:idx val="4"/>
          <c:order val="4"/>
          <c:tx>
            <c:strRef>
              <c:f>'1_Resource'!$W$17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cat>
            <c:strRef>
              <c:f>'1_Resource'!$R$18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'1_Resource'!$W$18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8A-4BB7-98A7-5914D42DCCF6}"/>
            </c:ext>
          </c:extLst>
        </c:ser>
        <c:ser>
          <c:idx val="5"/>
          <c:order val="5"/>
          <c:tx>
            <c:strRef>
              <c:f>'1_Resource'!$X$17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cat>
            <c:strRef>
              <c:f>'1_Resource'!$R$18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'1_Resource'!$X$18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8A-4BB7-98A7-5914D42DCCF6}"/>
            </c:ext>
          </c:extLst>
        </c:ser>
        <c:ser>
          <c:idx val="6"/>
          <c:order val="6"/>
          <c:tx>
            <c:strRef>
              <c:f>'1_Resource'!$Y$17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'1_Resource'!$R$18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'1_Resource'!$Y$18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8A-4BB7-98A7-5914D42DCCF6}"/>
            </c:ext>
          </c:extLst>
        </c:ser>
        <c:ser>
          <c:idx val="7"/>
          <c:order val="7"/>
          <c:tx>
            <c:strRef>
              <c:f>'1_Resource'!$Z$17</c:f>
              <c:strCache>
                <c:ptCount val="1"/>
                <c:pt idx="0">
                  <c:v>9</c:v>
                </c:pt>
              </c:strCache>
            </c:strRef>
          </c:tx>
          <c:invertIfNegative val="0"/>
          <c:cat>
            <c:strRef>
              <c:f>'1_Resource'!$R$18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'1_Resource'!$Z$18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8A-4BB7-98A7-5914D42DCCF6}"/>
            </c:ext>
          </c:extLst>
        </c:ser>
        <c:ser>
          <c:idx val="8"/>
          <c:order val="8"/>
          <c:tx>
            <c:strRef>
              <c:f>'1_Resource'!$AA$17</c:f>
              <c:strCache>
                <c:ptCount val="1"/>
                <c:pt idx="0">
                  <c:v>10</c:v>
                </c:pt>
              </c:strCache>
            </c:strRef>
          </c:tx>
          <c:invertIfNegative val="0"/>
          <c:cat>
            <c:strRef>
              <c:f>'1_Resource'!$R$18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'1_Resource'!$AA$18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8A-4BB7-98A7-5914D42DCCF6}"/>
            </c:ext>
          </c:extLst>
        </c:ser>
        <c:ser>
          <c:idx val="9"/>
          <c:order val="9"/>
          <c:tx>
            <c:strRef>
              <c:f>'1_Resource'!$AB$17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cat>
            <c:strRef>
              <c:f>'1_Resource'!$R$18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'1_Resource'!$AB$18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8A-4BB7-98A7-5914D42DC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05666864"/>
        <c:axId val="-1805667952"/>
      </c:barChart>
      <c:catAx>
        <c:axId val="-1805666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-1805667952"/>
        <c:crosses val="autoZero"/>
        <c:auto val="1"/>
        <c:lblAlgn val="ctr"/>
        <c:lblOffset val="100"/>
        <c:noMultiLvlLbl val="0"/>
      </c:catAx>
      <c:valAx>
        <c:axId val="-1805667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-1805666864"/>
        <c:crosses val="autoZero"/>
        <c:crossBetween val="between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'1_Resource_rascunho'!$S$17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'1_Resource_rascunho'!$R$18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'1_Resource_rascunho'!$S$18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C-43BC-AE1F-74AEDF33F9D4}"/>
            </c:ext>
          </c:extLst>
        </c:ser>
        <c:ser>
          <c:idx val="1"/>
          <c:order val="1"/>
          <c:tx>
            <c:strRef>
              <c:f>'1_Resource_rascunho'!$T$17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'1_Resource_rascunho'!$R$18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'1_Resource_rascunho'!$T$18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C-43BC-AE1F-74AEDF33F9D4}"/>
            </c:ext>
          </c:extLst>
        </c:ser>
        <c:ser>
          <c:idx val="2"/>
          <c:order val="2"/>
          <c:tx>
            <c:strRef>
              <c:f>'1_Resource_rascunho'!$U$17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'1_Resource_rascunho'!$R$18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'1_Resource_rascunho'!$U$18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C-43BC-AE1F-74AEDF33F9D4}"/>
            </c:ext>
          </c:extLst>
        </c:ser>
        <c:ser>
          <c:idx val="3"/>
          <c:order val="3"/>
          <c:tx>
            <c:strRef>
              <c:f>'1_Resource_rascunho'!$V$17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strRef>
              <c:f>'1_Resource_rascunho'!$R$18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'1_Resource_rascunho'!$V$18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7C-43BC-AE1F-74AEDF33F9D4}"/>
            </c:ext>
          </c:extLst>
        </c:ser>
        <c:ser>
          <c:idx val="4"/>
          <c:order val="4"/>
          <c:tx>
            <c:strRef>
              <c:f>'1_Resource_rascunho'!$W$17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cat>
            <c:strRef>
              <c:f>'1_Resource_rascunho'!$R$18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'1_Resource_rascunho'!$W$18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7C-43BC-AE1F-74AEDF33F9D4}"/>
            </c:ext>
          </c:extLst>
        </c:ser>
        <c:ser>
          <c:idx val="5"/>
          <c:order val="5"/>
          <c:tx>
            <c:strRef>
              <c:f>'1_Resource_rascunho'!$X$17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cat>
            <c:strRef>
              <c:f>'1_Resource_rascunho'!$R$18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'1_Resource_rascunho'!$X$18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7C-43BC-AE1F-74AEDF33F9D4}"/>
            </c:ext>
          </c:extLst>
        </c:ser>
        <c:ser>
          <c:idx val="6"/>
          <c:order val="6"/>
          <c:tx>
            <c:strRef>
              <c:f>'1_Resource_rascunho'!$Y$17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'1_Resource_rascunho'!$R$18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'1_Resource_rascunho'!$Y$18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7C-43BC-AE1F-74AEDF33F9D4}"/>
            </c:ext>
          </c:extLst>
        </c:ser>
        <c:ser>
          <c:idx val="7"/>
          <c:order val="7"/>
          <c:tx>
            <c:strRef>
              <c:f>'1_Resource_rascunho'!$Z$17</c:f>
              <c:strCache>
                <c:ptCount val="1"/>
                <c:pt idx="0">
                  <c:v>9</c:v>
                </c:pt>
              </c:strCache>
            </c:strRef>
          </c:tx>
          <c:invertIfNegative val="0"/>
          <c:cat>
            <c:strRef>
              <c:f>'1_Resource_rascunho'!$R$18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'1_Resource_rascunho'!$Z$18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7C-43BC-AE1F-74AEDF33F9D4}"/>
            </c:ext>
          </c:extLst>
        </c:ser>
        <c:ser>
          <c:idx val="8"/>
          <c:order val="8"/>
          <c:tx>
            <c:strRef>
              <c:f>'1_Resource_rascunho'!$AA$17</c:f>
              <c:strCache>
                <c:ptCount val="1"/>
                <c:pt idx="0">
                  <c:v>10</c:v>
                </c:pt>
              </c:strCache>
            </c:strRef>
          </c:tx>
          <c:invertIfNegative val="0"/>
          <c:cat>
            <c:strRef>
              <c:f>'1_Resource_rascunho'!$R$18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'1_Resource_rascunho'!$AA$18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7C-43BC-AE1F-74AEDF33F9D4}"/>
            </c:ext>
          </c:extLst>
        </c:ser>
        <c:ser>
          <c:idx val="9"/>
          <c:order val="9"/>
          <c:tx>
            <c:strRef>
              <c:f>'1_Resource_rascunho'!$AB$17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cat>
            <c:strRef>
              <c:f>'1_Resource_rascunho'!$R$18</c:f>
              <c:strCache>
                <c:ptCount val="1"/>
                <c:pt idx="0">
                  <c:v> R1 </c:v>
                </c:pt>
              </c:strCache>
            </c:strRef>
          </c:cat>
          <c:val>
            <c:numRef>
              <c:f>'1_Resource_rascunho'!$AB$18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7C-43BC-AE1F-74AEDF33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05666864"/>
        <c:axId val="-1805667952"/>
      </c:barChart>
      <c:catAx>
        <c:axId val="-1805666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-1805667952"/>
        <c:crosses val="autoZero"/>
        <c:auto val="1"/>
        <c:lblAlgn val="ctr"/>
        <c:lblOffset val="100"/>
        <c:noMultiLvlLbl val="0"/>
      </c:catAx>
      <c:valAx>
        <c:axId val="-1805667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-1805666864"/>
        <c:crosses val="autoZero"/>
        <c:crossBetween val="between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'2_Resources'!$S$17</c:f>
              <c:strCache>
                <c:ptCount val="1"/>
                <c:pt idx="0">
                  <c:v>Ativ. 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'2_Resources'!$S$18:$S$19</c:f>
              <c:numCache>
                <c:formatCode>General</c:formatCode>
                <c:ptCount val="2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2-4529-A6AA-AF0D1042BB6B}"/>
            </c:ext>
          </c:extLst>
        </c:ser>
        <c:ser>
          <c:idx val="0"/>
          <c:order val="1"/>
          <c:tx>
            <c:strRef>
              <c:f>'2_Resources'!$T$17</c:f>
              <c:strCache>
                <c:ptCount val="1"/>
                <c:pt idx="0">
                  <c:v>Ativ. 2</c:v>
                </c:pt>
              </c:strCache>
            </c:strRef>
          </c:tx>
          <c:invertIfNegative val="0"/>
          <c:dLbls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62-4529-A6AA-AF0D1042BB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'2_Resources'!$T$18:$T$19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2-4529-A6AA-AF0D1042BB6B}"/>
            </c:ext>
          </c:extLst>
        </c:ser>
        <c:ser>
          <c:idx val="2"/>
          <c:order val="2"/>
          <c:tx>
            <c:strRef>
              <c:f>'2_Resources'!$U$17</c:f>
              <c:strCache>
                <c:ptCount val="1"/>
                <c:pt idx="0">
                  <c:v>Ativ. 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'2_Resources'!$U$18:$U$19</c:f>
              <c:numCache>
                <c:formatCode>General</c:formatCode>
                <c:ptCount val="2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2-4529-A6AA-AF0D1042BB6B}"/>
            </c:ext>
          </c:extLst>
        </c:ser>
        <c:ser>
          <c:idx val="3"/>
          <c:order val="3"/>
          <c:tx>
            <c:strRef>
              <c:f>'2_Resources'!$V$17</c:f>
              <c:strCache>
                <c:ptCount val="1"/>
                <c:pt idx="0">
                  <c:v>Ativ. 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2.666666666666662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62-4529-A6AA-AF0D1042BB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'2_Resources'!$V$18:$V$19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62-4529-A6AA-AF0D1042BB6B}"/>
            </c:ext>
          </c:extLst>
        </c:ser>
        <c:ser>
          <c:idx val="4"/>
          <c:order val="4"/>
          <c:tx>
            <c:strRef>
              <c:f>'2_Resources'!$W$17</c:f>
              <c:strCache>
                <c:ptCount val="1"/>
                <c:pt idx="0">
                  <c:v>Ativ. 5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62-4529-A6AA-AF0D1042BB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'2_Resources'!$W$18:$W$19</c:f>
              <c:numCache>
                <c:formatCode>General</c:formatCode>
                <c:ptCount val="2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62-4529-A6AA-AF0D1042BB6B}"/>
            </c:ext>
          </c:extLst>
        </c:ser>
        <c:ser>
          <c:idx val="5"/>
          <c:order val="5"/>
          <c:tx>
            <c:strRef>
              <c:f>'2_Resources'!$X$17</c:f>
              <c:strCache>
                <c:ptCount val="1"/>
                <c:pt idx="0">
                  <c:v>Ativ. 6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3.8524511220264248E-3"/>
                  <c:y val="-2.666666666666666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62-4529-A6AA-AF0D1042BB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'2_Resources'!$X$18:$X$19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62-4529-A6AA-AF0D1042BB6B}"/>
            </c:ext>
          </c:extLst>
        </c:ser>
        <c:ser>
          <c:idx val="6"/>
          <c:order val="6"/>
          <c:tx>
            <c:strRef>
              <c:f>'2_Resources'!$Y$17</c:f>
              <c:strCache>
                <c:ptCount val="1"/>
                <c:pt idx="0">
                  <c:v>Ativ. 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'2_Resources'!$Y$18:$Y$19</c:f>
              <c:numCache>
                <c:formatCode>General</c:formatCode>
                <c:ptCount val="2"/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62-4529-A6AA-AF0D1042BB6B}"/>
            </c:ext>
          </c:extLst>
        </c:ser>
        <c:ser>
          <c:idx val="7"/>
          <c:order val="7"/>
          <c:tx>
            <c:strRef>
              <c:f>'2_Resources'!$Z$17</c:f>
              <c:strCache>
                <c:ptCount val="1"/>
                <c:pt idx="0">
                  <c:v>Ativ. 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'2_Resources'!$Z$18:$Z$19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62-4529-A6AA-AF0D1042BB6B}"/>
            </c:ext>
          </c:extLst>
        </c:ser>
        <c:ser>
          <c:idx val="8"/>
          <c:order val="8"/>
          <c:tx>
            <c:strRef>
              <c:f>'2_Resources'!$AA$17</c:f>
              <c:strCache>
                <c:ptCount val="1"/>
                <c:pt idx="0">
                  <c:v>Ativ. 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'2_Resources'!$AA$18:$AA$19</c:f>
              <c:numCache>
                <c:formatCode>General</c:formatCode>
                <c:ptCount val="2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62-4529-A6AA-AF0D1042BB6B}"/>
            </c:ext>
          </c:extLst>
        </c:ser>
        <c:ser>
          <c:idx val="9"/>
          <c:order val="9"/>
          <c:tx>
            <c:strRef>
              <c:f>'2_Resources'!$AB$17</c:f>
              <c:strCache>
                <c:ptCount val="1"/>
                <c:pt idx="0">
                  <c:v>Ativ. 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'2_Resources'!$AB$18:$AB$19</c:f>
              <c:numCache>
                <c:formatCode>General</c:formatCode>
                <c:ptCount val="2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B62-4529-A6AA-AF0D1042B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05669584"/>
        <c:axId val="-1805669040"/>
      </c:barChart>
      <c:catAx>
        <c:axId val="-1805669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-1805669040"/>
        <c:crosses val="autoZero"/>
        <c:auto val="1"/>
        <c:lblAlgn val="ctr"/>
        <c:lblOffset val="100"/>
        <c:noMultiLvlLbl val="0"/>
      </c:catAx>
      <c:valAx>
        <c:axId val="-1805669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-18056695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'2_Resources_rascunho'!$S$17</c:f>
              <c:strCache>
                <c:ptCount val="1"/>
                <c:pt idx="0">
                  <c:v>Ativ. 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'2_Resources_rascunho'!$R$18:$R$19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'2_Resources_rascunho'!$S$18:$S$19</c:f>
              <c:numCache>
                <c:formatCode>General</c:formatCode>
                <c:ptCount val="2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A-4780-8F25-46AB5951DC7F}"/>
            </c:ext>
          </c:extLst>
        </c:ser>
        <c:ser>
          <c:idx val="0"/>
          <c:order val="1"/>
          <c:tx>
            <c:strRef>
              <c:f>'2_Resources_rascunho'!$T$17</c:f>
              <c:strCache>
                <c:ptCount val="1"/>
                <c:pt idx="0">
                  <c:v>Ativ. 2</c:v>
                </c:pt>
              </c:strCache>
            </c:strRef>
          </c:tx>
          <c:invertIfNegative val="0"/>
          <c:dLbls>
            <c:dLbl>
              <c:idx val="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DA-4780-8F25-46AB5951DC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'2_Resources_rascunho'!$R$18:$R$19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'2_Resources_rascunho'!$T$18:$T$19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A-4780-8F25-46AB5951DC7F}"/>
            </c:ext>
          </c:extLst>
        </c:ser>
        <c:ser>
          <c:idx val="2"/>
          <c:order val="2"/>
          <c:tx>
            <c:strRef>
              <c:f>'2_Resources_rascunho'!$U$17</c:f>
              <c:strCache>
                <c:ptCount val="1"/>
                <c:pt idx="0">
                  <c:v>Ativ. 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'2_Resources_rascunho'!$R$18:$R$19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'2_Resources_rascunho'!$U$18:$U$19</c:f>
              <c:numCache>
                <c:formatCode>General</c:formatCode>
                <c:ptCount val="2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DA-4780-8F25-46AB5951DC7F}"/>
            </c:ext>
          </c:extLst>
        </c:ser>
        <c:ser>
          <c:idx val="3"/>
          <c:order val="3"/>
          <c:tx>
            <c:strRef>
              <c:f>'2_Resources_rascunho'!$V$17</c:f>
              <c:strCache>
                <c:ptCount val="1"/>
                <c:pt idx="0">
                  <c:v>Ativ. 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2.666666666666662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DA-4780-8F25-46AB5951DC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'2_Resources_rascunho'!$R$18:$R$19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'2_Resources_rascunho'!$V$18:$V$19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DA-4780-8F25-46AB5951DC7F}"/>
            </c:ext>
          </c:extLst>
        </c:ser>
        <c:ser>
          <c:idx val="4"/>
          <c:order val="4"/>
          <c:tx>
            <c:strRef>
              <c:f>'2_Resources_rascunho'!$W$17</c:f>
              <c:strCache>
                <c:ptCount val="1"/>
                <c:pt idx="0">
                  <c:v>Ativ. 5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DA-4780-8F25-46AB5951DC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'2_Resources_rascunho'!$R$18:$R$19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'2_Resources_rascunho'!$W$18:$W$19</c:f>
              <c:numCache>
                <c:formatCode>General</c:formatCode>
                <c:ptCount val="2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DA-4780-8F25-46AB5951DC7F}"/>
            </c:ext>
          </c:extLst>
        </c:ser>
        <c:ser>
          <c:idx val="5"/>
          <c:order val="5"/>
          <c:tx>
            <c:strRef>
              <c:f>'2_Resources_rascunho'!$X$17</c:f>
              <c:strCache>
                <c:ptCount val="1"/>
                <c:pt idx="0">
                  <c:v>Ativ. 6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3.8524511220264248E-3"/>
                  <c:y val="-2.666666666666666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DA-4780-8F25-46AB5951DC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'2_Resources_rascunho'!$R$18:$R$19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'2_Resources_rascunho'!$X$18:$X$19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DA-4780-8F25-46AB5951DC7F}"/>
            </c:ext>
          </c:extLst>
        </c:ser>
        <c:ser>
          <c:idx val="6"/>
          <c:order val="6"/>
          <c:tx>
            <c:strRef>
              <c:f>'2_Resources_rascunho'!$Y$17</c:f>
              <c:strCache>
                <c:ptCount val="1"/>
                <c:pt idx="0">
                  <c:v>Ativ. 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'2_Resources_rascunho'!$R$18:$R$19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'2_Resources_rascunho'!$Y$18:$Y$19</c:f>
              <c:numCache>
                <c:formatCode>General</c:formatCode>
                <c:ptCount val="2"/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DA-4780-8F25-46AB5951DC7F}"/>
            </c:ext>
          </c:extLst>
        </c:ser>
        <c:ser>
          <c:idx val="7"/>
          <c:order val="7"/>
          <c:tx>
            <c:strRef>
              <c:f>'2_Resources_rascunho'!$Z$17</c:f>
              <c:strCache>
                <c:ptCount val="1"/>
                <c:pt idx="0">
                  <c:v>Ativ. 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'2_Resources_rascunho'!$R$18:$R$19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'2_Resources_rascunho'!$Z$18:$Z$19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DA-4780-8F25-46AB5951DC7F}"/>
            </c:ext>
          </c:extLst>
        </c:ser>
        <c:ser>
          <c:idx val="8"/>
          <c:order val="8"/>
          <c:tx>
            <c:strRef>
              <c:f>'2_Resources_rascunho'!$AA$17</c:f>
              <c:strCache>
                <c:ptCount val="1"/>
                <c:pt idx="0">
                  <c:v>Ativ. 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'2_Resources_rascunho'!$R$18:$R$19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'2_Resources_rascunho'!$AA$18:$AA$19</c:f>
              <c:numCache>
                <c:formatCode>General</c:formatCode>
                <c:ptCount val="2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DA-4780-8F25-46AB5951DC7F}"/>
            </c:ext>
          </c:extLst>
        </c:ser>
        <c:ser>
          <c:idx val="9"/>
          <c:order val="9"/>
          <c:tx>
            <c:strRef>
              <c:f>'2_Resources_rascunho'!$AB$17</c:f>
              <c:strCache>
                <c:ptCount val="1"/>
                <c:pt idx="0">
                  <c:v>Ativ. 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'2_Resources_rascunho'!$R$18:$R$19</c:f>
              <c:strCache>
                <c:ptCount val="2"/>
                <c:pt idx="0">
                  <c:v> R1 </c:v>
                </c:pt>
                <c:pt idx="1">
                  <c:v> R2 </c:v>
                </c:pt>
              </c:strCache>
            </c:strRef>
          </c:cat>
          <c:val>
            <c:numRef>
              <c:f>'2_Resources_rascunho'!$AB$18:$AB$19</c:f>
              <c:numCache>
                <c:formatCode>General</c:formatCode>
                <c:ptCount val="2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DA-4780-8F25-46AB5951D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05669584"/>
        <c:axId val="-1805669040"/>
      </c:barChart>
      <c:catAx>
        <c:axId val="-1805669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-1805669040"/>
        <c:crosses val="autoZero"/>
        <c:auto val="1"/>
        <c:lblAlgn val="ctr"/>
        <c:lblOffset val="100"/>
        <c:noMultiLvlLbl val="0"/>
      </c:catAx>
      <c:valAx>
        <c:axId val="-1805669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fr-FR"/>
          </a:p>
        </c:txPr>
        <c:crossAx val="-18056695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Produ&#231;&#227;o_Encomenda_Did&#225;tica_24_08_2021.pptx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Produ&#231;&#227;o_Encomenda_Did&#225;tica_24_08_2021.pptx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Produ&#231;&#227;o_Encomenda_Did&#225;tica_24_08_2021.pptx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Produ&#231;&#227;o_Encomenda_Did&#225;tica_24_08_2021.pptx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22860</xdr:rowOff>
    </xdr:from>
    <xdr:to>
      <xdr:col>7</xdr:col>
      <xdr:colOff>106680</xdr:colOff>
      <xdr:row>14</xdr:row>
      <xdr:rowOff>121920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22860"/>
          <a:ext cx="4130040" cy="3040380"/>
        </a:xfrm>
        <a:prstGeom prst="rect">
          <a:avLst/>
        </a:prstGeom>
        <a:ln w="508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7</xdr:col>
      <xdr:colOff>91440</xdr:colOff>
      <xdr:row>14</xdr:row>
      <xdr:rowOff>106680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4107180" cy="301752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>
    <xdr:from>
      <xdr:col>8</xdr:col>
      <xdr:colOff>0</xdr:colOff>
      <xdr:row>0</xdr:row>
      <xdr:rowOff>15240</xdr:rowOff>
    </xdr:from>
    <xdr:to>
      <xdr:col>9</xdr:col>
      <xdr:colOff>142860</xdr:colOff>
      <xdr:row>0</xdr:row>
      <xdr:rowOff>175260</xdr:rowOff>
    </xdr:to>
    <xdr:sp macro="" textlink="">
      <xdr:nvSpPr>
        <xdr:cNvPr id="4" name="Botão de ação: Documen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4213860" y="15240"/>
          <a:ext cx="714360" cy="160020"/>
        </a:xfrm>
        <a:prstGeom prst="actionButtonDocumen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16</xdr:col>
      <xdr:colOff>883920</xdr:colOff>
      <xdr:row>18</xdr:row>
      <xdr:rowOff>34290</xdr:rowOff>
    </xdr:from>
    <xdr:to>
      <xdr:col>27</xdr:col>
      <xdr:colOff>594360</xdr:colOff>
      <xdr:row>33</xdr:row>
      <xdr:rowOff>34290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22860</xdr:rowOff>
    </xdr:from>
    <xdr:to>
      <xdr:col>7</xdr:col>
      <xdr:colOff>106680</xdr:colOff>
      <xdr:row>14</xdr:row>
      <xdr:rowOff>121920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84F394-7DB0-4D1F-90A4-2503133736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22860"/>
          <a:ext cx="4130040" cy="3040380"/>
        </a:xfrm>
        <a:prstGeom prst="rect">
          <a:avLst/>
        </a:prstGeom>
        <a:ln w="508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7</xdr:col>
      <xdr:colOff>91440</xdr:colOff>
      <xdr:row>14</xdr:row>
      <xdr:rowOff>106680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AAEEB44-51D6-43A8-A78C-79498583E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4107180" cy="301752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>
    <xdr:from>
      <xdr:col>8</xdr:col>
      <xdr:colOff>0</xdr:colOff>
      <xdr:row>0</xdr:row>
      <xdr:rowOff>15240</xdr:rowOff>
    </xdr:from>
    <xdr:to>
      <xdr:col>9</xdr:col>
      <xdr:colOff>142860</xdr:colOff>
      <xdr:row>0</xdr:row>
      <xdr:rowOff>175260</xdr:rowOff>
    </xdr:to>
    <xdr:sp macro="" textlink="">
      <xdr:nvSpPr>
        <xdr:cNvPr id="4" name="Botão de ação: Documen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20E5C7-6010-457C-85AC-E87BD2063481}"/>
            </a:ext>
          </a:extLst>
        </xdr:cNvPr>
        <xdr:cNvSpPr/>
      </xdr:nvSpPr>
      <xdr:spPr>
        <a:xfrm>
          <a:off x="4213860" y="15240"/>
          <a:ext cx="714360" cy="160020"/>
        </a:xfrm>
        <a:prstGeom prst="actionButtonDocumen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16</xdr:col>
      <xdr:colOff>883920</xdr:colOff>
      <xdr:row>18</xdr:row>
      <xdr:rowOff>34290</xdr:rowOff>
    </xdr:from>
    <xdr:to>
      <xdr:col>27</xdr:col>
      <xdr:colOff>594360</xdr:colOff>
      <xdr:row>33</xdr:row>
      <xdr:rowOff>34290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E286861-F996-48C0-AA3C-C003F7631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22860</xdr:rowOff>
    </xdr:from>
    <xdr:to>
      <xdr:col>7</xdr:col>
      <xdr:colOff>106680</xdr:colOff>
      <xdr:row>14</xdr:row>
      <xdr:rowOff>121920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22860"/>
          <a:ext cx="4221480" cy="3040380"/>
        </a:xfrm>
        <a:prstGeom prst="rect">
          <a:avLst/>
        </a:prstGeom>
        <a:ln w="508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7</xdr:col>
      <xdr:colOff>91440</xdr:colOff>
      <xdr:row>14</xdr:row>
      <xdr:rowOff>106680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4198620" cy="301752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>
    <xdr:from>
      <xdr:col>8</xdr:col>
      <xdr:colOff>0</xdr:colOff>
      <xdr:row>0</xdr:row>
      <xdr:rowOff>15240</xdr:rowOff>
    </xdr:from>
    <xdr:to>
      <xdr:col>9</xdr:col>
      <xdr:colOff>142860</xdr:colOff>
      <xdr:row>0</xdr:row>
      <xdr:rowOff>175260</xdr:rowOff>
    </xdr:to>
    <xdr:sp macro="" textlink="">
      <xdr:nvSpPr>
        <xdr:cNvPr id="4" name="Botão de ação: Documen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4305300" y="15240"/>
          <a:ext cx="714360" cy="160020"/>
        </a:xfrm>
        <a:prstGeom prst="actionButtonDocumen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17</xdr:col>
      <xdr:colOff>7620</xdr:colOff>
      <xdr:row>19</xdr:row>
      <xdr:rowOff>19050</xdr:rowOff>
    </xdr:from>
    <xdr:to>
      <xdr:col>28</xdr:col>
      <xdr:colOff>0</xdr:colOff>
      <xdr:row>34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22860</xdr:rowOff>
    </xdr:from>
    <xdr:to>
      <xdr:col>7</xdr:col>
      <xdr:colOff>106680</xdr:colOff>
      <xdr:row>14</xdr:row>
      <xdr:rowOff>121920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F087E6-83ED-4D6C-BA88-59D03AB5A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22860"/>
          <a:ext cx="4130040" cy="3040380"/>
        </a:xfrm>
        <a:prstGeom prst="rect">
          <a:avLst/>
        </a:prstGeom>
        <a:ln w="508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7</xdr:col>
      <xdr:colOff>91440</xdr:colOff>
      <xdr:row>14</xdr:row>
      <xdr:rowOff>106680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AE4E068-374F-460C-9C15-BB3D7B273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4107180" cy="301752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>
    <xdr:from>
      <xdr:col>8</xdr:col>
      <xdr:colOff>0</xdr:colOff>
      <xdr:row>0</xdr:row>
      <xdr:rowOff>15240</xdr:rowOff>
    </xdr:from>
    <xdr:to>
      <xdr:col>9</xdr:col>
      <xdr:colOff>142860</xdr:colOff>
      <xdr:row>0</xdr:row>
      <xdr:rowOff>175260</xdr:rowOff>
    </xdr:to>
    <xdr:sp macro="" textlink="">
      <xdr:nvSpPr>
        <xdr:cNvPr id="4" name="Botão de ação: Documen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AB162B8-CF68-4681-ADD1-0CCA5B2553D5}"/>
            </a:ext>
          </a:extLst>
        </xdr:cNvPr>
        <xdr:cNvSpPr/>
      </xdr:nvSpPr>
      <xdr:spPr>
        <a:xfrm>
          <a:off x="4213860" y="15240"/>
          <a:ext cx="714360" cy="160020"/>
        </a:xfrm>
        <a:prstGeom prst="actionButtonDocumen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17</xdr:col>
      <xdr:colOff>7620</xdr:colOff>
      <xdr:row>19</xdr:row>
      <xdr:rowOff>19050</xdr:rowOff>
    </xdr:from>
    <xdr:to>
      <xdr:col>28</xdr:col>
      <xdr:colOff>0</xdr:colOff>
      <xdr:row>34</xdr:row>
      <xdr:rowOff>19050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AB7A3803-9852-490D-9967-27305EF75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6</xdr:col>
      <xdr:colOff>571501</xdr:colOff>
      <xdr:row>15</xdr:row>
      <xdr:rowOff>24765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47625"/>
          <a:ext cx="4171950" cy="283464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DL28"/>
  <sheetViews>
    <sheetView showGridLines="0" topLeftCell="A8" zoomScaleNormal="100" workbookViewId="0">
      <selection activeCell="O4" sqref="O4"/>
    </sheetView>
  </sheetViews>
  <sheetFormatPr baseColWidth="10" defaultColWidth="8.88671875" defaultRowHeight="14.4" x14ac:dyDescent="0.3"/>
  <cols>
    <col min="1" max="1" width="6" style="2" customWidth="1"/>
    <col min="2" max="7" width="8.88671875" style="2"/>
    <col min="8" max="8" width="2.109375" style="2" customWidth="1"/>
    <col min="9" max="9" width="8.33203125" style="2" bestFit="1" customWidth="1"/>
    <col min="10" max="10" width="13.5546875" style="2" bestFit="1" customWidth="1"/>
    <col min="11" max="11" width="8.88671875" style="2"/>
    <col min="12" max="12" width="12.33203125" style="2" bestFit="1" customWidth="1"/>
    <col min="13" max="13" width="9.6640625" style="2" customWidth="1"/>
    <col min="14" max="14" width="13" style="2" customWidth="1"/>
    <col min="15" max="15" width="8.88671875" style="2"/>
    <col min="16" max="16" width="9.6640625" style="2" bestFit="1" customWidth="1"/>
    <col min="17" max="17" width="13" style="2" customWidth="1"/>
    <col min="18" max="18" width="10.44140625" style="2" bestFit="1" customWidth="1"/>
    <col min="19" max="116" width="8.88671875" style="2"/>
  </cols>
  <sheetData>
    <row r="1" spans="9:20" x14ac:dyDescent="0.3">
      <c r="K1" s="33" t="s">
        <v>14</v>
      </c>
      <c r="L1" s="33"/>
      <c r="M1" s="33" t="s">
        <v>13</v>
      </c>
      <c r="N1" s="33"/>
    </row>
    <row r="2" spans="9:20" ht="41.4" x14ac:dyDescent="0.3">
      <c r="I2" s="1" t="s">
        <v>1</v>
      </c>
      <c r="J2" s="1" t="s">
        <v>5</v>
      </c>
      <c r="K2" s="3" t="s">
        <v>2</v>
      </c>
      <c r="L2" s="3" t="s">
        <v>10</v>
      </c>
      <c r="M2" s="7" t="s">
        <v>11</v>
      </c>
      <c r="N2" s="7" t="s">
        <v>12</v>
      </c>
      <c r="O2" s="11" t="s">
        <v>15</v>
      </c>
      <c r="P2" s="11" t="s">
        <v>16</v>
      </c>
      <c r="Q2" s="11" t="s">
        <v>41</v>
      </c>
      <c r="R2" s="11" t="s">
        <v>22</v>
      </c>
      <c r="S2" s="11" t="s">
        <v>23</v>
      </c>
      <c r="T2" s="11" t="s">
        <v>0</v>
      </c>
    </row>
    <row r="3" spans="9:20" ht="15" thickBot="1" x14ac:dyDescent="0.35">
      <c r="I3" s="8" t="s">
        <v>4</v>
      </c>
      <c r="O3" s="9"/>
      <c r="P3" s="9"/>
      <c r="Q3" s="9"/>
      <c r="R3" s="9"/>
      <c r="S3" s="12">
        <v>0</v>
      </c>
      <c r="T3" s="11"/>
    </row>
    <row r="4" spans="9:20" ht="15" thickTop="1" x14ac:dyDescent="0.3">
      <c r="I4" s="4">
        <v>1</v>
      </c>
      <c r="J4" s="4" t="s">
        <v>4</v>
      </c>
      <c r="K4" s="4">
        <v>10</v>
      </c>
      <c r="L4" s="4">
        <f>K4-1</f>
        <v>9</v>
      </c>
      <c r="M4" s="5">
        <v>400</v>
      </c>
      <c r="N4" s="5">
        <v>520</v>
      </c>
      <c r="O4" s="10">
        <f>K4-L4</f>
        <v>1</v>
      </c>
      <c r="P4" s="13">
        <f>(N4-M4)/O4</f>
        <v>120</v>
      </c>
      <c r="Q4" s="15">
        <v>0</v>
      </c>
      <c r="R4" s="16">
        <v>0</v>
      </c>
      <c r="S4" s="14">
        <f t="shared" ref="S4:S13" si="0">Q4+K4-R4</f>
        <v>10</v>
      </c>
      <c r="T4" s="11">
        <f>S4-Q4</f>
        <v>10</v>
      </c>
    </row>
    <row r="5" spans="9:20" x14ac:dyDescent="0.3">
      <c r="I5" s="24">
        <v>2</v>
      </c>
      <c r="J5" s="4" t="s">
        <v>4</v>
      </c>
      <c r="K5" s="4">
        <v>15</v>
      </c>
      <c r="L5" s="4">
        <f>K5-5</f>
        <v>10</v>
      </c>
      <c r="M5" s="5">
        <v>600</v>
      </c>
      <c r="N5" s="5">
        <v>760</v>
      </c>
      <c r="O5" s="10">
        <f t="shared" ref="O5:O13" si="1">K5-L5</f>
        <v>5</v>
      </c>
      <c r="P5" s="13">
        <f t="shared" ref="P5:P13" si="2">(N5-M5)/O5</f>
        <v>32</v>
      </c>
      <c r="Q5" s="17">
        <v>10</v>
      </c>
      <c r="R5" s="18">
        <v>0</v>
      </c>
      <c r="S5" s="14">
        <f t="shared" si="0"/>
        <v>25</v>
      </c>
      <c r="T5" s="11">
        <f t="shared" ref="T5:T13" si="3">S5-Q5</f>
        <v>15</v>
      </c>
    </row>
    <row r="6" spans="9:20" x14ac:dyDescent="0.3">
      <c r="I6" s="4">
        <v>3</v>
      </c>
      <c r="J6" s="4" t="s">
        <v>4</v>
      </c>
      <c r="K6" s="4">
        <v>20</v>
      </c>
      <c r="L6" s="4">
        <f>K6-3</f>
        <v>17</v>
      </c>
      <c r="M6" s="5">
        <v>380</v>
      </c>
      <c r="N6" s="5">
        <v>450</v>
      </c>
      <c r="O6" s="10">
        <f t="shared" si="1"/>
        <v>3</v>
      </c>
      <c r="P6" s="13">
        <f t="shared" si="2"/>
        <v>23.333333333333332</v>
      </c>
      <c r="Q6" s="17">
        <v>25</v>
      </c>
      <c r="R6" s="18">
        <v>0</v>
      </c>
      <c r="S6" s="14">
        <f t="shared" si="0"/>
        <v>45</v>
      </c>
      <c r="T6" s="11">
        <f t="shared" si="3"/>
        <v>20</v>
      </c>
    </row>
    <row r="7" spans="9:20" x14ac:dyDescent="0.3">
      <c r="I7" s="24">
        <v>4</v>
      </c>
      <c r="J7" s="4">
        <v>1</v>
      </c>
      <c r="K7" s="4">
        <v>5</v>
      </c>
      <c r="L7" s="4">
        <f>K7-1</f>
        <v>4</v>
      </c>
      <c r="M7" s="5">
        <v>560</v>
      </c>
      <c r="N7" s="5">
        <v>660</v>
      </c>
      <c r="O7" s="10">
        <f t="shared" si="1"/>
        <v>1</v>
      </c>
      <c r="P7" s="13">
        <f t="shared" si="2"/>
        <v>100</v>
      </c>
      <c r="Q7" s="17">
        <v>45</v>
      </c>
      <c r="R7" s="18">
        <v>0</v>
      </c>
      <c r="S7" s="14">
        <f t="shared" si="0"/>
        <v>50</v>
      </c>
      <c r="T7" s="11">
        <f t="shared" si="3"/>
        <v>5</v>
      </c>
    </row>
    <row r="8" spans="9:20" x14ac:dyDescent="0.3">
      <c r="I8" s="4">
        <v>5</v>
      </c>
      <c r="J8" s="4">
        <v>1</v>
      </c>
      <c r="K8" s="4">
        <v>30</v>
      </c>
      <c r="L8" s="4">
        <f>K8-2</f>
        <v>28</v>
      </c>
      <c r="M8" s="5">
        <v>800</v>
      </c>
      <c r="N8" s="5">
        <v>1050</v>
      </c>
      <c r="O8" s="10">
        <f t="shared" si="1"/>
        <v>2</v>
      </c>
      <c r="P8" s="13">
        <f t="shared" si="2"/>
        <v>125</v>
      </c>
      <c r="Q8" s="17">
        <v>100</v>
      </c>
      <c r="R8" s="18">
        <v>0</v>
      </c>
      <c r="S8" s="14">
        <f t="shared" si="0"/>
        <v>130</v>
      </c>
      <c r="T8" s="11">
        <f t="shared" si="3"/>
        <v>30</v>
      </c>
    </row>
    <row r="9" spans="9:20" x14ac:dyDescent="0.3">
      <c r="I9" s="4">
        <v>6</v>
      </c>
      <c r="J9" s="4">
        <v>2</v>
      </c>
      <c r="K9" s="4">
        <v>10</v>
      </c>
      <c r="L9" s="4">
        <f>K9-3</f>
        <v>7</v>
      </c>
      <c r="M9" s="5">
        <v>650</v>
      </c>
      <c r="N9" s="5">
        <v>770</v>
      </c>
      <c r="O9" s="10">
        <f t="shared" si="1"/>
        <v>3</v>
      </c>
      <c r="P9" s="13">
        <f t="shared" si="2"/>
        <v>40</v>
      </c>
      <c r="Q9" s="17">
        <v>50</v>
      </c>
      <c r="R9" s="18">
        <v>0</v>
      </c>
      <c r="S9" s="14">
        <f t="shared" si="0"/>
        <v>60</v>
      </c>
      <c r="T9" s="11">
        <f t="shared" si="3"/>
        <v>10</v>
      </c>
    </row>
    <row r="10" spans="9:20" x14ac:dyDescent="0.3">
      <c r="I10" s="24">
        <v>7</v>
      </c>
      <c r="J10" s="4">
        <v>2</v>
      </c>
      <c r="K10" s="4">
        <v>15</v>
      </c>
      <c r="L10" s="4">
        <f>K10-2</f>
        <v>13</v>
      </c>
      <c r="M10" s="5">
        <v>500</v>
      </c>
      <c r="N10" s="5">
        <v>578</v>
      </c>
      <c r="O10" s="10">
        <f t="shared" si="1"/>
        <v>2</v>
      </c>
      <c r="P10" s="13">
        <f t="shared" si="2"/>
        <v>39</v>
      </c>
      <c r="Q10" s="17">
        <v>165</v>
      </c>
      <c r="R10" s="18">
        <v>0</v>
      </c>
      <c r="S10" s="14">
        <f t="shared" si="0"/>
        <v>180</v>
      </c>
      <c r="T10" s="11">
        <f t="shared" si="3"/>
        <v>15</v>
      </c>
    </row>
    <row r="11" spans="9:20" x14ac:dyDescent="0.3">
      <c r="I11" s="4">
        <v>8</v>
      </c>
      <c r="J11" s="4" t="s">
        <v>8</v>
      </c>
      <c r="K11" s="4">
        <v>40</v>
      </c>
      <c r="L11" s="4">
        <f>K11-8</f>
        <v>32</v>
      </c>
      <c r="M11" s="5">
        <v>600</v>
      </c>
      <c r="N11" s="5">
        <v>870</v>
      </c>
      <c r="O11" s="10">
        <f t="shared" si="1"/>
        <v>8</v>
      </c>
      <c r="P11" s="13">
        <f t="shared" si="2"/>
        <v>33.75</v>
      </c>
      <c r="Q11" s="17">
        <v>60</v>
      </c>
      <c r="R11" s="18">
        <v>0</v>
      </c>
      <c r="S11" s="14">
        <f t="shared" si="0"/>
        <v>100</v>
      </c>
      <c r="T11" s="11">
        <f t="shared" si="3"/>
        <v>40</v>
      </c>
    </row>
    <row r="12" spans="9:20" x14ac:dyDescent="0.3">
      <c r="I12" s="4">
        <v>9</v>
      </c>
      <c r="J12" s="4">
        <v>5</v>
      </c>
      <c r="K12" s="4">
        <v>15</v>
      </c>
      <c r="L12" s="4">
        <f>K12-2</f>
        <v>13</v>
      </c>
      <c r="M12" s="5">
        <v>500</v>
      </c>
      <c r="N12" s="5">
        <v>650</v>
      </c>
      <c r="O12" s="10">
        <f t="shared" si="1"/>
        <v>2</v>
      </c>
      <c r="P12" s="13">
        <f t="shared" si="2"/>
        <v>75</v>
      </c>
      <c r="Q12" s="17">
        <v>130</v>
      </c>
      <c r="R12" s="18">
        <v>0</v>
      </c>
      <c r="S12" s="14">
        <f t="shared" si="0"/>
        <v>145</v>
      </c>
      <c r="T12" s="11">
        <f t="shared" si="3"/>
        <v>15</v>
      </c>
    </row>
    <row r="13" spans="9:20" ht="15" thickBot="1" x14ac:dyDescent="0.35">
      <c r="I13" s="4">
        <v>10</v>
      </c>
      <c r="J13" s="4" t="s">
        <v>9</v>
      </c>
      <c r="K13" s="4">
        <v>20</v>
      </c>
      <c r="L13" s="4">
        <f>K13-2</f>
        <v>18</v>
      </c>
      <c r="M13" s="5">
        <v>450</v>
      </c>
      <c r="N13" s="5">
        <v>720</v>
      </c>
      <c r="O13" s="10">
        <f t="shared" si="1"/>
        <v>2</v>
      </c>
      <c r="P13" s="13">
        <f t="shared" si="2"/>
        <v>135</v>
      </c>
      <c r="Q13" s="19">
        <v>145</v>
      </c>
      <c r="R13" s="20">
        <v>0</v>
      </c>
      <c r="S13" s="14">
        <f t="shared" si="0"/>
        <v>165</v>
      </c>
      <c r="T13" s="11">
        <f t="shared" si="3"/>
        <v>20</v>
      </c>
    </row>
    <row r="14" spans="9:20" ht="15.6" thickTop="1" thickBot="1" x14ac:dyDescent="0.35">
      <c r="I14" s="1" t="s">
        <v>6</v>
      </c>
      <c r="J14" s="1" t="s">
        <v>7</v>
      </c>
      <c r="Q14" s="22">
        <f>S13</f>
        <v>165</v>
      </c>
      <c r="T14" s="25"/>
    </row>
    <row r="15" spans="9:20" ht="15" thickTop="1" x14ac:dyDescent="0.3">
      <c r="Q15" s="34" t="s">
        <v>17</v>
      </c>
      <c r="R15" s="35"/>
      <c r="S15" s="12">
        <f>SUMPRODUCT(R4:R13,P4:P13)</f>
        <v>0</v>
      </c>
      <c r="T15" s="25"/>
    </row>
    <row r="16" spans="9:20" x14ac:dyDescent="0.3">
      <c r="J16" s="36" t="s">
        <v>20</v>
      </c>
      <c r="K16" s="36"/>
      <c r="L16" s="36"/>
      <c r="M16" s="9"/>
      <c r="N16" s="37" t="s">
        <v>40</v>
      </c>
      <c r="O16" s="37"/>
      <c r="T16" s="25"/>
    </row>
    <row r="17" spans="1:28" x14ac:dyDescent="0.3">
      <c r="J17" s="36" t="s">
        <v>3</v>
      </c>
      <c r="K17" s="36"/>
      <c r="L17" s="21">
        <v>180</v>
      </c>
      <c r="M17" s="12" t="s">
        <v>19</v>
      </c>
      <c r="N17" s="30" t="s">
        <v>1</v>
      </c>
      <c r="O17" s="30" t="s">
        <v>34</v>
      </c>
      <c r="R17" s="23"/>
      <c r="S17" s="28" t="str">
        <f>N18</f>
        <v>1</v>
      </c>
      <c r="T17" s="28" t="str">
        <f>N19</f>
        <v>2</v>
      </c>
      <c r="U17" s="28" t="str">
        <f>N20</f>
        <v>3</v>
      </c>
      <c r="V17" s="28" t="str">
        <f>N21</f>
        <v>4</v>
      </c>
      <c r="W17" s="28" t="str">
        <f>N22</f>
        <v>6</v>
      </c>
      <c r="X17" s="28" t="str">
        <f>N23</f>
        <v>8</v>
      </c>
      <c r="Y17" s="28" t="str">
        <f>N24</f>
        <v>5</v>
      </c>
      <c r="Z17" s="4" t="str">
        <f>N25</f>
        <v>9</v>
      </c>
      <c r="AA17" s="4" t="str">
        <f>N26</f>
        <v>10</v>
      </c>
      <c r="AB17" s="4" t="str">
        <f>N27</f>
        <v>7</v>
      </c>
    </row>
    <row r="18" spans="1:28" x14ac:dyDescent="0.3">
      <c r="J18" s="36" t="s">
        <v>18</v>
      </c>
      <c r="K18" s="36"/>
      <c r="L18" s="21">
        <v>180</v>
      </c>
      <c r="M18" s="12" t="s">
        <v>19</v>
      </c>
      <c r="N18" s="28" t="s">
        <v>58</v>
      </c>
      <c r="O18" s="4">
        <f>(K4-R4)</f>
        <v>10</v>
      </c>
      <c r="R18" s="5" t="s">
        <v>44</v>
      </c>
      <c r="S18" s="4">
        <f>O18</f>
        <v>10</v>
      </c>
      <c r="T18" s="4">
        <f>O19</f>
        <v>15</v>
      </c>
      <c r="U18" s="4">
        <f>O20</f>
        <v>20</v>
      </c>
      <c r="V18" s="4">
        <f>O21</f>
        <v>5</v>
      </c>
      <c r="W18" s="4">
        <f>O22</f>
        <v>10</v>
      </c>
      <c r="X18" s="4">
        <f>O23</f>
        <v>40</v>
      </c>
      <c r="Y18" s="4">
        <f>O24</f>
        <v>30</v>
      </c>
      <c r="Z18" s="4">
        <f>O25</f>
        <v>15</v>
      </c>
      <c r="AA18" s="4">
        <f>O26</f>
        <v>20</v>
      </c>
      <c r="AB18" s="4">
        <f>O27</f>
        <v>15</v>
      </c>
    </row>
    <row r="19" spans="1:28" x14ac:dyDescent="0.3">
      <c r="A19" s="1" t="s">
        <v>24</v>
      </c>
      <c r="B19" s="32" t="s">
        <v>28</v>
      </c>
      <c r="C19" s="32"/>
      <c r="D19" s="32"/>
      <c r="E19" s="32"/>
      <c r="F19" s="32"/>
      <c r="G19" s="32"/>
      <c r="J19" s="3" t="s">
        <v>1</v>
      </c>
      <c r="K19" s="3" t="s">
        <v>34</v>
      </c>
      <c r="N19" s="31" t="s">
        <v>59</v>
      </c>
      <c r="O19" s="4">
        <f>(K5-R5)</f>
        <v>15</v>
      </c>
      <c r="R19" s="23"/>
    </row>
    <row r="20" spans="1:28" x14ac:dyDescent="0.3">
      <c r="A20" s="1" t="s">
        <v>21</v>
      </c>
      <c r="B20" s="32" t="s">
        <v>43</v>
      </c>
      <c r="C20" s="32"/>
      <c r="D20" s="32"/>
      <c r="E20" s="32"/>
      <c r="F20" s="32"/>
      <c r="G20" s="32"/>
      <c r="J20" s="28" t="s">
        <v>30</v>
      </c>
      <c r="K20" s="4">
        <f>(K4-R4)+(K8-R8)+(K12-R12)+(K13-R13)</f>
        <v>75</v>
      </c>
      <c r="N20" s="31" t="s">
        <v>60</v>
      </c>
      <c r="O20" s="4">
        <f>(K6-R6)</f>
        <v>20</v>
      </c>
      <c r="R20" s="23"/>
    </row>
    <row r="21" spans="1:28" x14ac:dyDescent="0.3">
      <c r="A21" s="1" t="s">
        <v>23</v>
      </c>
      <c r="B21" s="32" t="s">
        <v>42</v>
      </c>
      <c r="C21" s="32"/>
      <c r="D21" s="32"/>
      <c r="E21" s="32"/>
      <c r="F21" s="32"/>
      <c r="G21" s="32"/>
      <c r="J21" s="28" t="s">
        <v>31</v>
      </c>
      <c r="K21" s="4">
        <f>(K4-R4)+(K7-R7)+(K11-R11)+(K13-R13)</f>
        <v>75</v>
      </c>
      <c r="N21" s="29" t="s">
        <v>35</v>
      </c>
      <c r="O21" s="4">
        <f>(K7-R7)</f>
        <v>5</v>
      </c>
      <c r="R21" s="23"/>
    </row>
    <row r="22" spans="1:28" x14ac:dyDescent="0.3">
      <c r="I22" s="26"/>
      <c r="J22" s="28" t="s">
        <v>32</v>
      </c>
      <c r="K22" s="4">
        <f>(K6-R6)+(K11-R11)+(K13-R13)</f>
        <v>80</v>
      </c>
      <c r="M22" s="26"/>
      <c r="N22" s="29" t="s">
        <v>36</v>
      </c>
      <c r="O22" s="4">
        <f>(K9-R9)</f>
        <v>10</v>
      </c>
      <c r="Q22" s="26"/>
      <c r="R22" s="26"/>
    </row>
    <row r="23" spans="1:28" x14ac:dyDescent="0.3">
      <c r="J23" s="28" t="s">
        <v>33</v>
      </c>
      <c r="K23" s="4">
        <f>(K5-R5)+(K9-R9)+(K11-R11)+(K13-R13)</f>
        <v>85</v>
      </c>
      <c r="N23" s="29" t="s">
        <v>37</v>
      </c>
      <c r="O23" s="4">
        <f>(K11-R11)</f>
        <v>40</v>
      </c>
    </row>
    <row r="24" spans="1:28" x14ac:dyDescent="0.3">
      <c r="J24" s="28" t="s">
        <v>29</v>
      </c>
      <c r="K24" s="4">
        <f>(K5-R5)+(K10-R10)</f>
        <v>30</v>
      </c>
      <c r="N24" s="29" t="s">
        <v>57</v>
      </c>
      <c r="O24" s="4">
        <f>(K8-R8)</f>
        <v>30</v>
      </c>
      <c r="R24" s="23"/>
    </row>
    <row r="25" spans="1:28" x14ac:dyDescent="0.3">
      <c r="N25" s="29" t="s">
        <v>56</v>
      </c>
      <c r="O25" s="4">
        <f>(K12-R12)</f>
        <v>15</v>
      </c>
      <c r="R25" s="23"/>
    </row>
    <row r="26" spans="1:28" x14ac:dyDescent="0.3">
      <c r="N26" s="28" t="s">
        <v>38</v>
      </c>
      <c r="O26" s="4">
        <f>(K13-R13)</f>
        <v>20</v>
      </c>
      <c r="R26" s="23"/>
    </row>
    <row r="27" spans="1:28" x14ac:dyDescent="0.3">
      <c r="N27" s="28" t="s">
        <v>39</v>
      </c>
      <c r="O27" s="4">
        <f>(K10-R10)</f>
        <v>15</v>
      </c>
      <c r="R27" s="23"/>
    </row>
    <row r="28" spans="1:28" x14ac:dyDescent="0.3">
      <c r="O28" s="4">
        <f>SUM(O18:O27)</f>
        <v>180</v>
      </c>
    </row>
  </sheetData>
  <mergeCells count="10">
    <mergeCell ref="Q15:R15"/>
    <mergeCell ref="J16:L16"/>
    <mergeCell ref="N16:O16"/>
    <mergeCell ref="J17:K17"/>
    <mergeCell ref="J18:K18"/>
    <mergeCell ref="B19:G19"/>
    <mergeCell ref="B20:G20"/>
    <mergeCell ref="B21:G21"/>
    <mergeCell ref="K1:L1"/>
    <mergeCell ref="M1:N1"/>
  </mergeCells>
  <pageMargins left="0.7" right="0.7" top="0.75" bottom="0.75" header="0.3" footer="0.3"/>
  <pageSetup orientation="portrait" r:id="rId1"/>
  <ignoredErrors>
    <ignoredError sqref="N18:N2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5041-88E4-494C-8F72-E6121BB5ED70}">
  <sheetPr>
    <tabColor rgb="FF00B0F0"/>
  </sheetPr>
  <dimension ref="A1:DL28"/>
  <sheetViews>
    <sheetView showGridLines="0" topLeftCell="A11" zoomScaleNormal="100" workbookViewId="0">
      <selection activeCell="O4" sqref="O4"/>
    </sheetView>
  </sheetViews>
  <sheetFormatPr baseColWidth="10" defaultColWidth="8.88671875" defaultRowHeight="14.4" x14ac:dyDescent="0.3"/>
  <cols>
    <col min="1" max="1" width="6" style="2" customWidth="1"/>
    <col min="2" max="7" width="8.88671875" style="2"/>
    <col min="8" max="8" width="2.109375" style="2" customWidth="1"/>
    <col min="9" max="9" width="8.33203125" style="2" bestFit="1" customWidth="1"/>
    <col min="10" max="10" width="13.5546875" style="2" bestFit="1" customWidth="1"/>
    <col min="11" max="11" width="8.88671875" style="2"/>
    <col min="12" max="12" width="12.33203125" style="2" bestFit="1" customWidth="1"/>
    <col min="13" max="13" width="9.6640625" style="2" customWidth="1"/>
    <col min="14" max="14" width="13" style="2" customWidth="1"/>
    <col min="15" max="15" width="8.88671875" style="2"/>
    <col min="16" max="16" width="9.6640625" style="2" bestFit="1" customWidth="1"/>
    <col min="17" max="17" width="13" style="2" customWidth="1"/>
    <col min="18" max="18" width="10.44140625" style="2" bestFit="1" customWidth="1"/>
    <col min="19" max="116" width="8.88671875" style="2"/>
  </cols>
  <sheetData>
    <row r="1" spans="9:20" x14ac:dyDescent="0.3">
      <c r="K1" s="33" t="s">
        <v>14</v>
      </c>
      <c r="L1" s="33"/>
      <c r="M1" s="33" t="s">
        <v>13</v>
      </c>
      <c r="N1" s="33"/>
    </row>
    <row r="2" spans="9:20" ht="41.4" x14ac:dyDescent="0.3">
      <c r="I2" s="1" t="s">
        <v>1</v>
      </c>
      <c r="J2" s="1" t="s">
        <v>5</v>
      </c>
      <c r="K2" s="3" t="s">
        <v>2</v>
      </c>
      <c r="L2" s="3" t="s">
        <v>10</v>
      </c>
      <c r="M2" s="7" t="s">
        <v>11</v>
      </c>
      <c r="N2" s="7" t="s">
        <v>12</v>
      </c>
      <c r="O2" s="11" t="s">
        <v>15</v>
      </c>
      <c r="P2" s="11" t="s">
        <v>16</v>
      </c>
      <c r="Q2" s="11" t="s">
        <v>41</v>
      </c>
      <c r="R2" s="11" t="s">
        <v>22</v>
      </c>
      <c r="S2" s="11" t="s">
        <v>23</v>
      </c>
      <c r="T2" s="11" t="s">
        <v>0</v>
      </c>
    </row>
    <row r="3" spans="9:20" ht="15" thickBot="1" x14ac:dyDescent="0.35">
      <c r="I3" s="8" t="s">
        <v>4</v>
      </c>
      <c r="O3" s="9"/>
      <c r="P3" s="9"/>
      <c r="Q3" s="9"/>
      <c r="R3" s="9"/>
      <c r="S3" s="12">
        <v>0</v>
      </c>
      <c r="T3" s="11"/>
    </row>
    <row r="4" spans="9:20" ht="15" thickTop="1" x14ac:dyDescent="0.3">
      <c r="I4" s="4">
        <v>1</v>
      </c>
      <c r="J4" s="4" t="s">
        <v>4</v>
      </c>
      <c r="K4" s="4">
        <v>10</v>
      </c>
      <c r="L4" s="4">
        <f>K4-1</f>
        <v>9</v>
      </c>
      <c r="M4" s="5">
        <v>400</v>
      </c>
      <c r="N4" s="5">
        <v>520</v>
      </c>
      <c r="O4" s="10">
        <f>K4-L4</f>
        <v>1</v>
      </c>
      <c r="P4" s="13">
        <f>(N4-M4)/O4</f>
        <v>120</v>
      </c>
      <c r="Q4" s="15">
        <v>0</v>
      </c>
      <c r="R4" s="16">
        <v>0</v>
      </c>
      <c r="S4" s="14">
        <f t="shared" ref="S4:S13" si="0">Q4+K4-R4</f>
        <v>10</v>
      </c>
      <c r="T4" s="11">
        <f>S4-Q4</f>
        <v>10</v>
      </c>
    </row>
    <row r="5" spans="9:20" x14ac:dyDescent="0.3">
      <c r="I5" s="24">
        <v>2</v>
      </c>
      <c r="J5" s="4" t="s">
        <v>4</v>
      </c>
      <c r="K5" s="4">
        <v>15</v>
      </c>
      <c r="L5" s="4">
        <f>K5-5</f>
        <v>10</v>
      </c>
      <c r="M5" s="5">
        <v>600</v>
      </c>
      <c r="N5" s="5">
        <v>760</v>
      </c>
      <c r="O5" s="10">
        <f t="shared" ref="O5:O13" si="1">K5-L5</f>
        <v>5</v>
      </c>
      <c r="P5" s="13">
        <f t="shared" ref="P5:P13" si="2">(N5-M5)/O5</f>
        <v>32</v>
      </c>
      <c r="Q5" s="17">
        <v>10</v>
      </c>
      <c r="R5" s="18">
        <v>0</v>
      </c>
      <c r="S5" s="14">
        <f t="shared" si="0"/>
        <v>25</v>
      </c>
      <c r="T5" s="11">
        <f t="shared" ref="T5:T13" si="3">S5-Q5</f>
        <v>15</v>
      </c>
    </row>
    <row r="6" spans="9:20" x14ac:dyDescent="0.3">
      <c r="I6" s="4">
        <v>3</v>
      </c>
      <c r="J6" s="4" t="s">
        <v>4</v>
      </c>
      <c r="K6" s="4">
        <v>20</v>
      </c>
      <c r="L6" s="4">
        <f>K6-3</f>
        <v>17</v>
      </c>
      <c r="M6" s="5">
        <v>380</v>
      </c>
      <c r="N6" s="5">
        <v>450</v>
      </c>
      <c r="O6" s="10">
        <f t="shared" si="1"/>
        <v>3</v>
      </c>
      <c r="P6" s="13">
        <f t="shared" si="2"/>
        <v>23.333333333333332</v>
      </c>
      <c r="Q6" s="17">
        <v>25</v>
      </c>
      <c r="R6" s="18">
        <v>0</v>
      </c>
      <c r="S6" s="14">
        <f t="shared" si="0"/>
        <v>45</v>
      </c>
      <c r="T6" s="11">
        <f t="shared" si="3"/>
        <v>20</v>
      </c>
    </row>
    <row r="7" spans="9:20" x14ac:dyDescent="0.3">
      <c r="I7" s="24">
        <v>4</v>
      </c>
      <c r="J7" s="4">
        <v>1</v>
      </c>
      <c r="K7" s="4">
        <v>5</v>
      </c>
      <c r="L7" s="4">
        <f>K7-1</f>
        <v>4</v>
      </c>
      <c r="M7" s="5">
        <v>560</v>
      </c>
      <c r="N7" s="5">
        <v>660</v>
      </c>
      <c r="O7" s="10">
        <f t="shared" si="1"/>
        <v>1</v>
      </c>
      <c r="P7" s="13">
        <f t="shared" si="2"/>
        <v>100</v>
      </c>
      <c r="Q7" s="17">
        <v>45</v>
      </c>
      <c r="R7" s="18">
        <v>0</v>
      </c>
      <c r="S7" s="14">
        <f t="shared" si="0"/>
        <v>50</v>
      </c>
      <c r="T7" s="11">
        <f t="shared" si="3"/>
        <v>5</v>
      </c>
    </row>
    <row r="8" spans="9:20" x14ac:dyDescent="0.3">
      <c r="I8" s="4">
        <v>5</v>
      </c>
      <c r="J8" s="4">
        <v>1</v>
      </c>
      <c r="K8" s="4">
        <v>30</v>
      </c>
      <c r="L8" s="4">
        <f>K8-2</f>
        <v>28</v>
      </c>
      <c r="M8" s="5">
        <v>800</v>
      </c>
      <c r="N8" s="5">
        <v>1050</v>
      </c>
      <c r="O8" s="10">
        <f t="shared" si="1"/>
        <v>2</v>
      </c>
      <c r="P8" s="13">
        <f t="shared" si="2"/>
        <v>125</v>
      </c>
      <c r="Q8" s="17">
        <v>100</v>
      </c>
      <c r="R8" s="18">
        <v>0</v>
      </c>
      <c r="S8" s="14">
        <f t="shared" si="0"/>
        <v>130</v>
      </c>
      <c r="T8" s="11">
        <f t="shared" si="3"/>
        <v>30</v>
      </c>
    </row>
    <row r="9" spans="9:20" x14ac:dyDescent="0.3">
      <c r="I9" s="4">
        <v>6</v>
      </c>
      <c r="J9" s="4">
        <v>2</v>
      </c>
      <c r="K9" s="4">
        <v>10</v>
      </c>
      <c r="L9" s="4">
        <f>K9-3</f>
        <v>7</v>
      </c>
      <c r="M9" s="5">
        <v>650</v>
      </c>
      <c r="N9" s="5">
        <v>770</v>
      </c>
      <c r="O9" s="10">
        <f t="shared" si="1"/>
        <v>3</v>
      </c>
      <c r="P9" s="13">
        <f t="shared" si="2"/>
        <v>40</v>
      </c>
      <c r="Q9" s="17">
        <v>50</v>
      </c>
      <c r="R9" s="18">
        <v>0</v>
      </c>
      <c r="S9" s="14">
        <f t="shared" si="0"/>
        <v>60</v>
      </c>
      <c r="T9" s="11">
        <f t="shared" si="3"/>
        <v>10</v>
      </c>
    </row>
    <row r="10" spans="9:20" x14ac:dyDescent="0.3">
      <c r="I10" s="24">
        <v>7</v>
      </c>
      <c r="J10" s="4">
        <v>2</v>
      </c>
      <c r="K10" s="4">
        <v>15</v>
      </c>
      <c r="L10" s="4">
        <f>K10-2</f>
        <v>13</v>
      </c>
      <c r="M10" s="5">
        <v>500</v>
      </c>
      <c r="N10" s="5">
        <v>578</v>
      </c>
      <c r="O10" s="10">
        <f t="shared" si="1"/>
        <v>2</v>
      </c>
      <c r="P10" s="13">
        <f t="shared" si="2"/>
        <v>39</v>
      </c>
      <c r="Q10" s="17">
        <v>165</v>
      </c>
      <c r="R10" s="18">
        <v>0</v>
      </c>
      <c r="S10" s="14">
        <f t="shared" si="0"/>
        <v>180</v>
      </c>
      <c r="T10" s="11">
        <f t="shared" si="3"/>
        <v>15</v>
      </c>
    </row>
    <row r="11" spans="9:20" x14ac:dyDescent="0.3">
      <c r="I11" s="4">
        <v>8</v>
      </c>
      <c r="J11" s="4" t="s">
        <v>8</v>
      </c>
      <c r="K11" s="4">
        <v>40</v>
      </c>
      <c r="L11" s="4">
        <f>K11-8</f>
        <v>32</v>
      </c>
      <c r="M11" s="5">
        <v>600</v>
      </c>
      <c r="N11" s="5">
        <v>870</v>
      </c>
      <c r="O11" s="10">
        <f t="shared" si="1"/>
        <v>8</v>
      </c>
      <c r="P11" s="13">
        <f t="shared" si="2"/>
        <v>33.75</v>
      </c>
      <c r="Q11" s="17">
        <v>60</v>
      </c>
      <c r="R11" s="18">
        <v>0</v>
      </c>
      <c r="S11" s="14">
        <f t="shared" si="0"/>
        <v>100</v>
      </c>
      <c r="T11" s="11">
        <f t="shared" si="3"/>
        <v>40</v>
      </c>
    </row>
    <row r="12" spans="9:20" x14ac:dyDescent="0.3">
      <c r="I12" s="4">
        <v>9</v>
      </c>
      <c r="J12" s="4">
        <v>5</v>
      </c>
      <c r="K12" s="4">
        <v>15</v>
      </c>
      <c r="L12" s="4">
        <f>K12-2</f>
        <v>13</v>
      </c>
      <c r="M12" s="5">
        <v>500</v>
      </c>
      <c r="N12" s="5">
        <v>650</v>
      </c>
      <c r="O12" s="10">
        <f t="shared" si="1"/>
        <v>2</v>
      </c>
      <c r="P12" s="13">
        <f t="shared" si="2"/>
        <v>75</v>
      </c>
      <c r="Q12" s="17">
        <v>130</v>
      </c>
      <c r="R12" s="18">
        <v>0</v>
      </c>
      <c r="S12" s="14">
        <f t="shared" si="0"/>
        <v>145</v>
      </c>
      <c r="T12" s="11">
        <f t="shared" si="3"/>
        <v>15</v>
      </c>
    </row>
    <row r="13" spans="9:20" ht="15" thickBot="1" x14ac:dyDescent="0.35">
      <c r="I13" s="4">
        <v>10</v>
      </c>
      <c r="J13" s="4" t="s">
        <v>9</v>
      </c>
      <c r="K13" s="4">
        <v>20</v>
      </c>
      <c r="L13" s="4">
        <f>K13-2</f>
        <v>18</v>
      </c>
      <c r="M13" s="5">
        <v>450</v>
      </c>
      <c r="N13" s="5">
        <v>720</v>
      </c>
      <c r="O13" s="10">
        <f t="shared" si="1"/>
        <v>2</v>
      </c>
      <c r="P13" s="13">
        <f t="shared" si="2"/>
        <v>135</v>
      </c>
      <c r="Q13" s="19">
        <v>145</v>
      </c>
      <c r="R13" s="20">
        <v>0</v>
      </c>
      <c r="S13" s="14">
        <f t="shared" si="0"/>
        <v>165</v>
      </c>
      <c r="T13" s="11">
        <f t="shared" si="3"/>
        <v>20</v>
      </c>
    </row>
    <row r="14" spans="9:20" ht="15.6" thickTop="1" thickBot="1" x14ac:dyDescent="0.35">
      <c r="I14" s="1" t="s">
        <v>6</v>
      </c>
      <c r="J14" s="1" t="s">
        <v>7</v>
      </c>
      <c r="Q14" s="22">
        <f>S13</f>
        <v>165</v>
      </c>
      <c r="T14" s="25"/>
    </row>
    <row r="15" spans="9:20" ht="15" thickTop="1" x14ac:dyDescent="0.3">
      <c r="Q15" s="34" t="s">
        <v>17</v>
      </c>
      <c r="R15" s="35"/>
      <c r="S15" s="12">
        <f>SUMPRODUCT(R4:R13,P4:P13)</f>
        <v>0</v>
      </c>
      <c r="T15" s="25"/>
    </row>
    <row r="16" spans="9:20" x14ac:dyDescent="0.3">
      <c r="J16" s="36" t="s">
        <v>20</v>
      </c>
      <c r="K16" s="36"/>
      <c r="L16" s="36"/>
      <c r="M16" s="9"/>
      <c r="N16" s="37" t="s">
        <v>40</v>
      </c>
      <c r="O16" s="37"/>
      <c r="T16" s="25"/>
    </row>
    <row r="17" spans="1:28" x14ac:dyDescent="0.3">
      <c r="J17" s="36" t="s">
        <v>3</v>
      </c>
      <c r="K17" s="36"/>
      <c r="L17" s="21">
        <v>180</v>
      </c>
      <c r="M17" s="12" t="s">
        <v>19</v>
      </c>
      <c r="N17" s="30" t="s">
        <v>1</v>
      </c>
      <c r="O17" s="30" t="s">
        <v>34</v>
      </c>
      <c r="R17" s="23"/>
      <c r="S17" s="28" t="str">
        <f>N18</f>
        <v>1</v>
      </c>
      <c r="T17" s="28" t="str">
        <f>N19</f>
        <v>2</v>
      </c>
      <c r="U17" s="28" t="str">
        <f>N20</f>
        <v>3</v>
      </c>
      <c r="V17" s="28" t="str">
        <f>N21</f>
        <v>4</v>
      </c>
      <c r="W17" s="28" t="str">
        <f>N22</f>
        <v>6</v>
      </c>
      <c r="X17" s="28" t="str">
        <f>N23</f>
        <v>8</v>
      </c>
      <c r="Y17" s="28" t="str">
        <f>N24</f>
        <v>5</v>
      </c>
      <c r="Z17" s="4" t="str">
        <f>N25</f>
        <v>9</v>
      </c>
      <c r="AA17" s="4" t="str">
        <f>N26</f>
        <v>10</v>
      </c>
      <c r="AB17" s="4" t="str">
        <f>N27</f>
        <v>7</v>
      </c>
    </row>
    <row r="18" spans="1:28" x14ac:dyDescent="0.3">
      <c r="J18" s="36" t="s">
        <v>18</v>
      </c>
      <c r="K18" s="36"/>
      <c r="L18" s="21">
        <v>180</v>
      </c>
      <c r="M18" s="12" t="s">
        <v>19</v>
      </c>
      <c r="N18" s="28" t="s">
        <v>58</v>
      </c>
      <c r="O18" s="4">
        <f>(K4-R4)</f>
        <v>10</v>
      </c>
      <c r="R18" s="5" t="s">
        <v>44</v>
      </c>
      <c r="S18" s="4">
        <f>O18</f>
        <v>10</v>
      </c>
      <c r="T18" s="4">
        <f>O19</f>
        <v>15</v>
      </c>
      <c r="U18" s="4">
        <f>O20</f>
        <v>20</v>
      </c>
      <c r="V18" s="4">
        <f>O21</f>
        <v>5</v>
      </c>
      <c r="W18" s="4">
        <f>O22</f>
        <v>10</v>
      </c>
      <c r="X18" s="4">
        <f>O23</f>
        <v>40</v>
      </c>
      <c r="Y18" s="4">
        <f>O24</f>
        <v>30</v>
      </c>
      <c r="Z18" s="4">
        <f>O25</f>
        <v>15</v>
      </c>
      <c r="AA18" s="4">
        <f>O26</f>
        <v>20</v>
      </c>
      <c r="AB18" s="4">
        <f>O27</f>
        <v>15</v>
      </c>
    </row>
    <row r="19" spans="1:28" x14ac:dyDescent="0.3">
      <c r="A19" s="1" t="s">
        <v>24</v>
      </c>
      <c r="B19" s="32" t="s">
        <v>28</v>
      </c>
      <c r="C19" s="32"/>
      <c r="D19" s="32"/>
      <c r="E19" s="32"/>
      <c r="F19" s="32"/>
      <c r="G19" s="32"/>
      <c r="J19" s="3" t="s">
        <v>1</v>
      </c>
      <c r="K19" s="3" t="s">
        <v>34</v>
      </c>
      <c r="N19" s="31" t="s">
        <v>59</v>
      </c>
      <c r="O19" s="4">
        <f>(K5-R5)</f>
        <v>15</v>
      </c>
      <c r="R19" s="23"/>
    </row>
    <row r="20" spans="1:28" x14ac:dyDescent="0.3">
      <c r="A20" s="1" t="s">
        <v>21</v>
      </c>
      <c r="B20" s="32" t="s">
        <v>43</v>
      </c>
      <c r="C20" s="32"/>
      <c r="D20" s="32"/>
      <c r="E20" s="32"/>
      <c r="F20" s="32"/>
      <c r="G20" s="32"/>
      <c r="J20" s="28" t="s">
        <v>30</v>
      </c>
      <c r="K20" s="4">
        <f>(K4-R4)+(K8-R8)+(K12-R12)+(K13-R13)</f>
        <v>75</v>
      </c>
      <c r="N20" s="31" t="s">
        <v>60</v>
      </c>
      <c r="O20" s="4">
        <f>(K6-R6)</f>
        <v>20</v>
      </c>
      <c r="R20" s="23"/>
    </row>
    <row r="21" spans="1:28" x14ac:dyDescent="0.3">
      <c r="A21" s="1" t="s">
        <v>23</v>
      </c>
      <c r="B21" s="32" t="s">
        <v>42</v>
      </c>
      <c r="C21" s="32"/>
      <c r="D21" s="32"/>
      <c r="E21" s="32"/>
      <c r="F21" s="32"/>
      <c r="G21" s="32"/>
      <c r="J21" s="28" t="s">
        <v>31</v>
      </c>
      <c r="K21" s="4">
        <f>(K4-R4)+(K7-R7)+(K11-R11)+(K13-R13)</f>
        <v>75</v>
      </c>
      <c r="N21" s="29" t="s">
        <v>35</v>
      </c>
      <c r="O21" s="4">
        <f>(K7-R7)</f>
        <v>5</v>
      </c>
      <c r="R21" s="23"/>
    </row>
    <row r="22" spans="1:28" x14ac:dyDescent="0.3">
      <c r="I22" s="26"/>
      <c r="J22" s="28" t="s">
        <v>32</v>
      </c>
      <c r="K22" s="4">
        <f>(K6-R6)+(K11-R11)+(K13-R13)</f>
        <v>80</v>
      </c>
      <c r="M22" s="26"/>
      <c r="N22" s="29" t="s">
        <v>36</v>
      </c>
      <c r="O22" s="4">
        <f>(K9-R9)</f>
        <v>10</v>
      </c>
      <c r="Q22" s="26"/>
      <c r="R22" s="26"/>
    </row>
    <row r="23" spans="1:28" x14ac:dyDescent="0.3">
      <c r="J23" s="28" t="s">
        <v>33</v>
      </c>
      <c r="K23" s="4">
        <f>(K5-R5)+(K9-R9)+(K11-R11)+(K13-R13)</f>
        <v>85</v>
      </c>
      <c r="N23" s="29" t="s">
        <v>37</v>
      </c>
      <c r="O23" s="4">
        <f>(K11-R11)</f>
        <v>40</v>
      </c>
    </row>
    <row r="24" spans="1:28" x14ac:dyDescent="0.3">
      <c r="J24" s="28" t="s">
        <v>29</v>
      </c>
      <c r="K24" s="4">
        <f>(K5-R5)+(K10-R10)</f>
        <v>30</v>
      </c>
      <c r="N24" s="29" t="s">
        <v>57</v>
      </c>
      <c r="O24" s="4">
        <f>(K8-R8)</f>
        <v>30</v>
      </c>
      <c r="R24" s="23"/>
    </row>
    <row r="25" spans="1:28" x14ac:dyDescent="0.3">
      <c r="N25" s="29" t="s">
        <v>56</v>
      </c>
      <c r="O25" s="4">
        <f>(K12-R12)</f>
        <v>15</v>
      </c>
      <c r="R25" s="23"/>
    </row>
    <row r="26" spans="1:28" x14ac:dyDescent="0.3">
      <c r="N26" s="28" t="s">
        <v>38</v>
      </c>
      <c r="O26" s="4">
        <f>(K13-R13)</f>
        <v>20</v>
      </c>
      <c r="R26" s="23"/>
    </row>
    <row r="27" spans="1:28" x14ac:dyDescent="0.3">
      <c r="N27" s="28" t="s">
        <v>39</v>
      </c>
      <c r="O27" s="4">
        <f>(K10-R10)</f>
        <v>15</v>
      </c>
      <c r="R27" s="23"/>
    </row>
    <row r="28" spans="1:28" x14ac:dyDescent="0.3">
      <c r="O28" s="4">
        <f>SUM(O18:O27)</f>
        <v>180</v>
      </c>
    </row>
  </sheetData>
  <mergeCells count="10">
    <mergeCell ref="J18:K18"/>
    <mergeCell ref="B19:G19"/>
    <mergeCell ref="B20:G20"/>
    <mergeCell ref="B21:G21"/>
    <mergeCell ref="K1:L1"/>
    <mergeCell ref="M1:N1"/>
    <mergeCell ref="Q15:R15"/>
    <mergeCell ref="J16:L16"/>
    <mergeCell ref="N16:O16"/>
    <mergeCell ref="J17:K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DL27"/>
  <sheetViews>
    <sheetView showGridLines="0" topLeftCell="A19" zoomScaleNormal="100" workbookViewId="0">
      <selection activeCell="S15" sqref="S15"/>
    </sheetView>
  </sheetViews>
  <sheetFormatPr baseColWidth="10" defaultColWidth="8.88671875" defaultRowHeight="14.4" x14ac:dyDescent="0.3"/>
  <cols>
    <col min="1" max="1" width="6" style="2" customWidth="1"/>
    <col min="2" max="7" width="8.88671875" style="2"/>
    <col min="8" max="8" width="2.109375" style="2" customWidth="1"/>
    <col min="9" max="9" width="8.33203125" style="2" bestFit="1" customWidth="1"/>
    <col min="10" max="10" width="13.5546875" style="2" bestFit="1" customWidth="1"/>
    <col min="11" max="11" width="8.88671875" style="2"/>
    <col min="12" max="12" width="12.33203125" style="2" bestFit="1" customWidth="1"/>
    <col min="13" max="13" width="9.6640625" style="2" customWidth="1"/>
    <col min="14" max="14" width="13" style="2" customWidth="1"/>
    <col min="15" max="15" width="8.88671875" style="2"/>
    <col min="16" max="16" width="9.6640625" style="2" bestFit="1" customWidth="1"/>
    <col min="17" max="17" width="13" style="2" customWidth="1"/>
    <col min="18" max="18" width="10.44140625" style="2" bestFit="1" customWidth="1"/>
    <col min="19" max="116" width="8.88671875" style="2"/>
  </cols>
  <sheetData>
    <row r="1" spans="9:20" x14ac:dyDescent="0.3">
      <c r="K1" s="33" t="s">
        <v>14</v>
      </c>
      <c r="L1" s="33"/>
      <c r="M1" s="33" t="s">
        <v>13</v>
      </c>
      <c r="N1" s="33"/>
    </row>
    <row r="2" spans="9:20" ht="41.4" x14ac:dyDescent="0.3">
      <c r="I2" s="1" t="s">
        <v>1</v>
      </c>
      <c r="J2" s="1" t="s">
        <v>5</v>
      </c>
      <c r="K2" s="3" t="s">
        <v>2</v>
      </c>
      <c r="L2" s="3" t="s">
        <v>10</v>
      </c>
      <c r="M2" s="7" t="s">
        <v>11</v>
      </c>
      <c r="N2" s="7" t="s">
        <v>12</v>
      </c>
      <c r="O2" s="11" t="s">
        <v>15</v>
      </c>
      <c r="P2" s="11" t="s">
        <v>16</v>
      </c>
      <c r="Q2" s="11" t="s">
        <v>41</v>
      </c>
      <c r="R2" s="11" t="s">
        <v>22</v>
      </c>
      <c r="S2" s="11" t="s">
        <v>23</v>
      </c>
      <c r="T2" s="11" t="s">
        <v>0</v>
      </c>
    </row>
    <row r="3" spans="9:20" ht="15" thickBot="1" x14ac:dyDescent="0.35">
      <c r="I3" s="8" t="s">
        <v>4</v>
      </c>
      <c r="O3" s="9"/>
      <c r="P3" s="9"/>
      <c r="Q3" s="9"/>
      <c r="R3" s="9"/>
      <c r="S3" s="12">
        <v>0</v>
      </c>
      <c r="T3" s="11"/>
    </row>
    <row r="4" spans="9:20" ht="15" thickTop="1" x14ac:dyDescent="0.3">
      <c r="I4" s="4">
        <v>1</v>
      </c>
      <c r="J4" s="4" t="s">
        <v>4</v>
      </c>
      <c r="K4" s="4">
        <v>10</v>
      </c>
      <c r="L4" s="4">
        <f>K4-1</f>
        <v>9</v>
      </c>
      <c r="M4" s="5">
        <v>400</v>
      </c>
      <c r="N4" s="5">
        <v>520</v>
      </c>
      <c r="O4" s="10">
        <f>K4-L4</f>
        <v>1</v>
      </c>
      <c r="P4" s="13">
        <f>(N4-M4)/O4</f>
        <v>120</v>
      </c>
      <c r="Q4" s="15">
        <v>0</v>
      </c>
      <c r="R4" s="16">
        <v>0</v>
      </c>
      <c r="S4" s="14">
        <f t="shared" ref="S4:S13" si="0">Q4+K4-R4</f>
        <v>10</v>
      </c>
      <c r="T4" s="11">
        <f>S4-Q4</f>
        <v>10</v>
      </c>
    </row>
    <row r="5" spans="9:20" x14ac:dyDescent="0.3">
      <c r="I5" s="24">
        <v>2</v>
      </c>
      <c r="J5" s="4" t="s">
        <v>4</v>
      </c>
      <c r="K5" s="4">
        <v>15</v>
      </c>
      <c r="L5" s="4">
        <f>K5-5</f>
        <v>10</v>
      </c>
      <c r="M5" s="5">
        <v>600</v>
      </c>
      <c r="N5" s="5">
        <v>760</v>
      </c>
      <c r="O5" s="10">
        <f t="shared" ref="O5:O13" si="1">K5-L5</f>
        <v>5</v>
      </c>
      <c r="P5" s="13">
        <f t="shared" ref="P5:P13" si="2">(N5-M5)/O5</f>
        <v>32</v>
      </c>
      <c r="Q5" s="17">
        <v>5</v>
      </c>
      <c r="R5" s="18">
        <v>0</v>
      </c>
      <c r="S5" s="14">
        <f t="shared" si="0"/>
        <v>20</v>
      </c>
      <c r="T5" s="11">
        <f t="shared" ref="T5:T13" si="3">S5-Q5</f>
        <v>15</v>
      </c>
    </row>
    <row r="6" spans="9:20" x14ac:dyDescent="0.3">
      <c r="I6" s="4">
        <v>3</v>
      </c>
      <c r="J6" s="4" t="s">
        <v>4</v>
      </c>
      <c r="K6" s="4">
        <v>20</v>
      </c>
      <c r="L6" s="4">
        <f>K6-3</f>
        <v>17</v>
      </c>
      <c r="M6" s="5">
        <v>380</v>
      </c>
      <c r="N6" s="5">
        <v>450</v>
      </c>
      <c r="O6" s="10">
        <f t="shared" si="1"/>
        <v>3</v>
      </c>
      <c r="P6" s="13">
        <f t="shared" si="2"/>
        <v>23.333333333333332</v>
      </c>
      <c r="Q6" s="17">
        <v>10</v>
      </c>
      <c r="R6" s="18">
        <v>0</v>
      </c>
      <c r="S6" s="14">
        <f t="shared" si="0"/>
        <v>30</v>
      </c>
      <c r="T6" s="11">
        <f t="shared" si="3"/>
        <v>20</v>
      </c>
    </row>
    <row r="7" spans="9:20" x14ac:dyDescent="0.3">
      <c r="I7" s="24">
        <v>4</v>
      </c>
      <c r="J7" s="4">
        <v>1</v>
      </c>
      <c r="K7" s="4">
        <v>5</v>
      </c>
      <c r="L7" s="4">
        <f>K7-1</f>
        <v>4</v>
      </c>
      <c r="M7" s="5">
        <v>560</v>
      </c>
      <c r="N7" s="5">
        <v>660</v>
      </c>
      <c r="O7" s="10">
        <f t="shared" si="1"/>
        <v>1</v>
      </c>
      <c r="P7" s="13">
        <f t="shared" si="2"/>
        <v>100</v>
      </c>
      <c r="Q7" s="17">
        <v>20</v>
      </c>
      <c r="R7" s="18">
        <v>0</v>
      </c>
      <c r="S7" s="14">
        <f t="shared" si="0"/>
        <v>25</v>
      </c>
      <c r="T7" s="11">
        <f t="shared" si="3"/>
        <v>5</v>
      </c>
    </row>
    <row r="8" spans="9:20" x14ac:dyDescent="0.3">
      <c r="I8" s="4">
        <v>5</v>
      </c>
      <c r="J8" s="4">
        <v>1</v>
      </c>
      <c r="K8" s="4">
        <v>30</v>
      </c>
      <c r="L8" s="4">
        <f>K8-2</f>
        <v>28</v>
      </c>
      <c r="M8" s="5">
        <v>800</v>
      </c>
      <c r="N8" s="5">
        <v>1050</v>
      </c>
      <c r="O8" s="10">
        <f t="shared" si="1"/>
        <v>2</v>
      </c>
      <c r="P8" s="13">
        <f t="shared" si="2"/>
        <v>125</v>
      </c>
      <c r="Q8" s="17">
        <v>30</v>
      </c>
      <c r="R8" s="18">
        <v>0</v>
      </c>
      <c r="S8" s="14">
        <f t="shared" si="0"/>
        <v>60</v>
      </c>
      <c r="T8" s="11">
        <f t="shared" si="3"/>
        <v>30</v>
      </c>
    </row>
    <row r="9" spans="9:20" x14ac:dyDescent="0.3">
      <c r="I9" s="4">
        <v>6</v>
      </c>
      <c r="J9" s="4">
        <v>2</v>
      </c>
      <c r="K9" s="4">
        <v>10</v>
      </c>
      <c r="L9" s="4">
        <f>K9-3</f>
        <v>7</v>
      </c>
      <c r="M9" s="5">
        <v>650</v>
      </c>
      <c r="N9" s="5">
        <v>770</v>
      </c>
      <c r="O9" s="10">
        <f t="shared" si="1"/>
        <v>3</v>
      </c>
      <c r="P9" s="13">
        <f t="shared" si="2"/>
        <v>40</v>
      </c>
      <c r="Q9" s="17">
        <v>25</v>
      </c>
      <c r="R9" s="18">
        <v>0</v>
      </c>
      <c r="S9" s="14">
        <f t="shared" si="0"/>
        <v>35</v>
      </c>
      <c r="T9" s="11">
        <f t="shared" si="3"/>
        <v>10</v>
      </c>
    </row>
    <row r="10" spans="9:20" x14ac:dyDescent="0.3">
      <c r="I10" s="24">
        <v>7</v>
      </c>
      <c r="J10" s="4">
        <v>2</v>
      </c>
      <c r="K10" s="4">
        <v>15</v>
      </c>
      <c r="L10" s="4">
        <f>K10-2</f>
        <v>13</v>
      </c>
      <c r="M10" s="5">
        <v>500</v>
      </c>
      <c r="N10" s="5">
        <v>578</v>
      </c>
      <c r="O10" s="10">
        <f t="shared" si="1"/>
        <v>2</v>
      </c>
      <c r="P10" s="13">
        <f t="shared" si="2"/>
        <v>39</v>
      </c>
      <c r="Q10" s="17">
        <v>75</v>
      </c>
      <c r="R10" s="18">
        <v>0</v>
      </c>
      <c r="S10" s="14">
        <f t="shared" si="0"/>
        <v>90</v>
      </c>
      <c r="T10" s="11">
        <f t="shared" si="3"/>
        <v>15</v>
      </c>
    </row>
    <row r="11" spans="9:20" x14ac:dyDescent="0.3">
      <c r="I11" s="4">
        <v>8</v>
      </c>
      <c r="J11" s="4" t="s">
        <v>8</v>
      </c>
      <c r="K11" s="4">
        <v>40</v>
      </c>
      <c r="L11" s="4">
        <f>K11-8</f>
        <v>32</v>
      </c>
      <c r="M11" s="5">
        <v>600</v>
      </c>
      <c r="N11" s="5">
        <v>870</v>
      </c>
      <c r="O11" s="10">
        <f t="shared" si="1"/>
        <v>8</v>
      </c>
      <c r="P11" s="13">
        <f t="shared" si="2"/>
        <v>33.75</v>
      </c>
      <c r="Q11" s="17">
        <v>35</v>
      </c>
      <c r="R11" s="18">
        <v>0</v>
      </c>
      <c r="S11" s="14">
        <f t="shared" si="0"/>
        <v>75</v>
      </c>
      <c r="T11" s="11">
        <f t="shared" si="3"/>
        <v>40</v>
      </c>
    </row>
    <row r="12" spans="9:20" x14ac:dyDescent="0.3">
      <c r="I12" s="4">
        <v>9</v>
      </c>
      <c r="J12" s="4">
        <v>5</v>
      </c>
      <c r="K12" s="4">
        <v>15</v>
      </c>
      <c r="L12" s="4">
        <f>K12-2</f>
        <v>13</v>
      </c>
      <c r="M12" s="5">
        <v>500</v>
      </c>
      <c r="N12" s="5">
        <v>650</v>
      </c>
      <c r="O12" s="10">
        <f t="shared" si="1"/>
        <v>2</v>
      </c>
      <c r="P12" s="13">
        <f t="shared" si="2"/>
        <v>75</v>
      </c>
      <c r="Q12" s="17">
        <v>60</v>
      </c>
      <c r="R12" s="18">
        <v>0</v>
      </c>
      <c r="S12" s="14">
        <f t="shared" si="0"/>
        <v>75</v>
      </c>
      <c r="T12" s="11">
        <f t="shared" si="3"/>
        <v>15</v>
      </c>
    </row>
    <row r="13" spans="9:20" ht="15" thickBot="1" x14ac:dyDescent="0.35">
      <c r="I13" s="4">
        <v>10</v>
      </c>
      <c r="J13" s="4" t="s">
        <v>9</v>
      </c>
      <c r="K13" s="4">
        <v>20</v>
      </c>
      <c r="L13" s="4">
        <f>K13-2</f>
        <v>18</v>
      </c>
      <c r="M13" s="5">
        <v>450</v>
      </c>
      <c r="N13" s="5">
        <v>720</v>
      </c>
      <c r="O13" s="10">
        <f t="shared" si="1"/>
        <v>2</v>
      </c>
      <c r="P13" s="13">
        <f t="shared" si="2"/>
        <v>135</v>
      </c>
      <c r="Q13" s="19">
        <v>75</v>
      </c>
      <c r="R13" s="20">
        <v>0</v>
      </c>
      <c r="S13" s="14">
        <f t="shared" si="0"/>
        <v>95</v>
      </c>
      <c r="T13" s="11">
        <f t="shared" si="3"/>
        <v>20</v>
      </c>
    </row>
    <row r="14" spans="9:20" ht="15.6" thickTop="1" thickBot="1" x14ac:dyDescent="0.35">
      <c r="I14" s="1" t="s">
        <v>6</v>
      </c>
      <c r="J14" s="1" t="s">
        <v>7</v>
      </c>
      <c r="Q14" s="22">
        <f>S13</f>
        <v>95</v>
      </c>
      <c r="T14" s="25"/>
    </row>
    <row r="15" spans="9:20" ht="15" thickTop="1" x14ac:dyDescent="0.3">
      <c r="Q15" s="34" t="s">
        <v>17</v>
      </c>
      <c r="R15" s="35"/>
      <c r="S15" s="12">
        <f>SUMPRODUCT(R4:R13,P4:P13)</f>
        <v>0</v>
      </c>
      <c r="T15" s="25"/>
    </row>
    <row r="16" spans="9:20" x14ac:dyDescent="0.3">
      <c r="J16" s="36" t="s">
        <v>20</v>
      </c>
      <c r="K16" s="36"/>
      <c r="L16" s="36"/>
      <c r="M16" s="9"/>
    </row>
    <row r="17" spans="1:28" x14ac:dyDescent="0.3">
      <c r="J17" s="36" t="s">
        <v>3</v>
      </c>
      <c r="K17" s="36"/>
      <c r="L17" s="21">
        <v>95</v>
      </c>
      <c r="M17" s="12" t="s">
        <v>19</v>
      </c>
      <c r="R17" s="23"/>
      <c r="S17" s="28" t="s">
        <v>46</v>
      </c>
      <c r="T17" s="28" t="s">
        <v>47</v>
      </c>
      <c r="U17" s="28" t="s">
        <v>48</v>
      </c>
      <c r="V17" s="28" t="s">
        <v>49</v>
      </c>
      <c r="W17" s="28" t="s">
        <v>50</v>
      </c>
      <c r="X17" s="28" t="s">
        <v>51</v>
      </c>
      <c r="Y17" s="28" t="s">
        <v>53</v>
      </c>
      <c r="Z17" s="28" t="s">
        <v>52</v>
      </c>
      <c r="AA17" s="28" t="s">
        <v>54</v>
      </c>
      <c r="AB17" s="28" t="s">
        <v>55</v>
      </c>
    </row>
    <row r="18" spans="1:28" x14ac:dyDescent="0.3">
      <c r="J18" s="36" t="s">
        <v>61</v>
      </c>
      <c r="K18" s="36"/>
      <c r="L18" s="21">
        <v>95</v>
      </c>
      <c r="M18" s="12" t="s">
        <v>19</v>
      </c>
      <c r="R18" s="5" t="s">
        <v>44</v>
      </c>
      <c r="S18" s="4">
        <f>T4</f>
        <v>10</v>
      </c>
      <c r="T18" s="4"/>
      <c r="U18" s="4">
        <f>T6</f>
        <v>20</v>
      </c>
      <c r="V18" s="4"/>
      <c r="W18" s="4">
        <f>T8</f>
        <v>30</v>
      </c>
      <c r="X18" s="4"/>
      <c r="Y18" s="4"/>
      <c r="Z18" s="4"/>
      <c r="AA18" s="4">
        <f>T12</f>
        <v>15</v>
      </c>
      <c r="AB18" s="4">
        <f>T13</f>
        <v>20</v>
      </c>
    </row>
    <row r="19" spans="1:28" x14ac:dyDescent="0.3">
      <c r="A19" s="1" t="s">
        <v>24</v>
      </c>
      <c r="B19" s="32" t="s">
        <v>28</v>
      </c>
      <c r="C19" s="32"/>
      <c r="D19" s="32"/>
      <c r="E19" s="32"/>
      <c r="F19" s="32"/>
      <c r="G19" s="32"/>
      <c r="J19" s="3" t="s">
        <v>1</v>
      </c>
      <c r="K19" s="3" t="s">
        <v>34</v>
      </c>
      <c r="R19" s="5" t="s">
        <v>45</v>
      </c>
      <c r="S19" s="4"/>
      <c r="T19" s="4">
        <f>T5</f>
        <v>15</v>
      </c>
      <c r="U19" s="4"/>
      <c r="V19" s="4">
        <f>T7</f>
        <v>5</v>
      </c>
      <c r="W19" s="4"/>
      <c r="X19" s="4">
        <f>T9</f>
        <v>10</v>
      </c>
      <c r="Y19" s="4">
        <v>40</v>
      </c>
      <c r="Z19" s="4">
        <v>15</v>
      </c>
      <c r="AA19" s="4"/>
      <c r="AB19" s="4"/>
    </row>
    <row r="20" spans="1:28" x14ac:dyDescent="0.3">
      <c r="A20" s="1" t="s">
        <v>21</v>
      </c>
      <c r="B20" s="32" t="s">
        <v>43</v>
      </c>
      <c r="C20" s="32"/>
      <c r="D20" s="32"/>
      <c r="E20" s="32"/>
      <c r="F20" s="32"/>
      <c r="G20" s="32"/>
      <c r="J20" s="28" t="s">
        <v>30</v>
      </c>
      <c r="K20" s="4">
        <f>(K4-R4)+(K8-R8)+(K12-R12)+(K13-R13)</f>
        <v>75</v>
      </c>
      <c r="R20" s="23"/>
    </row>
    <row r="21" spans="1:28" x14ac:dyDescent="0.3">
      <c r="A21" s="1" t="s">
        <v>23</v>
      </c>
      <c r="B21" s="32" t="s">
        <v>42</v>
      </c>
      <c r="C21" s="32"/>
      <c r="D21" s="32"/>
      <c r="E21" s="32"/>
      <c r="F21" s="32"/>
      <c r="G21" s="32"/>
      <c r="J21" s="28" t="s">
        <v>31</v>
      </c>
      <c r="K21" s="4">
        <f>(K4-R4)+(K7-R7)+(K11-R11)+(K13-R13)</f>
        <v>75</v>
      </c>
      <c r="R21" s="23"/>
    </row>
    <row r="22" spans="1:28" x14ac:dyDescent="0.3">
      <c r="I22" s="26"/>
      <c r="J22" s="28" t="s">
        <v>32</v>
      </c>
      <c r="K22" s="4">
        <f>(K6-R6)+(K11-R11)+(K13-R13)</f>
        <v>80</v>
      </c>
      <c r="M22" s="26"/>
      <c r="Q22" s="26"/>
      <c r="R22" s="26"/>
    </row>
    <row r="23" spans="1:28" x14ac:dyDescent="0.3">
      <c r="J23" s="28" t="s">
        <v>33</v>
      </c>
      <c r="K23" s="4">
        <f>(K5-R5)+(K9-R9)+(K11-R11)+(K13-R13)</f>
        <v>85</v>
      </c>
    </row>
    <row r="24" spans="1:28" x14ac:dyDescent="0.3">
      <c r="J24" s="28" t="s">
        <v>29</v>
      </c>
      <c r="K24" s="4">
        <f>(K5-R5)+(K10-R10)</f>
        <v>30</v>
      </c>
      <c r="R24" s="23"/>
    </row>
    <row r="25" spans="1:28" x14ac:dyDescent="0.3">
      <c r="R25" s="23"/>
    </row>
    <row r="26" spans="1:28" x14ac:dyDescent="0.3">
      <c r="R26" s="23"/>
    </row>
    <row r="27" spans="1:28" x14ac:dyDescent="0.3">
      <c r="R27" s="23"/>
    </row>
  </sheetData>
  <mergeCells count="9">
    <mergeCell ref="B21:G21"/>
    <mergeCell ref="K1:L1"/>
    <mergeCell ref="M1:N1"/>
    <mergeCell ref="J18:K18"/>
    <mergeCell ref="Q15:R15"/>
    <mergeCell ref="J16:L16"/>
    <mergeCell ref="J17:K17"/>
    <mergeCell ref="B19:G19"/>
    <mergeCell ref="B20:G2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00A0-F13B-4C6D-85E0-4BD90E77C211}">
  <sheetPr>
    <tabColor rgb="FF00B0F0"/>
  </sheetPr>
  <dimension ref="A1:DL27"/>
  <sheetViews>
    <sheetView showGridLines="0" tabSelected="1" topLeftCell="A8" zoomScaleNormal="100" workbookViewId="0">
      <selection activeCell="J40" sqref="J40"/>
    </sheetView>
  </sheetViews>
  <sheetFormatPr baseColWidth="10" defaultColWidth="8.88671875" defaultRowHeight="14.4" x14ac:dyDescent="0.3"/>
  <cols>
    <col min="1" max="1" width="6" style="2" customWidth="1"/>
    <col min="2" max="7" width="8.88671875" style="2"/>
    <col min="8" max="8" width="2.109375" style="2" customWidth="1"/>
    <col min="9" max="9" width="8.33203125" style="2" bestFit="1" customWidth="1"/>
    <col min="10" max="10" width="13.5546875" style="2" bestFit="1" customWidth="1"/>
    <col min="11" max="11" width="8.88671875" style="2"/>
    <col min="12" max="12" width="12.33203125" style="2" bestFit="1" customWidth="1"/>
    <col min="13" max="13" width="9.6640625" style="2" customWidth="1"/>
    <col min="14" max="14" width="13" style="2" customWidth="1"/>
    <col min="15" max="15" width="8.88671875" style="2"/>
    <col min="16" max="16" width="9.6640625" style="2" bestFit="1" customWidth="1"/>
    <col min="17" max="17" width="13" style="2" customWidth="1"/>
    <col min="18" max="18" width="10.44140625" style="2" bestFit="1" customWidth="1"/>
    <col min="19" max="116" width="8.88671875" style="2"/>
  </cols>
  <sheetData>
    <row r="1" spans="9:20" x14ac:dyDescent="0.3">
      <c r="K1" s="33" t="s">
        <v>14</v>
      </c>
      <c r="L1" s="33"/>
      <c r="M1" s="33" t="s">
        <v>13</v>
      </c>
      <c r="N1" s="33"/>
    </row>
    <row r="2" spans="9:20" ht="41.4" x14ac:dyDescent="0.3">
      <c r="I2" s="1" t="s">
        <v>1</v>
      </c>
      <c r="J2" s="1" t="s">
        <v>5</v>
      </c>
      <c r="K2" s="3" t="s">
        <v>2</v>
      </c>
      <c r="L2" s="3" t="s">
        <v>10</v>
      </c>
      <c r="M2" s="7" t="s">
        <v>11</v>
      </c>
      <c r="N2" s="7" t="s">
        <v>12</v>
      </c>
      <c r="O2" s="11" t="s">
        <v>15</v>
      </c>
      <c r="P2" s="11" t="s">
        <v>16</v>
      </c>
      <c r="Q2" s="11" t="s">
        <v>41</v>
      </c>
      <c r="R2" s="11" t="s">
        <v>22</v>
      </c>
      <c r="S2" s="11" t="s">
        <v>23</v>
      </c>
      <c r="T2" s="11" t="s">
        <v>0</v>
      </c>
    </row>
    <row r="3" spans="9:20" ht="15" thickBot="1" x14ac:dyDescent="0.35">
      <c r="I3" s="8" t="s">
        <v>4</v>
      </c>
      <c r="O3" s="9"/>
      <c r="P3" s="9"/>
      <c r="Q3" s="9"/>
      <c r="R3" s="9"/>
      <c r="S3" s="12">
        <v>0</v>
      </c>
      <c r="T3" s="11"/>
    </row>
    <row r="4" spans="9:20" ht="15" thickTop="1" x14ac:dyDescent="0.3">
      <c r="I4" s="4">
        <v>1</v>
      </c>
      <c r="J4" s="4" t="s">
        <v>4</v>
      </c>
      <c r="K4" s="4">
        <v>10</v>
      </c>
      <c r="L4" s="4">
        <f>K4-1</f>
        <v>9</v>
      </c>
      <c r="M4" s="5">
        <v>400</v>
      </c>
      <c r="N4" s="5">
        <v>520</v>
      </c>
      <c r="O4" s="10">
        <f>K4-L4</f>
        <v>1</v>
      </c>
      <c r="P4" s="13">
        <f>(N4-M4)/O4</f>
        <v>120</v>
      </c>
      <c r="Q4" s="15">
        <v>0</v>
      </c>
      <c r="R4" s="16">
        <v>0</v>
      </c>
      <c r="S4" s="14">
        <f t="shared" ref="S4:S13" si="0">Q4+K4-R4</f>
        <v>10</v>
      </c>
      <c r="T4" s="11">
        <f>S4-Q4</f>
        <v>10</v>
      </c>
    </row>
    <row r="5" spans="9:20" x14ac:dyDescent="0.3">
      <c r="I5" s="24">
        <v>2</v>
      </c>
      <c r="J5" s="4" t="s">
        <v>4</v>
      </c>
      <c r="K5" s="4">
        <v>15</v>
      </c>
      <c r="L5" s="4">
        <f>K5-5</f>
        <v>10</v>
      </c>
      <c r="M5" s="5">
        <v>600</v>
      </c>
      <c r="N5" s="5">
        <v>760</v>
      </c>
      <c r="O5" s="10">
        <f t="shared" ref="O5:O13" si="1">K5-L5</f>
        <v>5</v>
      </c>
      <c r="P5" s="13">
        <f t="shared" ref="P5:P13" si="2">(N5-M5)/O5</f>
        <v>32</v>
      </c>
      <c r="Q5" s="17">
        <v>5</v>
      </c>
      <c r="R5" s="18">
        <v>0</v>
      </c>
      <c r="S5" s="14">
        <f t="shared" si="0"/>
        <v>20</v>
      </c>
      <c r="T5" s="11">
        <f t="shared" ref="T5:T13" si="3">S5-Q5</f>
        <v>15</v>
      </c>
    </row>
    <row r="6" spans="9:20" x14ac:dyDescent="0.3">
      <c r="I6" s="4">
        <v>3</v>
      </c>
      <c r="J6" s="4" t="s">
        <v>4</v>
      </c>
      <c r="K6" s="4">
        <v>20</v>
      </c>
      <c r="L6" s="4">
        <f>K6-3</f>
        <v>17</v>
      </c>
      <c r="M6" s="5">
        <v>380</v>
      </c>
      <c r="N6" s="5">
        <v>450</v>
      </c>
      <c r="O6" s="10">
        <f t="shared" si="1"/>
        <v>3</v>
      </c>
      <c r="P6" s="13">
        <f t="shared" si="2"/>
        <v>23.333333333333332</v>
      </c>
      <c r="Q6" s="17">
        <v>10</v>
      </c>
      <c r="R6" s="18">
        <v>0</v>
      </c>
      <c r="S6" s="14">
        <f t="shared" si="0"/>
        <v>30</v>
      </c>
      <c r="T6" s="11">
        <f t="shared" si="3"/>
        <v>20</v>
      </c>
    </row>
    <row r="7" spans="9:20" x14ac:dyDescent="0.3">
      <c r="I7" s="24">
        <v>4</v>
      </c>
      <c r="J7" s="4">
        <v>1</v>
      </c>
      <c r="K7" s="4">
        <v>5</v>
      </c>
      <c r="L7" s="4">
        <f>K7-1</f>
        <v>4</v>
      </c>
      <c r="M7" s="5">
        <v>560</v>
      </c>
      <c r="N7" s="5">
        <v>660</v>
      </c>
      <c r="O7" s="10">
        <f t="shared" si="1"/>
        <v>1</v>
      </c>
      <c r="P7" s="13">
        <f t="shared" si="2"/>
        <v>100</v>
      </c>
      <c r="Q7" s="17">
        <v>20</v>
      </c>
      <c r="R7" s="18">
        <v>0</v>
      </c>
      <c r="S7" s="14">
        <f t="shared" si="0"/>
        <v>25</v>
      </c>
      <c r="T7" s="11">
        <f t="shared" si="3"/>
        <v>5</v>
      </c>
    </row>
    <row r="8" spans="9:20" x14ac:dyDescent="0.3">
      <c r="I8" s="4">
        <v>5</v>
      </c>
      <c r="J8" s="4">
        <v>1</v>
      </c>
      <c r="K8" s="4">
        <v>30</v>
      </c>
      <c r="L8" s="4">
        <f>K8-2</f>
        <v>28</v>
      </c>
      <c r="M8" s="5">
        <v>800</v>
      </c>
      <c r="N8" s="5">
        <v>1050</v>
      </c>
      <c r="O8" s="10">
        <f t="shared" si="1"/>
        <v>2</v>
      </c>
      <c r="P8" s="13">
        <f t="shared" si="2"/>
        <v>125</v>
      </c>
      <c r="Q8" s="17">
        <v>30</v>
      </c>
      <c r="R8" s="18">
        <v>0</v>
      </c>
      <c r="S8" s="14">
        <f t="shared" si="0"/>
        <v>60</v>
      </c>
      <c r="T8" s="11">
        <f t="shared" si="3"/>
        <v>30</v>
      </c>
    </row>
    <row r="9" spans="9:20" x14ac:dyDescent="0.3">
      <c r="I9" s="4">
        <v>6</v>
      </c>
      <c r="J9" s="4">
        <v>2</v>
      </c>
      <c r="K9" s="4">
        <v>10</v>
      </c>
      <c r="L9" s="4">
        <f>K9-3</f>
        <v>7</v>
      </c>
      <c r="M9" s="5">
        <v>650</v>
      </c>
      <c r="N9" s="5">
        <v>770</v>
      </c>
      <c r="O9" s="10">
        <f t="shared" si="1"/>
        <v>3</v>
      </c>
      <c r="P9" s="13">
        <f t="shared" si="2"/>
        <v>40</v>
      </c>
      <c r="Q9" s="17">
        <v>25</v>
      </c>
      <c r="R9" s="18">
        <v>0</v>
      </c>
      <c r="S9" s="14">
        <f t="shared" si="0"/>
        <v>35</v>
      </c>
      <c r="T9" s="11">
        <f t="shared" si="3"/>
        <v>10</v>
      </c>
    </row>
    <row r="10" spans="9:20" x14ac:dyDescent="0.3">
      <c r="I10" s="24">
        <v>7</v>
      </c>
      <c r="J10" s="4">
        <v>2</v>
      </c>
      <c r="K10" s="4">
        <v>15</v>
      </c>
      <c r="L10" s="4">
        <f>K10-2</f>
        <v>13</v>
      </c>
      <c r="M10" s="5">
        <v>500</v>
      </c>
      <c r="N10" s="5">
        <v>578</v>
      </c>
      <c r="O10" s="10">
        <f t="shared" si="1"/>
        <v>2</v>
      </c>
      <c r="P10" s="13">
        <f t="shared" si="2"/>
        <v>39</v>
      </c>
      <c r="Q10" s="17">
        <v>75</v>
      </c>
      <c r="R10" s="18">
        <v>0</v>
      </c>
      <c r="S10" s="14">
        <f t="shared" si="0"/>
        <v>90</v>
      </c>
      <c r="T10" s="11">
        <f t="shared" si="3"/>
        <v>15</v>
      </c>
    </row>
    <row r="11" spans="9:20" x14ac:dyDescent="0.3">
      <c r="I11" s="4">
        <v>8</v>
      </c>
      <c r="J11" s="4" t="s">
        <v>8</v>
      </c>
      <c r="K11" s="4">
        <v>40</v>
      </c>
      <c r="L11" s="4">
        <f>K11-8</f>
        <v>32</v>
      </c>
      <c r="M11" s="5">
        <v>600</v>
      </c>
      <c r="N11" s="5">
        <v>870</v>
      </c>
      <c r="O11" s="10">
        <f t="shared" si="1"/>
        <v>8</v>
      </c>
      <c r="P11" s="13">
        <f t="shared" si="2"/>
        <v>33.75</v>
      </c>
      <c r="Q11" s="17">
        <v>35</v>
      </c>
      <c r="R11" s="18">
        <v>0</v>
      </c>
      <c r="S11" s="14">
        <f t="shared" si="0"/>
        <v>75</v>
      </c>
      <c r="T11" s="11">
        <f t="shared" si="3"/>
        <v>40</v>
      </c>
    </row>
    <row r="12" spans="9:20" x14ac:dyDescent="0.3">
      <c r="I12" s="4">
        <v>9</v>
      </c>
      <c r="J12" s="4">
        <v>5</v>
      </c>
      <c r="K12" s="4">
        <v>15</v>
      </c>
      <c r="L12" s="4">
        <f>K12-2</f>
        <v>13</v>
      </c>
      <c r="M12" s="5">
        <v>500</v>
      </c>
      <c r="N12" s="5">
        <v>650</v>
      </c>
      <c r="O12" s="10">
        <f t="shared" si="1"/>
        <v>2</v>
      </c>
      <c r="P12" s="13">
        <f t="shared" si="2"/>
        <v>75</v>
      </c>
      <c r="Q12" s="17">
        <v>60</v>
      </c>
      <c r="R12" s="18">
        <v>0</v>
      </c>
      <c r="S12" s="14">
        <f t="shared" si="0"/>
        <v>75</v>
      </c>
      <c r="T12" s="11">
        <f t="shared" si="3"/>
        <v>15</v>
      </c>
    </row>
    <row r="13" spans="9:20" ht="15" thickBot="1" x14ac:dyDescent="0.35">
      <c r="I13" s="4">
        <v>10</v>
      </c>
      <c r="J13" s="4" t="s">
        <v>9</v>
      </c>
      <c r="K13" s="4">
        <v>20</v>
      </c>
      <c r="L13" s="4">
        <f>K13-2</f>
        <v>18</v>
      </c>
      <c r="M13" s="5">
        <v>450</v>
      </c>
      <c r="N13" s="5">
        <v>720</v>
      </c>
      <c r="O13" s="10">
        <f t="shared" si="1"/>
        <v>2</v>
      </c>
      <c r="P13" s="13">
        <f t="shared" si="2"/>
        <v>135</v>
      </c>
      <c r="Q13" s="19">
        <v>75</v>
      </c>
      <c r="R13" s="20">
        <v>0</v>
      </c>
      <c r="S13" s="14">
        <f t="shared" si="0"/>
        <v>95</v>
      </c>
      <c r="T13" s="11">
        <f t="shared" si="3"/>
        <v>20</v>
      </c>
    </row>
    <row r="14" spans="9:20" ht="15.6" thickTop="1" thickBot="1" x14ac:dyDescent="0.35">
      <c r="I14" s="1" t="s">
        <v>6</v>
      </c>
      <c r="J14" s="1" t="s">
        <v>7</v>
      </c>
      <c r="Q14" s="22">
        <f>S13</f>
        <v>95</v>
      </c>
      <c r="T14" s="25"/>
    </row>
    <row r="15" spans="9:20" ht="15" thickTop="1" x14ac:dyDescent="0.3">
      <c r="Q15" s="34" t="s">
        <v>17</v>
      </c>
      <c r="R15" s="35"/>
      <c r="S15" s="12">
        <f>SUMPRODUCT(R4:R13,P4:P13)</f>
        <v>0</v>
      </c>
      <c r="T15" s="25"/>
    </row>
    <row r="16" spans="9:20" x14ac:dyDescent="0.3">
      <c r="J16" s="36" t="s">
        <v>20</v>
      </c>
      <c r="K16" s="36"/>
      <c r="L16" s="36"/>
      <c r="M16" s="9"/>
    </row>
    <row r="17" spans="1:28" x14ac:dyDescent="0.3">
      <c r="J17" s="36" t="s">
        <v>3</v>
      </c>
      <c r="K17" s="36"/>
      <c r="L17" s="21">
        <v>95</v>
      </c>
      <c r="M17" s="12" t="s">
        <v>19</v>
      </c>
      <c r="R17" s="23"/>
      <c r="S17" s="28" t="s">
        <v>46</v>
      </c>
      <c r="T17" s="28" t="s">
        <v>47</v>
      </c>
      <c r="U17" s="28" t="s">
        <v>48</v>
      </c>
      <c r="V17" s="28" t="s">
        <v>49</v>
      </c>
      <c r="W17" s="28" t="s">
        <v>50</v>
      </c>
      <c r="X17" s="28" t="s">
        <v>51</v>
      </c>
      <c r="Y17" s="28" t="s">
        <v>53</v>
      </c>
      <c r="Z17" s="28" t="s">
        <v>52</v>
      </c>
      <c r="AA17" s="28" t="s">
        <v>54</v>
      </c>
      <c r="AB17" s="28" t="s">
        <v>55</v>
      </c>
    </row>
    <row r="18" spans="1:28" x14ac:dyDescent="0.3">
      <c r="J18" s="36" t="s">
        <v>61</v>
      </c>
      <c r="K18" s="36"/>
      <c r="L18" s="21">
        <v>95</v>
      </c>
      <c r="M18" s="12" t="s">
        <v>19</v>
      </c>
      <c r="R18" s="5" t="s">
        <v>44</v>
      </c>
      <c r="S18" s="4">
        <f>T4</f>
        <v>10</v>
      </c>
      <c r="T18" s="4"/>
      <c r="U18" s="4">
        <f>T6</f>
        <v>20</v>
      </c>
      <c r="V18" s="4"/>
      <c r="W18" s="4">
        <f>T8</f>
        <v>30</v>
      </c>
      <c r="X18" s="4"/>
      <c r="Y18" s="4"/>
      <c r="Z18" s="4"/>
      <c r="AA18" s="4">
        <f>T12</f>
        <v>15</v>
      </c>
      <c r="AB18" s="4">
        <f>T13</f>
        <v>20</v>
      </c>
    </row>
    <row r="19" spans="1:28" x14ac:dyDescent="0.3">
      <c r="A19" s="1" t="s">
        <v>24</v>
      </c>
      <c r="B19" s="32" t="s">
        <v>28</v>
      </c>
      <c r="C19" s="32"/>
      <c r="D19" s="32"/>
      <c r="E19" s="32"/>
      <c r="F19" s="32"/>
      <c r="G19" s="32"/>
      <c r="J19" s="3" t="s">
        <v>1</v>
      </c>
      <c r="K19" s="3" t="s">
        <v>34</v>
      </c>
      <c r="R19" s="5" t="s">
        <v>45</v>
      </c>
      <c r="S19" s="4"/>
      <c r="T19" s="4">
        <f>T5</f>
        <v>15</v>
      </c>
      <c r="U19" s="4"/>
      <c r="V19" s="4">
        <f>T7</f>
        <v>5</v>
      </c>
      <c r="W19" s="4"/>
      <c r="X19" s="4">
        <f>T9</f>
        <v>10</v>
      </c>
      <c r="Y19" s="4">
        <v>40</v>
      </c>
      <c r="Z19" s="4">
        <v>15</v>
      </c>
      <c r="AA19" s="4"/>
      <c r="AB19" s="4"/>
    </row>
    <row r="20" spans="1:28" x14ac:dyDescent="0.3">
      <c r="A20" s="1" t="s">
        <v>21</v>
      </c>
      <c r="B20" s="32" t="s">
        <v>43</v>
      </c>
      <c r="C20" s="32"/>
      <c r="D20" s="32"/>
      <c r="E20" s="32"/>
      <c r="F20" s="32"/>
      <c r="G20" s="32"/>
      <c r="J20" s="28" t="s">
        <v>30</v>
      </c>
      <c r="K20" s="4">
        <f>(K4-R4)+(K8-R8)+(K12-R12)+(K13-R13)</f>
        <v>75</v>
      </c>
      <c r="R20" s="23"/>
    </row>
    <row r="21" spans="1:28" x14ac:dyDescent="0.3">
      <c r="A21" s="1" t="s">
        <v>23</v>
      </c>
      <c r="B21" s="32" t="s">
        <v>42</v>
      </c>
      <c r="C21" s="32"/>
      <c r="D21" s="32"/>
      <c r="E21" s="32"/>
      <c r="F21" s="32"/>
      <c r="G21" s="32"/>
      <c r="J21" s="28" t="s">
        <v>31</v>
      </c>
      <c r="K21" s="4">
        <f>(K4-R4)+(K7-R7)+(K11-R11)+(K13-R13)</f>
        <v>75</v>
      </c>
      <c r="R21" s="23"/>
    </row>
    <row r="22" spans="1:28" x14ac:dyDescent="0.3">
      <c r="I22" s="26"/>
      <c r="J22" s="28" t="s">
        <v>32</v>
      </c>
      <c r="K22" s="4">
        <f>(K6-R6)+(K11-R11)+(K13-R13)</f>
        <v>80</v>
      </c>
      <c r="M22" s="26"/>
      <c r="Q22" s="26"/>
      <c r="R22" s="26"/>
    </row>
    <row r="23" spans="1:28" x14ac:dyDescent="0.3">
      <c r="J23" s="28" t="s">
        <v>33</v>
      </c>
      <c r="K23" s="4">
        <f>(K5-R5)+(K9-R9)+(K11-R11)+(K13-R13)</f>
        <v>85</v>
      </c>
    </row>
    <row r="24" spans="1:28" x14ac:dyDescent="0.3">
      <c r="J24" s="28" t="s">
        <v>29</v>
      </c>
      <c r="K24" s="4">
        <f>(K5-R5)+(K10-R10)</f>
        <v>30</v>
      </c>
      <c r="R24" s="23"/>
    </row>
    <row r="25" spans="1:28" x14ac:dyDescent="0.3">
      <c r="R25" s="23"/>
    </row>
    <row r="26" spans="1:28" x14ac:dyDescent="0.3">
      <c r="R26" s="23"/>
    </row>
    <row r="27" spans="1:28" x14ac:dyDescent="0.3">
      <c r="R27" s="23"/>
    </row>
  </sheetData>
  <mergeCells count="9">
    <mergeCell ref="B19:G19"/>
    <mergeCell ref="B20:G20"/>
    <mergeCell ref="B21:G21"/>
    <mergeCell ref="K1:L1"/>
    <mergeCell ref="M1:N1"/>
    <mergeCell ref="Q15:R15"/>
    <mergeCell ref="J16:L16"/>
    <mergeCell ref="J17:K17"/>
    <mergeCell ref="J18:K1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DA15"/>
  <sheetViews>
    <sheetView showGridLines="0" workbookViewId="0">
      <selection activeCell="L40" sqref="L40"/>
    </sheetView>
  </sheetViews>
  <sheetFormatPr baseColWidth="10" defaultColWidth="8.88671875" defaultRowHeight="14.4" x14ac:dyDescent="0.3"/>
  <cols>
    <col min="1" max="105" width="9.109375" style="2"/>
  </cols>
  <sheetData>
    <row r="1" spans="8:17" x14ac:dyDescent="0.3">
      <c r="I1" s="27" t="s">
        <v>26</v>
      </c>
    </row>
    <row r="2" spans="8:17" x14ac:dyDescent="0.3">
      <c r="I2" s="1" t="s">
        <v>27</v>
      </c>
      <c r="J2" s="1" t="s">
        <v>1</v>
      </c>
      <c r="K2" s="1" t="s">
        <v>25</v>
      </c>
      <c r="L2" s="1" t="s">
        <v>1</v>
      </c>
      <c r="M2" s="1" t="s">
        <v>25</v>
      </c>
      <c r="N2" s="1" t="s">
        <v>1</v>
      </c>
      <c r="O2" s="1" t="s">
        <v>25</v>
      </c>
      <c r="P2" s="1" t="s">
        <v>1</v>
      </c>
      <c r="Q2" s="1" t="s">
        <v>25</v>
      </c>
    </row>
    <row r="3" spans="8:17" x14ac:dyDescent="0.3">
      <c r="H3" s="1">
        <v>1</v>
      </c>
      <c r="I3" s="6">
        <v>1</v>
      </c>
      <c r="J3" s="4">
        <v>1</v>
      </c>
      <c r="K3" s="6">
        <v>2</v>
      </c>
      <c r="L3" s="4">
        <v>5</v>
      </c>
      <c r="M3" s="6">
        <v>5</v>
      </c>
      <c r="N3" s="4">
        <v>9</v>
      </c>
      <c r="O3" s="6">
        <v>6</v>
      </c>
      <c r="P3" s="4">
        <v>10</v>
      </c>
      <c r="Q3" s="6">
        <v>7</v>
      </c>
    </row>
    <row r="4" spans="8:17" x14ac:dyDescent="0.3">
      <c r="H4" s="1">
        <f>H3+1</f>
        <v>2</v>
      </c>
      <c r="I4" s="6">
        <v>1</v>
      </c>
      <c r="J4" s="4">
        <v>9</v>
      </c>
      <c r="K4" s="6">
        <v>2</v>
      </c>
      <c r="L4" s="4">
        <v>4</v>
      </c>
      <c r="M4" s="6">
        <v>4</v>
      </c>
      <c r="N4" s="4">
        <v>8</v>
      </c>
      <c r="O4" s="6">
        <v>6</v>
      </c>
      <c r="P4" s="4">
        <v>10</v>
      </c>
      <c r="Q4" s="6">
        <v>7</v>
      </c>
    </row>
    <row r="5" spans="8:17" x14ac:dyDescent="0.3">
      <c r="H5" s="1">
        <v>3</v>
      </c>
      <c r="I5" s="6">
        <v>1</v>
      </c>
      <c r="J5" s="4">
        <v>3</v>
      </c>
      <c r="K5" s="6">
        <v>4</v>
      </c>
      <c r="L5" s="4">
        <v>8</v>
      </c>
      <c r="M5" s="6">
        <v>6</v>
      </c>
      <c r="N5" s="4">
        <v>10</v>
      </c>
      <c r="O5" s="6">
        <v>7</v>
      </c>
    </row>
    <row r="6" spans="8:17" x14ac:dyDescent="0.3">
      <c r="H6" s="1">
        <v>4</v>
      </c>
      <c r="I6" s="6">
        <v>1</v>
      </c>
      <c r="J6" s="4">
        <v>2</v>
      </c>
      <c r="K6" s="6">
        <v>3</v>
      </c>
      <c r="L6" s="4">
        <v>6</v>
      </c>
      <c r="M6" s="6">
        <v>4</v>
      </c>
      <c r="N6" s="4">
        <v>8</v>
      </c>
      <c r="O6" s="6">
        <v>6</v>
      </c>
      <c r="P6" s="4">
        <v>10</v>
      </c>
      <c r="Q6" s="6">
        <v>7</v>
      </c>
    </row>
    <row r="7" spans="8:17" x14ac:dyDescent="0.3">
      <c r="H7" s="1">
        <v>5</v>
      </c>
      <c r="I7" s="6">
        <v>1</v>
      </c>
      <c r="J7" s="4">
        <v>2</v>
      </c>
      <c r="K7" s="6">
        <v>3</v>
      </c>
      <c r="L7" s="4">
        <v>7</v>
      </c>
      <c r="M7" s="6">
        <v>7</v>
      </c>
    </row>
    <row r="9" spans="8:17" x14ac:dyDescent="0.3">
      <c r="I9" s="27" t="s">
        <v>26</v>
      </c>
    </row>
    <row r="10" spans="8:17" x14ac:dyDescent="0.3">
      <c r="I10" s="1" t="s">
        <v>27</v>
      </c>
      <c r="J10" s="1" t="s">
        <v>27</v>
      </c>
      <c r="K10" s="1" t="s">
        <v>27</v>
      </c>
      <c r="L10" s="1" t="s">
        <v>27</v>
      </c>
      <c r="M10" s="1" t="s">
        <v>27</v>
      </c>
    </row>
    <row r="11" spans="8:17" x14ac:dyDescent="0.3">
      <c r="H11" s="1">
        <v>1</v>
      </c>
      <c r="I11" s="6">
        <v>1</v>
      </c>
      <c r="J11" s="6">
        <v>2</v>
      </c>
      <c r="K11" s="6">
        <v>5</v>
      </c>
      <c r="L11" s="6">
        <v>6</v>
      </c>
      <c r="M11" s="6">
        <v>7</v>
      </c>
    </row>
    <row r="12" spans="8:17" x14ac:dyDescent="0.3">
      <c r="H12" s="1">
        <f>H11+1</f>
        <v>2</v>
      </c>
      <c r="I12" s="6">
        <v>1</v>
      </c>
      <c r="J12" s="6">
        <v>2</v>
      </c>
      <c r="K12" s="6">
        <v>4</v>
      </c>
      <c r="L12" s="6">
        <v>6</v>
      </c>
      <c r="M12" s="6">
        <v>7</v>
      </c>
    </row>
    <row r="13" spans="8:17" x14ac:dyDescent="0.3">
      <c r="H13" s="1">
        <v>3</v>
      </c>
      <c r="I13" s="6">
        <v>1</v>
      </c>
      <c r="J13" s="6">
        <v>4</v>
      </c>
      <c r="K13" s="6">
        <v>6</v>
      </c>
      <c r="L13" s="6">
        <v>7</v>
      </c>
    </row>
    <row r="14" spans="8:17" x14ac:dyDescent="0.3">
      <c r="H14" s="1">
        <v>4</v>
      </c>
      <c r="I14" s="6">
        <v>1</v>
      </c>
      <c r="J14" s="6">
        <v>3</v>
      </c>
      <c r="K14" s="6">
        <v>4</v>
      </c>
      <c r="L14" s="6">
        <v>6</v>
      </c>
      <c r="M14" s="6">
        <v>7</v>
      </c>
    </row>
    <row r="15" spans="8:17" x14ac:dyDescent="0.3">
      <c r="H15" s="1">
        <v>5</v>
      </c>
      <c r="I15" s="6">
        <v>1</v>
      </c>
      <c r="J15" s="6">
        <v>3</v>
      </c>
      <c r="K15" s="6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1_Resource</vt:lpstr>
      <vt:lpstr>1_Resource_rascunho</vt:lpstr>
      <vt:lpstr>2_Resources</vt:lpstr>
      <vt:lpstr>2_Resources_rascunho</vt:lpstr>
      <vt:lpstr>Resource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Henry Joel</cp:lastModifiedBy>
  <cp:lastPrinted>2012-08-27T10:54:18Z</cp:lastPrinted>
  <dcterms:created xsi:type="dcterms:W3CDTF">2011-10-09T12:40:58Z</dcterms:created>
  <dcterms:modified xsi:type="dcterms:W3CDTF">2023-06-22T13:09:19Z</dcterms:modified>
</cp:coreProperties>
</file>