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e6f4b1e99dc1c6/USP/PME3453 - Máqs de Fluxo/2023/Aula 6/Parte 3/"/>
    </mc:Choice>
  </mc:AlternateContent>
  <xr:revisionPtr revIDLastSave="474" documentId="8_{2DB32E2B-D8EC-4064-9188-CB5916A30B10}" xr6:coauthVersionLast="47" xr6:coauthVersionMax="47" xr10:uidLastSave="{A55B6AAF-064D-4B91-B641-2C786F73F15E}"/>
  <bookViews>
    <workbookView xWindow="-60" yWindow="-16320" windowWidth="29040" windowHeight="15720" activeTab="2" xr2:uid="{AAA18CF0-2EB9-42FE-A998-BFA1746B8140}"/>
  </bookViews>
  <sheets>
    <sheet name="Problema 6.10.43" sheetId="1" r:id="rId1"/>
    <sheet name="Dados do gráfico" sheetId="2" r:id="rId2"/>
    <sheet name="Problema 6.10.7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AP37" i="3"/>
  <c r="AP36" i="3"/>
  <c r="AO37" i="3"/>
  <c r="AO36" i="3"/>
  <c r="Y35" i="3"/>
  <c r="Y34" i="3"/>
  <c r="Y33" i="3"/>
  <c r="AA25" i="3"/>
  <c r="N59" i="3"/>
  <c r="P57" i="3"/>
  <c r="N51" i="3"/>
  <c r="N23" i="3"/>
  <c r="N18" i="3"/>
  <c r="N10" i="3"/>
  <c r="F64" i="3" l="1"/>
  <c r="D66" i="3" s="1"/>
  <c r="F60" i="3"/>
  <c r="D61" i="3" s="1"/>
  <c r="F55" i="3"/>
  <c r="D56" i="3" s="1"/>
  <c r="G17" i="1"/>
  <c r="C17" i="1"/>
  <c r="K15" i="1"/>
  <c r="G15" i="1"/>
  <c r="C15" i="1"/>
  <c r="G25" i="1" l="1"/>
  <c r="C25" i="1"/>
  <c r="G12" i="2"/>
  <c r="G11" i="2"/>
  <c r="M11" i="2"/>
  <c r="M5" i="2"/>
  <c r="M6" i="2"/>
  <c r="M7" i="2"/>
  <c r="M8" i="2"/>
  <c r="M9" i="2"/>
  <c r="M10" i="2"/>
  <c r="M12" i="2"/>
  <c r="G5" i="2"/>
  <c r="G6" i="2"/>
  <c r="G7" i="2"/>
  <c r="G8" i="2"/>
  <c r="G9" i="2"/>
  <c r="G10" i="2"/>
  <c r="G4" i="2"/>
</calcChain>
</file>

<file path=xl/sharedStrings.xml><?xml version="1.0" encoding="utf-8"?>
<sst xmlns="http://schemas.openxmlformats.org/spreadsheetml/2006/main" count="198" uniqueCount="90">
  <si>
    <t>Problema 6.10.43</t>
  </si>
  <si>
    <t>Q</t>
  </si>
  <si>
    <r>
      <t>(dm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</si>
  <si>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H1</t>
  </si>
  <si>
    <t>(m)</t>
  </si>
  <si>
    <t>H2</t>
  </si>
  <si>
    <t>rd1</t>
  </si>
  <si>
    <t>rd2</t>
  </si>
  <si>
    <t>m</t>
  </si>
  <si>
    <r>
      <t>C</t>
    </r>
    <r>
      <rPr>
        <vertAlign val="subscript"/>
        <sz val="11"/>
        <color theme="1"/>
        <rFont val="Calibri"/>
        <family val="2"/>
        <scheme val="minor"/>
      </rPr>
      <t>S</t>
    </r>
  </si>
  <si>
    <r>
      <t>C</t>
    </r>
    <r>
      <rPr>
        <vertAlign val="subscript"/>
        <sz val="11"/>
        <color theme="1"/>
        <rFont val="Calibri"/>
        <family val="2"/>
        <scheme val="minor"/>
      </rPr>
      <t>r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</si>
  <si>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ht</t>
    </r>
  </si>
  <si>
    <t>Q1</t>
  </si>
  <si>
    <t>H</t>
  </si>
  <si>
    <t>Q2</t>
  </si>
  <si>
    <t>Q1+Q2</t>
  </si>
  <si>
    <t>Conforme gráfico</t>
  </si>
  <si>
    <t>h</t>
  </si>
  <si>
    <r>
      <t>dm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</si>
  <si>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Intersecção da curva da bomba</t>
  </si>
  <si>
    <t>com a curva de dissipação do</t>
  </si>
  <si>
    <t>sistema</t>
  </si>
  <si>
    <t>Bomba 1 - Ponto de funcionamento</t>
  </si>
  <si>
    <t>Bomba 2 - Ponto de funcionamento</t>
  </si>
  <si>
    <t>h1</t>
  </si>
  <si>
    <t>h2</t>
  </si>
  <si>
    <t>r</t>
  </si>
  <si>
    <t>g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</si>
  <si>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</si>
  <si>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</si>
  <si>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P1</t>
  </si>
  <si>
    <t>W</t>
  </si>
  <si>
    <t>P2</t>
  </si>
  <si>
    <t>Bombas 1 e 2 em paralelo - Ponto de funcionamento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</si>
  <si>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</si>
  <si>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Intersecção da curva das bombas</t>
  </si>
  <si>
    <t>Com as duas bombas operando em paralelo H = 16,9 m e podemos encontrar como cada bomba trabalha na associação.</t>
  </si>
  <si>
    <t>Problema 6.10.75</t>
  </si>
  <si>
    <t>n</t>
  </si>
  <si>
    <t>rpm</t>
  </si>
  <si>
    <r>
      <t>n</t>
    </r>
    <r>
      <rPr>
        <vertAlign val="subscript"/>
        <sz val="11"/>
        <color theme="1"/>
        <rFont val="Calibri"/>
        <family val="2"/>
        <scheme val="minor"/>
      </rPr>
      <t>q</t>
    </r>
  </si>
  <si>
    <t>Forma construtiva é dada pela rotação específica no ponto de máximo rendimento.</t>
  </si>
  <si>
    <r>
      <t>O aumento do n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indica a mudança das características geométricas e operacionais da BHF. </t>
    </r>
  </si>
  <si>
    <t>Na região de fronteira as características das duas formas construtivas se assemelham.</t>
  </si>
  <si>
    <r>
      <t>Conforme análise gráfica acima, a BHF é do tipo radial, provavelmente com n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entre 30 e 50.</t>
    </r>
  </si>
  <si>
    <t>A condição mais crítica de cavitação é aquela em que a bomba atinge</t>
  </si>
  <si>
    <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s</t>
    </r>
  </si>
  <si>
    <t>T</t>
  </si>
  <si>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C</t>
    </r>
  </si>
  <si>
    <t>hv</t>
  </si>
  <si>
    <t>Hatm</t>
  </si>
  <si>
    <t>Hs</t>
  </si>
  <si>
    <t>Hipótese</t>
  </si>
  <si>
    <r>
      <t>A vazão máxima possível da bomba analisada é Q = 49 dm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</si>
  <si>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a máxima vazão e isto depende também da instalação.</t>
  </si>
  <si>
    <t>NPSHr</t>
  </si>
  <si>
    <r>
      <t>H</t>
    </r>
    <r>
      <rPr>
        <vertAlign val="subscript"/>
        <sz val="11"/>
        <color theme="1"/>
        <rFont val="Calibri"/>
        <family val="2"/>
        <scheme val="minor"/>
      </rPr>
      <t>seg</t>
    </r>
  </si>
  <si>
    <t>Analisando em um primeiro momento apenas a bomba.</t>
  </si>
  <si>
    <t>Hs = D</t>
  </si>
  <si>
    <t>Bomba com sucção não afogada</t>
  </si>
  <si>
    <r>
      <t>Para a condição real de operação, Q = 36 dm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</si>
  <si>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ao redor da maior taxa de erosão possível.</t>
  </si>
  <si>
    <r>
      <t>Se o NPSHd for igual ao NPSHr (assumido = NPSH</t>
    </r>
    <r>
      <rPr>
        <vertAlign val="subscript"/>
        <sz val="11"/>
        <color theme="1"/>
        <rFont val="Calibri"/>
        <family val="2"/>
        <scheme val="minor"/>
      </rPr>
      <t>3%</t>
    </r>
    <r>
      <rPr>
        <sz val="11"/>
        <color theme="1"/>
        <rFont val="Calibri"/>
        <family val="2"/>
        <scheme val="minor"/>
      </rPr>
      <t>), a bomba cavitará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</si>
  <si>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t</t>
    </r>
  </si>
  <si>
    <r>
      <t>H</t>
    </r>
    <r>
      <rPr>
        <vertAlign val="subscript"/>
        <sz val="11"/>
        <color theme="1"/>
        <rFont val="Calibri"/>
        <family val="2"/>
        <scheme val="minor"/>
      </rPr>
      <t>g</t>
    </r>
  </si>
  <si>
    <r>
      <t>H</t>
    </r>
    <r>
      <rPr>
        <vertAlign val="subscript"/>
        <sz val="11"/>
        <color theme="1"/>
        <rFont val="Calibri"/>
        <family val="2"/>
        <scheme val="minor"/>
      </rPr>
      <t>b</t>
    </r>
  </si>
  <si>
    <t>Assumindo que não há controle de vazão na instalação, a vazão de</t>
  </si>
  <si>
    <t>operação é constante e, por consequência, a perda de carga também.</t>
  </si>
  <si>
    <t>f</t>
  </si>
  <si>
    <t>L</t>
  </si>
  <si>
    <t>D</t>
  </si>
  <si>
    <t>DN</t>
  </si>
  <si>
    <t>Conforme ANSI B36.10</t>
  </si>
  <si>
    <t>C = Elev</t>
  </si>
  <si>
    <t xml:space="preserve">Obs. 0,6 m como indicado depois no </t>
  </si>
  <si>
    <t>exercício é válido também.</t>
  </si>
  <si>
    <t>O controle por válvula impõe a variação da sua perda de carga para obter variações de vazão.</t>
  </si>
  <si>
    <t>O ponto de funcionamento estará sempre sobre a curva HxQ da bomba.</t>
  </si>
  <si>
    <r>
      <t>Cálculo da faixa de vazão recomendada, assumindo um n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na faixa entre 30 e 50</t>
    </r>
  </si>
  <si>
    <t>Q ot</t>
  </si>
  <si>
    <t>Q mín</t>
  </si>
  <si>
    <t>Q máx</t>
  </si>
  <si>
    <t>O controle por válvula leva a um ponto fora da faixa de vazão recomendada.</t>
  </si>
  <si>
    <r>
      <t>O controle por by-pass não permite atingir vazões abaixo de 29 dm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/s.</t>
    </r>
  </si>
  <si>
    <t>Resta portanto, o controle por variação de rotação que é o mais eficiente de todos.</t>
  </si>
  <si>
    <t>e muda definitivamente as curvas da bomba.</t>
  </si>
  <si>
    <t>A usinagem do rotor não é controle, visto que não permite a variação de vazão</t>
  </si>
  <si>
    <t>n (rpm)</t>
  </si>
  <si>
    <r>
      <t>Q (dm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</si>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</sst>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1"/>
      <charset val="2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5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9" fontId="0" fillId="2" borderId="0" xfId="1" applyFont="1" applyFill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 applyFill="1"/>
    <xf numFmtId="0" fontId="6" fillId="0" borderId="0" xfId="0" applyFont="1"/>
    <xf numFmtId="0" fontId="0" fillId="3" borderId="0" xfId="0" applyFill="1"/>
    <xf numFmtId="9" fontId="0" fillId="3" borderId="0" xfId="1" applyFont="1" applyFill="1"/>
    <xf numFmtId="0" fontId="0" fillId="4" borderId="0" xfId="0" applyFill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6" fontId="0" fillId="4" borderId="0" xfId="0" applyNumberFormat="1" applyFill="1"/>
    <xf numFmtId="0" fontId="7" fillId="0" borderId="0" xfId="0" applyFont="1"/>
    <xf numFmtId="165" fontId="0" fillId="4" borderId="0" xfId="0" applyNumberFormat="1" applyFill="1"/>
    <xf numFmtId="0" fontId="5" fillId="0" borderId="0" xfId="0" applyFont="1"/>
    <xf numFmtId="0" fontId="9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Curvas características H x Q e rendimento x Q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451152247489912"/>
          <c:y val="0.14788676236044657"/>
          <c:w val="0.82355535005581282"/>
          <c:h val="0.699487937811601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'Dados do gráfico'!$C$3</c:f>
              <c:strCache>
                <c:ptCount val="1"/>
                <c:pt idx="0">
                  <c:v>H1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'Dados do gráfico'!$B$4:$B$10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'Dados do gráfico'!$C$4:$C$10</c:f>
              <c:numCache>
                <c:formatCode>General</c:formatCode>
                <c:ptCount val="7"/>
                <c:pt idx="0">
                  <c:v>25</c:v>
                </c:pt>
                <c:pt idx="1">
                  <c:v>23.5</c:v>
                </c:pt>
                <c:pt idx="2">
                  <c:v>21.2</c:v>
                </c:pt>
                <c:pt idx="3">
                  <c:v>17.2</c:v>
                </c:pt>
                <c:pt idx="4">
                  <c:v>12</c:v>
                </c:pt>
                <c:pt idx="5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8F-44F6-9170-BDCAE5EBA0FE}"/>
            </c:ext>
          </c:extLst>
        </c:ser>
        <c:ser>
          <c:idx val="1"/>
          <c:order val="1"/>
          <c:tx>
            <c:strRef>
              <c:f>'Dados do gráfico'!$D$3</c:f>
              <c:strCache>
                <c:ptCount val="1"/>
                <c:pt idx="0">
                  <c:v>H2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'Dados do gráfico'!$B$4:$B$10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'Dados do gráfico'!$D$4:$D$10</c:f>
              <c:numCache>
                <c:formatCode>General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23.75</c:v>
                </c:pt>
                <c:pt idx="3">
                  <c:v>21</c:v>
                </c:pt>
                <c:pt idx="4">
                  <c:v>17.5</c:v>
                </c:pt>
                <c:pt idx="5">
                  <c:v>12.7</c:v>
                </c:pt>
                <c:pt idx="6">
                  <c:v>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8F-44F6-9170-BDCAE5EBA0FE}"/>
            </c:ext>
          </c:extLst>
        </c:ser>
        <c:ser>
          <c:idx val="5"/>
          <c:order val="2"/>
          <c:tx>
            <c:v>H1+H2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'Dados do gráfico'!$M$5:$M$12</c:f>
              <c:numCache>
                <c:formatCode>General</c:formatCode>
                <c:ptCount val="8"/>
                <c:pt idx="0">
                  <c:v>106</c:v>
                </c:pt>
                <c:pt idx="1">
                  <c:v>98</c:v>
                </c:pt>
                <c:pt idx="2">
                  <c:v>79.5</c:v>
                </c:pt>
                <c:pt idx="3">
                  <c:v>56</c:v>
                </c:pt>
                <c:pt idx="4">
                  <c:v>40</c:v>
                </c:pt>
                <c:pt idx="5">
                  <c:v>15</c:v>
                </c:pt>
                <c:pt idx="6">
                  <c:v>10</c:v>
                </c:pt>
                <c:pt idx="7">
                  <c:v>0</c:v>
                </c:pt>
              </c:numCache>
            </c:numRef>
          </c:xVal>
          <c:yVal>
            <c:numRef>
              <c:f>'Dados do gráfico'!$J$5:$J$12</c:f>
              <c:numCache>
                <c:formatCode>General</c:formatCode>
                <c:ptCount val="8"/>
                <c:pt idx="0">
                  <c:v>7.5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22.5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8F-44F6-9170-BDCAE5EBA0FE}"/>
            </c:ext>
          </c:extLst>
        </c:ser>
        <c:ser>
          <c:idx val="4"/>
          <c:order val="5"/>
          <c:tx>
            <c:strRef>
              <c:f>'Dados do gráfico'!$G$3</c:f>
              <c:strCache>
                <c:ptCount val="1"/>
                <c:pt idx="0">
                  <c:v>Dht</c:v>
                </c:pt>
              </c:strCache>
            </c:strRef>
          </c:tx>
          <c:spPr>
            <a:ln w="19050" cap="rnd">
              <a:solidFill>
                <a:schemeClr val="accent6">
                  <a:alpha val="9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'Dados do gráfico'!$B$4:$B$12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'Dados do gráfico'!$G$4:$G$12</c:f>
              <c:numCache>
                <c:formatCode>General</c:formatCode>
                <c:ptCount val="9"/>
                <c:pt idx="0">
                  <c:v>12</c:v>
                </c:pt>
                <c:pt idx="1">
                  <c:v>12.1</c:v>
                </c:pt>
                <c:pt idx="2">
                  <c:v>12.4</c:v>
                </c:pt>
                <c:pt idx="3">
                  <c:v>12.9</c:v>
                </c:pt>
                <c:pt idx="4">
                  <c:v>13.6</c:v>
                </c:pt>
                <c:pt idx="5">
                  <c:v>14.5</c:v>
                </c:pt>
                <c:pt idx="6">
                  <c:v>15.6</c:v>
                </c:pt>
                <c:pt idx="7">
                  <c:v>16.899999999999999</c:v>
                </c:pt>
                <c:pt idx="8">
                  <c:v>18.399999999999999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8F-44F6-9170-BDCAE5EB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709663"/>
        <c:axId val="1314189839"/>
      </c:scatterChart>
      <c:scatterChart>
        <c:scatterStyle val="smoothMarker"/>
        <c:varyColors val="0"/>
        <c:ser>
          <c:idx val="2"/>
          <c:order val="3"/>
          <c:tx>
            <c:strRef>
              <c:f>'Dados do gráfico'!$E$3</c:f>
              <c:strCache>
                <c:ptCount val="1"/>
                <c:pt idx="0">
                  <c:v>rd1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'Dados do gráfico'!$B$4:$B$10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'Dados do gráfico'!$E$4:$E$10</c:f>
              <c:numCache>
                <c:formatCode>0%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0.78</c:v>
                </c:pt>
                <c:pt idx="3">
                  <c:v>0.72</c:v>
                </c:pt>
                <c:pt idx="4">
                  <c:v>0.52</c:v>
                </c:pt>
                <c:pt idx="5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08F-44F6-9170-BDCAE5EBA0FE}"/>
            </c:ext>
          </c:extLst>
        </c:ser>
        <c:ser>
          <c:idx val="3"/>
          <c:order val="4"/>
          <c:tx>
            <c:strRef>
              <c:f>'Dados do gráfico'!$F$3</c:f>
              <c:strCache>
                <c:ptCount val="1"/>
                <c:pt idx="0">
                  <c:v>rd2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'Dados do gráfico'!$B$4:$B$10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'Dados do gráfico'!$F$4:$F$10</c:f>
              <c:numCache>
                <c:formatCode>0%</c:formatCode>
                <c:ptCount val="7"/>
                <c:pt idx="0">
                  <c:v>0</c:v>
                </c:pt>
                <c:pt idx="1">
                  <c:v>0.52</c:v>
                </c:pt>
                <c:pt idx="2">
                  <c:v>0.75</c:v>
                </c:pt>
                <c:pt idx="3">
                  <c:v>0.82</c:v>
                </c:pt>
                <c:pt idx="4">
                  <c:v>0.75</c:v>
                </c:pt>
                <c:pt idx="5">
                  <c:v>0.57999999999999996</c:v>
                </c:pt>
                <c:pt idx="6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08F-44F6-9170-BDCAE5EB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83743"/>
        <c:axId val="174572703"/>
      </c:scatterChart>
      <c:valAx>
        <c:axId val="124470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 (dm</a:t>
                </a:r>
                <a:r>
                  <a:rPr lang="en-US" baseline="30000"/>
                  <a:t>3</a:t>
                </a:r>
                <a:r>
                  <a:rPr lang="en-US"/>
                  <a:t>/s)</a:t>
                </a:r>
              </a:p>
            </c:rich>
          </c:tx>
          <c:layout>
            <c:manualLayout>
              <c:xMode val="edge"/>
              <c:yMode val="edge"/>
              <c:x val="0.46053088482294152"/>
              <c:y val="0.92791005789348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14189839"/>
        <c:crosses val="autoZero"/>
        <c:crossBetween val="midCat"/>
        <c:majorUnit val="20"/>
        <c:minorUnit val="5"/>
      </c:valAx>
      <c:valAx>
        <c:axId val="131418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 (m)</a:t>
                </a:r>
              </a:p>
            </c:rich>
          </c:tx>
          <c:layout>
            <c:manualLayout>
              <c:xMode val="edge"/>
              <c:yMode val="edge"/>
              <c:x val="1.1829482572843532E-2"/>
              <c:y val="0.44073264765349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4709663"/>
        <c:crosses val="autoZero"/>
        <c:crossBetween val="midCat"/>
        <c:minorUnit val="2.5"/>
      </c:valAx>
      <c:valAx>
        <c:axId val="174572703"/>
        <c:scaling>
          <c:orientation val="minMax"/>
          <c:max val="0.9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583743"/>
        <c:crosses val="max"/>
        <c:crossBetween val="midCat"/>
      </c:valAx>
      <c:valAx>
        <c:axId val="1745837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5727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7963630022966"/>
          <c:y val="0.12670760652526086"/>
          <c:w val="0.68101618547681542"/>
          <c:h val="8.953312595171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137160</xdr:colOff>
      <xdr:row>0</xdr:row>
      <xdr:rowOff>152400</xdr:rowOff>
    </xdr:from>
    <xdr:to>
      <xdr:col>23</xdr:col>
      <xdr:colOff>18704</xdr:colOff>
      <xdr:row>17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AF3D1B-7B79-49CB-B449-A83FF62BC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3</xdr:row>
      <xdr:rowOff>133350</xdr:rowOff>
    </xdr:from>
    <xdr:to>
      <xdr:col>10</xdr:col>
      <xdr:colOff>210096</xdr:colOff>
      <xdr:row>22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1441A96-2D8C-3C98-CFF8-ACE9C0D23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" y="682869"/>
          <a:ext cx="5664258" cy="3560592"/>
        </a:xfrm>
        <a:prstGeom prst="rect">
          <a:avLst/>
        </a:prstGeom>
      </xdr:spPr>
    </xdr:pic>
    <xdr:clientData/>
  </xdr:twoCellAnchor>
  <xdr:twoCellAnchor>
    <xdr:from>
      <xdr:col>3</xdr:col>
      <xdr:colOff>593481</xdr:colOff>
      <xdr:row>10</xdr:row>
      <xdr:rowOff>49530</xdr:rowOff>
    </xdr:from>
    <xdr:to>
      <xdr:col>5</xdr:col>
      <xdr:colOff>364224</xdr:colOff>
      <xdr:row>11</xdr:row>
      <xdr:rowOff>172123</xdr:rowOff>
    </xdr:to>
    <xdr:cxnSp macro="">
      <xdr:nvCxnSpPr>
        <xdr:cNvPr id="5" name="Conector de seta reta 20">
          <a:extLst>
            <a:ext uri="{FF2B5EF4-FFF2-40B4-BE49-F238E27FC236}">
              <a16:creationId xmlns:a16="http://schemas.microsoft.com/office/drawing/2014/main" id="{873822DC-544B-4DD3-E52C-66ADB198384C}"/>
            </a:ext>
          </a:extLst>
        </xdr:cNvPr>
        <xdr:cNvCxnSpPr>
          <a:stCxn id="6" idx="2"/>
        </xdr:cNvCxnSpPr>
      </xdr:nvCxnSpPr>
      <xdr:spPr bwMode="auto">
        <a:xfrm>
          <a:off x="2095500" y="1881261"/>
          <a:ext cx="987012" cy="305766"/>
        </a:xfrm>
        <a:prstGeom prst="straightConnector1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</xdr:col>
      <xdr:colOff>188594</xdr:colOff>
      <xdr:row>7</xdr:row>
      <xdr:rowOff>146538</xdr:rowOff>
    </xdr:from>
    <xdr:to>
      <xdr:col>5</xdr:col>
      <xdr:colOff>390232</xdr:colOff>
      <xdr:row>10</xdr:row>
      <xdr:rowOff>49530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FBBAF85B-3F08-D668-4D7A-46EBA1EBE170}"/>
            </a:ext>
          </a:extLst>
        </xdr:cNvPr>
        <xdr:cNvSpPr txBox="1"/>
      </xdr:nvSpPr>
      <xdr:spPr>
        <a:xfrm>
          <a:off x="1082479" y="1428750"/>
          <a:ext cx="2026041" cy="4525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latin typeface="Symbol" panose="05050102010706020507" pitchFamily="18" charset="2"/>
            </a:rPr>
            <a:t>D</a:t>
          </a:r>
          <a:r>
            <a:rPr lang="pt-BR" sz="1100"/>
            <a:t>h</a:t>
          </a:r>
          <a:r>
            <a:rPr lang="pt-BR" sz="1100" baseline="-25000"/>
            <a:t>t</a:t>
          </a:r>
          <a:r>
            <a:rPr lang="pt-BR" sz="1100"/>
            <a:t> Dissipação do sistema: uma parábola crescente com a vazão</a:t>
          </a:r>
        </a:p>
      </xdr:txBody>
    </xdr:sp>
    <xdr:clientData/>
  </xdr:twoCellAnchor>
  <xdr:twoCellAnchor>
    <xdr:from>
      <xdr:col>5</xdr:col>
      <xdr:colOff>129540</xdr:colOff>
      <xdr:row>1</xdr:row>
      <xdr:rowOff>148590</xdr:rowOff>
    </xdr:from>
    <xdr:to>
      <xdr:col>8</xdr:col>
      <xdr:colOff>53340</xdr:colOff>
      <xdr:row>5</xdr:row>
      <xdr:rowOff>43815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5290689A-DC8D-03B3-B356-93B88F572285}"/>
            </a:ext>
          </a:extLst>
        </xdr:cNvPr>
        <xdr:cNvSpPr txBox="1"/>
      </xdr:nvSpPr>
      <xdr:spPr>
        <a:xfrm>
          <a:off x="2853690" y="329565"/>
          <a:ext cx="175260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- H x Q : decrescente com a vazão devido às perdas no interior da bomba.</a:t>
          </a:r>
        </a:p>
        <a:p>
          <a:endParaRPr lang="pt-BR" sz="1100"/>
        </a:p>
      </xdr:txBody>
    </xdr:sp>
    <xdr:clientData/>
  </xdr:twoCellAnchor>
  <xdr:twoCellAnchor>
    <xdr:from>
      <xdr:col>6</xdr:col>
      <xdr:colOff>97155</xdr:colOff>
      <xdr:row>5</xdr:row>
      <xdr:rowOff>45720</xdr:rowOff>
    </xdr:from>
    <xdr:to>
      <xdr:col>6</xdr:col>
      <xdr:colOff>400050</xdr:colOff>
      <xdr:row>8</xdr:row>
      <xdr:rowOff>17145</xdr:rowOff>
    </xdr:to>
    <xdr:cxnSp macro="">
      <xdr:nvCxnSpPr>
        <xdr:cNvPr id="9" name="Conector de seta reta 11">
          <a:extLst>
            <a:ext uri="{FF2B5EF4-FFF2-40B4-BE49-F238E27FC236}">
              <a16:creationId xmlns:a16="http://schemas.microsoft.com/office/drawing/2014/main" id="{54DA36E6-1A6D-3A7C-2408-A34CC8EC262E}"/>
            </a:ext>
          </a:extLst>
        </xdr:cNvPr>
        <xdr:cNvCxnSpPr>
          <a:stCxn id="8" idx="2"/>
        </xdr:cNvCxnSpPr>
      </xdr:nvCxnSpPr>
      <xdr:spPr bwMode="auto">
        <a:xfrm flipH="1">
          <a:off x="3430905" y="950595"/>
          <a:ext cx="302895" cy="514350"/>
        </a:xfrm>
        <a:prstGeom prst="straightConnector1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419101</xdr:colOff>
      <xdr:row>13</xdr:row>
      <xdr:rowOff>76054</xdr:rowOff>
    </xdr:from>
    <xdr:to>
      <xdr:col>7</xdr:col>
      <xdr:colOff>39565</xdr:colOff>
      <xdr:row>16</xdr:row>
      <xdr:rowOff>160168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28FA8031-52EC-94FF-2415-C79BDB0727FC}"/>
            </a:ext>
          </a:extLst>
        </xdr:cNvPr>
        <xdr:cNvSpPr txBox="1"/>
      </xdr:nvSpPr>
      <xdr:spPr>
        <a:xfrm>
          <a:off x="1921120" y="2457304"/>
          <a:ext cx="2053003" cy="6336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NPSH: curva crescente com a vazão devido ao aumento da velocidade e redução da pressão</a:t>
          </a:r>
        </a:p>
      </xdr:txBody>
    </xdr:sp>
    <xdr:clientData/>
  </xdr:twoCellAnchor>
  <xdr:twoCellAnchor>
    <xdr:from>
      <xdr:col>7</xdr:col>
      <xdr:colOff>39565</xdr:colOff>
      <xdr:row>15</xdr:row>
      <xdr:rowOff>38101</xdr:rowOff>
    </xdr:from>
    <xdr:to>
      <xdr:col>8</xdr:col>
      <xdr:colOff>0</xdr:colOff>
      <xdr:row>16</xdr:row>
      <xdr:rowOff>19050</xdr:rowOff>
    </xdr:to>
    <xdr:cxnSp macro="">
      <xdr:nvCxnSpPr>
        <xdr:cNvPr id="13" name="Conector de seta reta 11">
          <a:extLst>
            <a:ext uri="{FF2B5EF4-FFF2-40B4-BE49-F238E27FC236}">
              <a16:creationId xmlns:a16="http://schemas.microsoft.com/office/drawing/2014/main" id="{54047863-1CCE-453D-9327-C1A347CC021C}"/>
            </a:ext>
          </a:extLst>
        </xdr:cNvPr>
        <xdr:cNvCxnSpPr>
          <a:stCxn id="12" idx="3"/>
        </xdr:cNvCxnSpPr>
      </xdr:nvCxnSpPr>
      <xdr:spPr bwMode="auto">
        <a:xfrm>
          <a:off x="3982915" y="2800351"/>
          <a:ext cx="570035" cy="180974"/>
        </a:xfrm>
        <a:prstGeom prst="straightConnector1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15240</xdr:colOff>
      <xdr:row>22</xdr:row>
      <xdr:rowOff>87630</xdr:rowOff>
    </xdr:from>
    <xdr:to>
      <xdr:col>6</xdr:col>
      <xdr:colOff>190500</xdr:colOff>
      <xdr:row>26</xdr:row>
      <xdr:rowOff>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EBBEBB3-4B85-8D47-58DA-85AB9C0948FC}"/>
            </a:ext>
          </a:extLst>
        </xdr:cNvPr>
        <xdr:cNvSpPr txBox="1"/>
      </xdr:nvSpPr>
      <xdr:spPr>
        <a:xfrm>
          <a:off x="1520190" y="4069080"/>
          <a:ext cx="2004060" cy="636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H</a:t>
          </a:r>
          <a:r>
            <a:rPr lang="pt-BR" sz="1100" baseline="-25000"/>
            <a:t>seg</a:t>
          </a:r>
          <a:r>
            <a:rPr lang="pt-BR" sz="1100"/>
            <a:t>: constante com a vazão, como as demais curvas variam com a vazão, esta é a de H</a:t>
          </a:r>
          <a:r>
            <a:rPr lang="pt-BR" sz="1100" baseline="-25000"/>
            <a:t>seg</a:t>
          </a:r>
          <a:r>
            <a:rPr lang="pt-BR" sz="1100"/>
            <a:t>.</a:t>
          </a:r>
        </a:p>
      </xdr:txBody>
    </xdr:sp>
    <xdr:clientData/>
  </xdr:twoCellAnchor>
  <xdr:twoCellAnchor>
    <xdr:from>
      <xdr:col>4</xdr:col>
      <xdr:colOff>409575</xdr:colOff>
      <xdr:row>19</xdr:row>
      <xdr:rowOff>121920</xdr:rowOff>
    </xdr:from>
    <xdr:to>
      <xdr:col>5</xdr:col>
      <xdr:colOff>434340</xdr:colOff>
      <xdr:row>22</xdr:row>
      <xdr:rowOff>91440</xdr:rowOff>
    </xdr:to>
    <xdr:cxnSp macro="">
      <xdr:nvCxnSpPr>
        <xdr:cNvPr id="17" name="Conector de seta reta 20">
          <a:extLst>
            <a:ext uri="{FF2B5EF4-FFF2-40B4-BE49-F238E27FC236}">
              <a16:creationId xmlns:a16="http://schemas.microsoft.com/office/drawing/2014/main" id="{8894A62E-0002-43D2-8DCB-D78E61FC77B9}"/>
            </a:ext>
          </a:extLst>
        </xdr:cNvPr>
        <xdr:cNvCxnSpPr>
          <a:stCxn id="16" idx="0"/>
        </xdr:cNvCxnSpPr>
      </xdr:nvCxnSpPr>
      <xdr:spPr bwMode="auto">
        <a:xfrm flipV="1">
          <a:off x="2524125" y="3627120"/>
          <a:ext cx="634365" cy="541020"/>
        </a:xfrm>
        <a:prstGeom prst="straightConnector1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 editAs="oneCell">
    <xdr:from>
      <xdr:col>1</xdr:col>
      <xdr:colOff>1</xdr:colOff>
      <xdr:row>31</xdr:row>
      <xdr:rowOff>139211</xdr:rowOff>
    </xdr:from>
    <xdr:to>
      <xdr:col>10</xdr:col>
      <xdr:colOff>207895</xdr:colOff>
      <xdr:row>50</xdr:row>
      <xdr:rowOff>57493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E769C751-3EDE-CE98-4AF6-B8933374A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5817576"/>
          <a:ext cx="5677296" cy="3509061"/>
        </a:xfrm>
        <a:prstGeom prst="rect">
          <a:avLst/>
        </a:prstGeom>
      </xdr:spPr>
    </xdr:pic>
    <xdr:clientData/>
  </xdr:twoCellAnchor>
  <xdr:twoCellAnchor>
    <xdr:from>
      <xdr:col>8</xdr:col>
      <xdr:colOff>286995</xdr:colOff>
      <xdr:row>27</xdr:row>
      <xdr:rowOff>36918</xdr:rowOff>
    </xdr:from>
    <xdr:to>
      <xdr:col>9</xdr:col>
      <xdr:colOff>432407</xdr:colOff>
      <xdr:row>48</xdr:row>
      <xdr:rowOff>97748</xdr:rowOff>
    </xdr:to>
    <xdr:grpSp>
      <xdr:nvGrpSpPr>
        <xdr:cNvPr id="25" name="Grupo 13">
          <a:extLst>
            <a:ext uri="{FF2B5EF4-FFF2-40B4-BE49-F238E27FC236}">
              <a16:creationId xmlns:a16="http://schemas.microsoft.com/office/drawing/2014/main" id="{69E7EEA3-23AB-D549-58AC-BCF95864C253}"/>
            </a:ext>
          </a:extLst>
        </xdr:cNvPr>
        <xdr:cNvGrpSpPr/>
      </xdr:nvGrpSpPr>
      <xdr:grpSpPr>
        <a:xfrm>
          <a:off x="4836135" y="5047068"/>
          <a:ext cx="762632" cy="3962270"/>
          <a:chOff x="7010490" y="2517814"/>
          <a:chExt cx="759262" cy="3905509"/>
        </a:xfrm>
      </xdr:grpSpPr>
      <xdr:cxnSp macro="">
        <xdr:nvCxnSpPr>
          <xdr:cNvPr id="40" name="Conector reto 39">
            <a:extLst>
              <a:ext uri="{FF2B5EF4-FFF2-40B4-BE49-F238E27FC236}">
                <a16:creationId xmlns:a16="http://schemas.microsoft.com/office/drawing/2014/main" id="{453C1FCB-98DA-C330-87A3-5F2B226DDE93}"/>
              </a:ext>
            </a:extLst>
          </xdr:cNvPr>
          <xdr:cNvCxnSpPr/>
        </xdr:nvCxnSpPr>
        <xdr:spPr bwMode="auto">
          <a:xfrm>
            <a:off x="7391552" y="2965156"/>
            <a:ext cx="0" cy="3458167"/>
          </a:xfrm>
          <a:prstGeom prst="line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41" name="Retângulo 40">
            <a:extLst>
              <a:ext uri="{FF2B5EF4-FFF2-40B4-BE49-F238E27FC236}">
                <a16:creationId xmlns:a16="http://schemas.microsoft.com/office/drawing/2014/main" id="{5B849737-8470-39C8-1A6D-DC09B364E7BE}"/>
              </a:ext>
            </a:extLst>
          </xdr:cNvPr>
          <xdr:cNvSpPr/>
        </xdr:nvSpPr>
        <xdr:spPr>
          <a:xfrm>
            <a:off x="7010490" y="2517814"/>
            <a:ext cx="759262" cy="369332"/>
          </a:xfrm>
          <a:prstGeom prst="rect">
            <a:avLst/>
          </a:prstGeom>
        </xdr:spPr>
        <xdr:txBody>
          <a:bodyPr wrap="square" lIns="36000" rIns="36000"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lvl="2" algn="l">
              <a:defRPr/>
            </a:pPr>
            <a:r>
              <a:rPr lang="pt-BR" sz="18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nq&lt;44</a:t>
            </a:r>
          </a:p>
        </xdr:txBody>
      </xdr:sp>
    </xdr:grpSp>
    <xdr:clientData/>
  </xdr:twoCellAnchor>
  <xdr:twoCellAnchor>
    <xdr:from>
      <xdr:col>6</xdr:col>
      <xdr:colOff>371573</xdr:colOff>
      <xdr:row>27</xdr:row>
      <xdr:rowOff>17145</xdr:rowOff>
    </xdr:from>
    <xdr:to>
      <xdr:col>7</xdr:col>
      <xdr:colOff>564807</xdr:colOff>
      <xdr:row>49</xdr:row>
      <xdr:rowOff>83085</xdr:rowOff>
    </xdr:to>
    <xdr:grpSp>
      <xdr:nvGrpSpPr>
        <xdr:cNvPr id="26" name="Grupo 28">
          <a:extLst>
            <a:ext uri="{FF2B5EF4-FFF2-40B4-BE49-F238E27FC236}">
              <a16:creationId xmlns:a16="http://schemas.microsoft.com/office/drawing/2014/main" id="{65553628-4983-0AEE-D058-3315D98AD65F}"/>
            </a:ext>
          </a:extLst>
        </xdr:cNvPr>
        <xdr:cNvGrpSpPr/>
      </xdr:nvGrpSpPr>
      <xdr:grpSpPr>
        <a:xfrm>
          <a:off x="3703418" y="5031105"/>
          <a:ext cx="802834" cy="4169310"/>
          <a:chOff x="5634396" y="2459885"/>
          <a:chExt cx="792283" cy="4101463"/>
        </a:xfrm>
      </xdr:grpSpPr>
      <xdr:cxnSp macro="">
        <xdr:nvCxnSpPr>
          <xdr:cNvPr id="37" name="Conector reto 36">
            <a:extLst>
              <a:ext uri="{FF2B5EF4-FFF2-40B4-BE49-F238E27FC236}">
                <a16:creationId xmlns:a16="http://schemas.microsoft.com/office/drawing/2014/main" id="{BC260D8D-35C8-63E9-1F76-0937FA60006C}"/>
              </a:ext>
            </a:extLst>
          </xdr:cNvPr>
          <xdr:cNvCxnSpPr/>
        </xdr:nvCxnSpPr>
        <xdr:spPr bwMode="auto">
          <a:xfrm>
            <a:off x="5634396" y="2827132"/>
            <a:ext cx="0" cy="3734216"/>
          </a:xfrm>
          <a:prstGeom prst="line">
            <a:avLst/>
          </a:prstGeom>
          <a:noFill/>
          <a:ln w="38100" cap="flat" cmpd="sng" algn="ctr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8" name="Conector de seta reta 30">
            <a:extLst>
              <a:ext uri="{FF2B5EF4-FFF2-40B4-BE49-F238E27FC236}">
                <a16:creationId xmlns:a16="http://schemas.microsoft.com/office/drawing/2014/main" id="{E94128D7-A8B1-BD66-C65D-010289A05769}"/>
              </a:ext>
            </a:extLst>
          </xdr:cNvPr>
          <xdr:cNvCxnSpPr/>
        </xdr:nvCxnSpPr>
        <xdr:spPr bwMode="auto">
          <a:xfrm>
            <a:off x="5645333" y="2860458"/>
            <a:ext cx="684076" cy="4763"/>
          </a:xfrm>
          <a:prstGeom prst="straightConnector1">
            <a:avLst/>
          </a:prstGeom>
          <a:noFill/>
          <a:ln w="38100" cap="flat" cmpd="sng" algn="ctr">
            <a:solidFill>
              <a:srgbClr val="00B050"/>
            </a:solidFill>
            <a:prstDash val="solid"/>
            <a:round/>
            <a:headEnd type="none" w="med" len="med"/>
            <a:tailEnd type="triangle" w="med" len="med"/>
          </a:ln>
          <a:effectLst/>
        </xdr:spPr>
      </xdr:cxnSp>
      <xdr:sp macro="" textlink="">
        <xdr:nvSpPr>
          <xdr:cNvPr id="39" name="Retângulo 38">
            <a:extLst>
              <a:ext uri="{FF2B5EF4-FFF2-40B4-BE49-F238E27FC236}">
                <a16:creationId xmlns:a16="http://schemas.microsoft.com/office/drawing/2014/main" id="{274A97EE-0AF5-F0EC-6625-AC821C7A258D}"/>
              </a:ext>
            </a:extLst>
          </xdr:cNvPr>
          <xdr:cNvSpPr/>
        </xdr:nvSpPr>
        <xdr:spPr>
          <a:xfrm>
            <a:off x="5706679" y="2459885"/>
            <a:ext cx="720000" cy="369332"/>
          </a:xfrm>
          <a:prstGeom prst="rect">
            <a:avLst/>
          </a:prstGeom>
          <a:ln>
            <a:noFill/>
          </a:ln>
        </xdr:spPr>
        <xdr:txBody>
          <a:bodyPr wrap="square" lIns="36000" rIns="36000"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lvl="2" algn="l">
              <a:defRPr/>
            </a:pPr>
            <a:r>
              <a:rPr lang="pt-BR" sz="1800">
                <a:solidFill>
                  <a:srgbClr val="00B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</a:t>
            </a:r>
            <a:r>
              <a:rPr lang="pt-BR" sz="1800" baseline="-25000">
                <a:solidFill>
                  <a:srgbClr val="00B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</a:t>
            </a:r>
            <a:r>
              <a:rPr lang="pt-BR" sz="1800">
                <a:solidFill>
                  <a:srgbClr val="00B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&gt;30</a:t>
            </a:r>
          </a:p>
        </xdr:txBody>
      </xdr:sp>
    </xdr:grpSp>
    <xdr:clientData/>
  </xdr:twoCellAnchor>
  <xdr:twoCellAnchor>
    <xdr:from>
      <xdr:col>2</xdr:col>
      <xdr:colOff>367338</xdr:colOff>
      <xdr:row>27</xdr:row>
      <xdr:rowOff>26706</xdr:rowOff>
    </xdr:from>
    <xdr:to>
      <xdr:col>4</xdr:col>
      <xdr:colOff>43549</xdr:colOff>
      <xdr:row>49</xdr:row>
      <xdr:rowOff>57055</xdr:rowOff>
    </xdr:to>
    <xdr:grpSp>
      <xdr:nvGrpSpPr>
        <xdr:cNvPr id="27" name="Grupo 21">
          <a:extLst>
            <a:ext uri="{FF2B5EF4-FFF2-40B4-BE49-F238E27FC236}">
              <a16:creationId xmlns:a16="http://schemas.microsoft.com/office/drawing/2014/main" id="{21750B27-350B-3BCE-A48D-6210B02C7F6B}"/>
            </a:ext>
          </a:extLst>
        </xdr:cNvPr>
        <xdr:cNvGrpSpPr/>
      </xdr:nvGrpSpPr>
      <xdr:grpSpPr>
        <a:xfrm>
          <a:off x="1258878" y="5034951"/>
          <a:ext cx="901126" cy="4141339"/>
          <a:chOff x="5940152" y="2599637"/>
          <a:chExt cx="900100" cy="4058252"/>
        </a:xfrm>
      </xdr:grpSpPr>
      <xdr:cxnSp macro="">
        <xdr:nvCxnSpPr>
          <xdr:cNvPr id="34" name="Conector reto 33">
            <a:extLst>
              <a:ext uri="{FF2B5EF4-FFF2-40B4-BE49-F238E27FC236}">
                <a16:creationId xmlns:a16="http://schemas.microsoft.com/office/drawing/2014/main" id="{1F880E47-A1E9-1448-7834-E4E59770D5D5}"/>
              </a:ext>
            </a:extLst>
          </xdr:cNvPr>
          <xdr:cNvCxnSpPr/>
        </xdr:nvCxnSpPr>
        <xdr:spPr bwMode="auto">
          <a:xfrm>
            <a:off x="5940152" y="2923673"/>
            <a:ext cx="0" cy="3734216"/>
          </a:xfrm>
          <a:prstGeom prst="line">
            <a:avLst/>
          </a:prstGeom>
          <a:noFill/>
          <a:ln w="38100" cap="flat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5" name="Conector de seta reta 24">
            <a:extLst>
              <a:ext uri="{FF2B5EF4-FFF2-40B4-BE49-F238E27FC236}">
                <a16:creationId xmlns:a16="http://schemas.microsoft.com/office/drawing/2014/main" id="{9E882F14-A620-34CD-9F45-053182AF506E}"/>
              </a:ext>
            </a:extLst>
          </xdr:cNvPr>
          <xdr:cNvCxnSpPr/>
        </xdr:nvCxnSpPr>
        <xdr:spPr bwMode="auto">
          <a:xfrm>
            <a:off x="5940152" y="3000210"/>
            <a:ext cx="684076" cy="4763"/>
          </a:xfrm>
          <a:prstGeom prst="straightConnector1">
            <a:avLst/>
          </a:prstGeom>
          <a:noFill/>
          <a:ln w="38100" cap="flat" cmpd="sng" algn="ctr">
            <a:solidFill>
              <a:srgbClr val="00B0F0"/>
            </a:solidFill>
            <a:prstDash val="solid"/>
            <a:round/>
            <a:headEnd type="none" w="med" len="med"/>
            <a:tailEnd type="triangle" w="med" len="med"/>
          </a:ln>
          <a:effectLst/>
        </xdr:spPr>
      </xdr:cxnSp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id="{E5DF316E-79B2-00D9-A910-DA6E9B66705E}"/>
              </a:ext>
            </a:extLst>
          </xdr:cNvPr>
          <xdr:cNvSpPr/>
        </xdr:nvSpPr>
        <xdr:spPr>
          <a:xfrm>
            <a:off x="6001499" y="2599637"/>
            <a:ext cx="838753" cy="369332"/>
          </a:xfrm>
          <a:prstGeom prst="rect">
            <a:avLst/>
          </a:prstGeom>
        </xdr:spPr>
        <xdr:txBody>
          <a:bodyPr wrap="square" lIns="36000" rIns="36000"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lvl="2" algn="l">
              <a:defRPr/>
            </a:pPr>
            <a:r>
              <a:rPr lang="pt-BR" sz="1800">
                <a:solidFill>
                  <a:srgbClr val="00B0F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</a:t>
            </a:r>
            <a:r>
              <a:rPr lang="pt-BR" sz="1800" baseline="-25000">
                <a:solidFill>
                  <a:srgbClr val="00B0F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</a:t>
            </a:r>
            <a:r>
              <a:rPr lang="pt-BR" sz="1800">
                <a:solidFill>
                  <a:srgbClr val="00B0F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&gt;10</a:t>
            </a:r>
          </a:p>
        </xdr:txBody>
      </xdr:sp>
    </xdr:grpSp>
    <xdr:clientData/>
  </xdr:twoCellAnchor>
  <xdr:twoCellAnchor>
    <xdr:from>
      <xdr:col>2</xdr:col>
      <xdr:colOff>354910</xdr:colOff>
      <xdr:row>29</xdr:row>
      <xdr:rowOff>142864</xdr:rowOff>
    </xdr:from>
    <xdr:to>
      <xdr:col>6</xdr:col>
      <xdr:colOff>381203</xdr:colOff>
      <xdr:row>31</xdr:row>
      <xdr:rowOff>127354</xdr:rowOff>
    </xdr:to>
    <xdr:grpSp>
      <xdr:nvGrpSpPr>
        <xdr:cNvPr id="28" name="Agrupar 27">
          <a:extLst>
            <a:ext uri="{FF2B5EF4-FFF2-40B4-BE49-F238E27FC236}">
              <a16:creationId xmlns:a16="http://schemas.microsoft.com/office/drawing/2014/main" id="{191B31E0-13AD-44F2-599A-14EFD4A470C4}"/>
            </a:ext>
          </a:extLst>
        </xdr:cNvPr>
        <xdr:cNvGrpSpPr/>
      </xdr:nvGrpSpPr>
      <xdr:grpSpPr>
        <a:xfrm>
          <a:off x="1254070" y="5513059"/>
          <a:ext cx="2460883" cy="371205"/>
          <a:chOff x="4292373" y="2982434"/>
          <a:chExt cx="2464546" cy="348931"/>
        </a:xfrm>
      </xdr:grpSpPr>
      <xdr:sp macro="" textlink="">
        <xdr:nvSpPr>
          <xdr:cNvPr id="32" name="Retângulo 31">
            <a:extLst>
              <a:ext uri="{FF2B5EF4-FFF2-40B4-BE49-F238E27FC236}">
                <a16:creationId xmlns:a16="http://schemas.microsoft.com/office/drawing/2014/main" id="{5E877D02-5289-7E02-FF42-BF9A74C09BE4}"/>
              </a:ext>
            </a:extLst>
          </xdr:cNvPr>
          <xdr:cNvSpPr/>
        </xdr:nvSpPr>
        <xdr:spPr>
          <a:xfrm>
            <a:off x="5032883" y="2982434"/>
            <a:ext cx="1349838" cy="338554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lvl="2" algn="l">
              <a:defRPr/>
            </a:pPr>
            <a:r>
              <a:rPr lang="pt-BR" sz="16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BHF radial 1</a:t>
            </a:r>
          </a:p>
        </xdr:txBody>
      </xdr:sp>
      <xdr:cxnSp macro="">
        <xdr:nvCxnSpPr>
          <xdr:cNvPr id="33" name="Conector de seta reta 24">
            <a:extLst>
              <a:ext uri="{FF2B5EF4-FFF2-40B4-BE49-F238E27FC236}">
                <a16:creationId xmlns:a16="http://schemas.microsoft.com/office/drawing/2014/main" id="{AAE09CE8-F855-F834-86A2-08AF4590E5DD}"/>
              </a:ext>
            </a:extLst>
          </xdr:cNvPr>
          <xdr:cNvCxnSpPr>
            <a:cxnSpLocks/>
          </xdr:cNvCxnSpPr>
        </xdr:nvCxnSpPr>
        <xdr:spPr bwMode="auto">
          <a:xfrm>
            <a:off x="4292373" y="3331365"/>
            <a:ext cx="2464546" cy="0"/>
          </a:xfrm>
          <a:prstGeom prst="straightConnector1">
            <a:avLst/>
          </a:prstGeom>
          <a:noFill/>
          <a:ln w="25400" cap="flat" cmpd="sng" algn="ctr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ffectLst/>
        </xdr:spPr>
      </xdr:cxnSp>
    </xdr:grpSp>
    <xdr:clientData/>
  </xdr:twoCellAnchor>
  <xdr:twoCellAnchor>
    <xdr:from>
      <xdr:col>6</xdr:col>
      <xdr:colOff>369216</xdr:colOff>
      <xdr:row>29</xdr:row>
      <xdr:rowOff>134523</xdr:rowOff>
    </xdr:from>
    <xdr:to>
      <xdr:col>9</xdr:col>
      <xdr:colOff>66674</xdr:colOff>
      <xdr:row>31</xdr:row>
      <xdr:rowOff>133401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1622A008-7FC3-F45C-7031-DDB4905928F1}"/>
            </a:ext>
          </a:extLst>
        </xdr:cNvPr>
        <xdr:cNvGrpSpPr/>
      </xdr:nvGrpSpPr>
      <xdr:grpSpPr>
        <a:xfrm>
          <a:off x="3699156" y="5502813"/>
          <a:ext cx="1528163" cy="379878"/>
          <a:chOff x="4176807" y="2964455"/>
          <a:chExt cx="1522056" cy="367018"/>
        </a:xfrm>
      </xdr:grpSpPr>
      <xdr:sp macro="" textlink="">
        <xdr:nvSpPr>
          <xdr:cNvPr id="30" name="Retângulo 29">
            <a:extLst>
              <a:ext uri="{FF2B5EF4-FFF2-40B4-BE49-F238E27FC236}">
                <a16:creationId xmlns:a16="http://schemas.microsoft.com/office/drawing/2014/main" id="{D6F78664-F7B4-B0F3-1538-2AB6B29FEDC2}"/>
              </a:ext>
            </a:extLst>
          </xdr:cNvPr>
          <xdr:cNvSpPr/>
        </xdr:nvSpPr>
        <xdr:spPr>
          <a:xfrm>
            <a:off x="4307918" y="2964455"/>
            <a:ext cx="1349838" cy="338554"/>
          </a:xfrm>
          <a:prstGeom prst="rect">
            <a:avLst/>
          </a:prstGeom>
          <a:solidFill>
            <a:schemeClr val="bg1"/>
          </a:solidFill>
        </xdr:spPr>
        <xdr:txBody>
          <a:bodyPr wrap="square" lIns="36000" rIns="36000"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lvl="2" algn="l">
              <a:defRPr/>
            </a:pPr>
            <a:r>
              <a:rPr lang="pt-BR" sz="16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BHF radial 2</a:t>
            </a:r>
          </a:p>
        </xdr:txBody>
      </xdr:sp>
      <xdr:cxnSp macro="">
        <xdr:nvCxnSpPr>
          <xdr:cNvPr id="31" name="Conector de seta reta 24">
            <a:extLst>
              <a:ext uri="{FF2B5EF4-FFF2-40B4-BE49-F238E27FC236}">
                <a16:creationId xmlns:a16="http://schemas.microsoft.com/office/drawing/2014/main" id="{95053799-81B9-EFFD-90A7-C17A5C7FCDE8}"/>
              </a:ext>
            </a:extLst>
          </xdr:cNvPr>
          <xdr:cNvCxnSpPr>
            <a:cxnSpLocks/>
          </xdr:cNvCxnSpPr>
        </xdr:nvCxnSpPr>
        <xdr:spPr bwMode="auto">
          <a:xfrm>
            <a:off x="4176807" y="3331473"/>
            <a:ext cx="1522056" cy="0"/>
          </a:xfrm>
          <a:prstGeom prst="straightConnector1">
            <a:avLst/>
          </a:prstGeom>
          <a:noFill/>
          <a:ln w="25400" cap="flat" cmpd="sng" algn="ctr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ffectLst/>
        </xdr:spPr>
      </xdr:cxnSp>
    </xdr:grpSp>
    <xdr:clientData/>
  </xdr:twoCellAnchor>
  <xdr:twoCellAnchor editAs="oneCell">
    <xdr:from>
      <xdr:col>12</xdr:col>
      <xdr:colOff>0</xdr:colOff>
      <xdr:row>27</xdr:row>
      <xdr:rowOff>0</xdr:rowOff>
    </xdr:from>
    <xdr:to>
      <xdr:col>21</xdr:col>
      <xdr:colOff>363530</xdr:colOff>
      <xdr:row>46</xdr:row>
      <xdr:rowOff>21788</xdr:rowOff>
    </xdr:to>
    <xdr:pic>
      <xdr:nvPicPr>
        <xdr:cNvPr id="47" name="Imagem 46">
          <a:extLst>
            <a:ext uri="{FF2B5EF4-FFF2-40B4-BE49-F238E27FC236}">
              <a16:creationId xmlns:a16="http://schemas.microsoft.com/office/drawing/2014/main" id="{297EB70B-8BF4-9ACA-D773-65482D89F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5519" y="5048250"/>
          <a:ext cx="5840552" cy="3614471"/>
        </a:xfrm>
        <a:prstGeom prst="rect">
          <a:avLst/>
        </a:prstGeom>
      </xdr:spPr>
    </xdr:pic>
    <xdr:clientData/>
  </xdr:twoCellAnchor>
  <xdr:twoCellAnchor>
    <xdr:from>
      <xdr:col>12</xdr:col>
      <xdr:colOff>152191</xdr:colOff>
      <xdr:row>30</xdr:row>
      <xdr:rowOff>123310</xdr:rowOff>
    </xdr:from>
    <xdr:to>
      <xdr:col>18</xdr:col>
      <xdr:colOff>457355</xdr:colOff>
      <xdr:row>33</xdr:row>
      <xdr:rowOff>10582</xdr:rowOff>
    </xdr:to>
    <xdr:grpSp>
      <xdr:nvGrpSpPr>
        <xdr:cNvPr id="48" name="Grupo 6">
          <a:extLst>
            <a:ext uri="{FF2B5EF4-FFF2-40B4-BE49-F238E27FC236}">
              <a16:creationId xmlns:a16="http://schemas.microsoft.com/office/drawing/2014/main" id="{28E6CB41-C9CA-2308-A1F0-F35836E89444}"/>
            </a:ext>
          </a:extLst>
        </xdr:cNvPr>
        <xdr:cNvGrpSpPr/>
      </xdr:nvGrpSpPr>
      <xdr:grpSpPr>
        <a:xfrm>
          <a:off x="6810166" y="5678290"/>
          <a:ext cx="3962764" cy="477822"/>
          <a:chOff x="3456383" y="3966072"/>
          <a:chExt cx="3923541" cy="415943"/>
        </a:xfrm>
      </xdr:grpSpPr>
      <xdr:cxnSp macro="">
        <xdr:nvCxnSpPr>
          <xdr:cNvPr id="55" name="Conector reto 54">
            <a:extLst>
              <a:ext uri="{FF2B5EF4-FFF2-40B4-BE49-F238E27FC236}">
                <a16:creationId xmlns:a16="http://schemas.microsoft.com/office/drawing/2014/main" id="{14BC2D5C-A5D5-2D71-DF9B-D8A4750EA984}"/>
              </a:ext>
            </a:extLst>
          </xdr:cNvPr>
          <xdr:cNvCxnSpPr/>
        </xdr:nvCxnSpPr>
        <xdr:spPr bwMode="auto">
          <a:xfrm flipH="1">
            <a:off x="3887924" y="4247346"/>
            <a:ext cx="3492000" cy="0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56" name="CaixaDeTexto 5">
            <a:extLst>
              <a:ext uri="{FF2B5EF4-FFF2-40B4-BE49-F238E27FC236}">
                <a16:creationId xmlns:a16="http://schemas.microsoft.com/office/drawing/2014/main" id="{A2E1C25E-7170-47F7-AE48-BF4D712FF6DF}"/>
              </a:ext>
            </a:extLst>
          </xdr:cNvPr>
          <xdr:cNvSpPr txBox="1"/>
        </xdr:nvSpPr>
        <xdr:spPr>
          <a:xfrm>
            <a:off x="3456383" y="3966072"/>
            <a:ext cx="468052" cy="415943"/>
          </a:xfrm>
          <a:prstGeom prst="rect">
            <a:avLst/>
          </a:prstGeom>
          <a:noFill/>
        </xdr:spPr>
        <xdr:txBody>
          <a:bodyPr wrap="square" lIns="36000" rIns="36000" rtlCol="0"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r>
              <a:rPr lang="pt-BR" sz="2000">
                <a:solidFill>
                  <a:srgbClr val="FF0000"/>
                </a:solidFill>
                <a:latin typeface="+mn-lt"/>
              </a:rPr>
              <a:t>H</a:t>
            </a:r>
            <a:r>
              <a:rPr lang="pt-BR" sz="2000" baseline="-25000">
                <a:solidFill>
                  <a:srgbClr val="FF0000"/>
                </a:solidFill>
                <a:latin typeface="+mn-lt"/>
              </a:rPr>
              <a:t>b</a:t>
            </a:r>
          </a:p>
        </xdr:txBody>
      </xdr:sp>
    </xdr:grpSp>
    <xdr:clientData/>
  </xdr:twoCellAnchor>
  <xdr:twoCellAnchor>
    <xdr:from>
      <xdr:col>16</xdr:col>
      <xdr:colOff>175117</xdr:colOff>
      <xdr:row>32</xdr:row>
      <xdr:rowOff>48601</xdr:rowOff>
    </xdr:from>
    <xdr:to>
      <xdr:col>17</xdr:col>
      <xdr:colOff>63289</xdr:colOff>
      <xdr:row>38</xdr:row>
      <xdr:rowOff>9524</xdr:rowOff>
    </xdr:to>
    <xdr:grpSp>
      <xdr:nvGrpSpPr>
        <xdr:cNvPr id="49" name="Grupo 26">
          <a:extLst>
            <a:ext uri="{FF2B5EF4-FFF2-40B4-BE49-F238E27FC236}">
              <a16:creationId xmlns:a16="http://schemas.microsoft.com/office/drawing/2014/main" id="{A09814F0-9B6B-DC3A-1CC7-732819244377}"/>
            </a:ext>
          </a:extLst>
        </xdr:cNvPr>
        <xdr:cNvGrpSpPr/>
      </xdr:nvGrpSpPr>
      <xdr:grpSpPr>
        <a:xfrm>
          <a:off x="9267682" y="5984581"/>
          <a:ext cx="497772" cy="1132498"/>
          <a:chOff x="5908368" y="4248000"/>
          <a:chExt cx="499836" cy="1073708"/>
        </a:xfrm>
      </xdr:grpSpPr>
      <xdr:cxnSp macro="">
        <xdr:nvCxnSpPr>
          <xdr:cNvPr id="53" name="Conector de seta reta 8">
            <a:extLst>
              <a:ext uri="{FF2B5EF4-FFF2-40B4-BE49-F238E27FC236}">
                <a16:creationId xmlns:a16="http://schemas.microsoft.com/office/drawing/2014/main" id="{331CCD61-FEE7-BCCF-2DD3-ADB40F35FA41}"/>
              </a:ext>
            </a:extLst>
          </xdr:cNvPr>
          <xdr:cNvCxnSpPr/>
        </xdr:nvCxnSpPr>
        <xdr:spPr bwMode="auto">
          <a:xfrm flipH="1">
            <a:off x="6402040" y="4248000"/>
            <a:ext cx="6164" cy="1073708"/>
          </a:xfrm>
          <a:prstGeom prst="straightConnector1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triangle" w="med" len="med"/>
            <a:tailEnd type="triangle"/>
          </a:ln>
          <a:effectLst/>
        </xdr:spPr>
      </xdr:cxnSp>
      <xdr:sp macro="" textlink="">
        <xdr:nvSpPr>
          <xdr:cNvPr id="54" name="CaixaDeTexto 21">
            <a:extLst>
              <a:ext uri="{FF2B5EF4-FFF2-40B4-BE49-F238E27FC236}">
                <a16:creationId xmlns:a16="http://schemas.microsoft.com/office/drawing/2014/main" id="{7A71AD91-3EB0-2AE8-72C1-01BE1DF7C5D3}"/>
              </a:ext>
            </a:extLst>
          </xdr:cNvPr>
          <xdr:cNvSpPr txBox="1"/>
        </xdr:nvSpPr>
        <xdr:spPr>
          <a:xfrm>
            <a:off x="5908368" y="4255696"/>
            <a:ext cx="481066" cy="425506"/>
          </a:xfrm>
          <a:prstGeom prst="rect">
            <a:avLst/>
          </a:prstGeom>
          <a:noFill/>
        </xdr:spPr>
        <xdr:txBody>
          <a:bodyPr wrap="square" lIns="36000" rIns="36000" rtlCol="0"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r>
              <a:rPr lang="pt-BR" sz="2000">
                <a:solidFill>
                  <a:srgbClr val="FF0000"/>
                </a:solidFill>
                <a:latin typeface="+mn-lt"/>
                <a:sym typeface="Symbol"/>
              </a:rPr>
              <a:t>h</a:t>
            </a:r>
            <a:r>
              <a:rPr lang="pt-BR" sz="2000" baseline="-25000">
                <a:solidFill>
                  <a:srgbClr val="FF0000"/>
                </a:solidFill>
                <a:latin typeface="+mn-lt"/>
                <a:sym typeface="Symbol"/>
              </a:rPr>
              <a:t>t</a:t>
            </a:r>
            <a:endParaRPr lang="pt-BR" sz="2000" baseline="-25000">
              <a:solidFill>
                <a:srgbClr val="FF0000"/>
              </a:solidFill>
              <a:latin typeface="+mn-lt"/>
            </a:endParaRPr>
          </a:p>
        </xdr:txBody>
      </xdr:sp>
    </xdr:grpSp>
    <xdr:clientData/>
  </xdr:twoCellAnchor>
  <xdr:twoCellAnchor>
    <xdr:from>
      <xdr:col>12</xdr:col>
      <xdr:colOff>200118</xdr:colOff>
      <xdr:row>37</xdr:row>
      <xdr:rowOff>161799</xdr:rowOff>
    </xdr:from>
    <xdr:to>
      <xdr:col>13</xdr:col>
      <xdr:colOff>67334</xdr:colOff>
      <xdr:row>43</xdr:row>
      <xdr:rowOff>55814</xdr:rowOff>
    </xdr:to>
    <xdr:grpSp>
      <xdr:nvGrpSpPr>
        <xdr:cNvPr id="50" name="Grupo 30">
          <a:extLst>
            <a:ext uri="{FF2B5EF4-FFF2-40B4-BE49-F238E27FC236}">
              <a16:creationId xmlns:a16="http://schemas.microsoft.com/office/drawing/2014/main" id="{B48DF331-9BC4-66FA-8EA8-6EEE1B9776B4}"/>
            </a:ext>
          </a:extLst>
        </xdr:cNvPr>
        <xdr:cNvGrpSpPr/>
      </xdr:nvGrpSpPr>
      <xdr:grpSpPr>
        <a:xfrm>
          <a:off x="6859998" y="7088379"/>
          <a:ext cx="473006" cy="981770"/>
          <a:chOff x="5927138" y="4248000"/>
          <a:chExt cx="481066" cy="1008000"/>
        </a:xfrm>
      </xdr:grpSpPr>
      <xdr:cxnSp macro="">
        <xdr:nvCxnSpPr>
          <xdr:cNvPr id="51" name="Conector de seta reta 31">
            <a:extLst>
              <a:ext uri="{FF2B5EF4-FFF2-40B4-BE49-F238E27FC236}">
                <a16:creationId xmlns:a16="http://schemas.microsoft.com/office/drawing/2014/main" id="{E03EBBAD-D4AA-88C1-1D96-3193DF9B35C3}"/>
              </a:ext>
            </a:extLst>
          </xdr:cNvPr>
          <xdr:cNvCxnSpPr/>
        </xdr:nvCxnSpPr>
        <xdr:spPr bwMode="auto">
          <a:xfrm>
            <a:off x="6408204" y="4248000"/>
            <a:ext cx="0" cy="1008000"/>
          </a:xfrm>
          <a:prstGeom prst="straightConnector1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triangle" w="med" len="med"/>
            <a:tailEnd type="triangle"/>
          </a:ln>
          <a:effectLst/>
        </xdr:spPr>
      </xdr:cxnSp>
      <xdr:sp macro="" textlink="">
        <xdr:nvSpPr>
          <xdr:cNvPr id="52" name="CaixaDeTexto 32">
            <a:extLst>
              <a:ext uri="{FF2B5EF4-FFF2-40B4-BE49-F238E27FC236}">
                <a16:creationId xmlns:a16="http://schemas.microsoft.com/office/drawing/2014/main" id="{8016F792-5848-9BA8-A9FB-517081448F63}"/>
              </a:ext>
            </a:extLst>
          </xdr:cNvPr>
          <xdr:cNvSpPr txBox="1"/>
        </xdr:nvSpPr>
        <xdr:spPr>
          <a:xfrm>
            <a:off x="5927138" y="4391816"/>
            <a:ext cx="481066" cy="413855"/>
          </a:xfrm>
          <a:prstGeom prst="rect">
            <a:avLst/>
          </a:prstGeom>
          <a:noFill/>
        </xdr:spPr>
        <xdr:txBody>
          <a:bodyPr wrap="square" lIns="36000" rIns="36000" rtlCol="0"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r>
              <a:rPr lang="pt-BR" sz="2000">
                <a:solidFill>
                  <a:srgbClr val="FF0000"/>
                </a:solidFill>
                <a:latin typeface="+mn-lt"/>
                <a:sym typeface="Symbol"/>
              </a:rPr>
              <a:t>H</a:t>
            </a:r>
            <a:r>
              <a:rPr lang="pt-BR" sz="2000" baseline="-25000">
                <a:solidFill>
                  <a:srgbClr val="FF0000"/>
                </a:solidFill>
                <a:latin typeface="+mn-lt"/>
                <a:sym typeface="Symbol"/>
              </a:rPr>
              <a:t>g</a:t>
            </a:r>
            <a:endParaRPr lang="pt-BR" sz="2000" baseline="-25000">
              <a:solidFill>
                <a:srgbClr val="FF0000"/>
              </a:solidFill>
              <a:latin typeface="+mn-lt"/>
            </a:endParaRPr>
          </a:p>
        </xdr:txBody>
      </xdr:sp>
    </xdr:grpSp>
    <xdr:clientData/>
  </xdr:twoCellAnchor>
  <xdr:twoCellAnchor>
    <xdr:from>
      <xdr:col>15</xdr:col>
      <xdr:colOff>85725</xdr:colOff>
      <xdr:row>52</xdr:row>
      <xdr:rowOff>114300</xdr:rowOff>
    </xdr:from>
    <xdr:to>
      <xdr:col>17</xdr:col>
      <xdr:colOff>379095</xdr:colOff>
      <xdr:row>55</xdr:row>
      <xdr:rowOff>86083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aixaDeTexto 20">
              <a:extLst>
                <a:ext uri="{FF2B5EF4-FFF2-40B4-BE49-F238E27FC236}">
                  <a16:creationId xmlns:a16="http://schemas.microsoft.com/office/drawing/2014/main" id="{3A4F6283-FDA1-68C9-ABCB-3E15EB9C2F5C}"/>
                </a:ext>
              </a:extLst>
            </xdr:cNvPr>
            <xdr:cNvSpPr txBox="1"/>
          </xdr:nvSpPr>
          <xdr:spPr>
            <a:xfrm>
              <a:off x="8572500" y="9696450"/>
              <a:ext cx="1512570" cy="56233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/>
                            <a:ea typeface="Cambria Math"/>
                          </a:rPr>
                          <m:t>h</m:t>
                        </m:r>
                      </m:e>
                      <m:sub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/>
                          </a:rPr>
                          <m:t>𝑡</m:t>
                        </m:r>
                      </m:sub>
                    </m:sSub>
                    <m:r>
                      <a:rPr lang="pt-BR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𝑓</m:t>
                    </m:r>
                    <m:f>
                      <m:fPr>
                        <m:ctrlP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sSup>
                          <m:sSup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p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5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8 </m:t>
                            </m:r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p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</m:oMath>
                </m:oMathPara>
              </a14:m>
              <a:endParaRPr lang="pt-BR" sz="1400" b="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aixaDeTexto 20">
              <a:extLst>
                <a:ext uri="{FF2B5EF4-FFF2-40B4-BE49-F238E27FC236}">
                  <a16:creationId xmlns:a16="http://schemas.microsoft.com/office/drawing/2014/main" id="{3A4F6283-FDA1-68C9-ABCB-3E15EB9C2F5C}"/>
                </a:ext>
              </a:extLst>
            </xdr:cNvPr>
            <xdr:cNvSpPr txBox="1"/>
          </xdr:nvSpPr>
          <xdr:spPr>
            <a:xfrm>
              <a:off x="8572500" y="9696450"/>
              <a:ext cx="1512570" cy="56233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〖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  <a:ea typeface="Cambria Math"/>
                </a:rPr>
                <a:t>∆ℎ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𝑡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=𝑓 𝐿/𝐷^5   〖8 𝑄〗^2/(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 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𝑔)</a:t>
              </a:r>
              <a:endParaRPr lang="pt-BR" sz="1400" b="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18</xdr:col>
      <xdr:colOff>123825</xdr:colOff>
      <xdr:row>52</xdr:row>
      <xdr:rowOff>114300</xdr:rowOff>
    </xdr:from>
    <xdr:to>
      <xdr:col>20</xdr:col>
      <xdr:colOff>177165</xdr:colOff>
      <xdr:row>55</xdr:row>
      <xdr:rowOff>86083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aixaDeTexto 21">
              <a:extLst>
                <a:ext uri="{FF2B5EF4-FFF2-40B4-BE49-F238E27FC236}">
                  <a16:creationId xmlns:a16="http://schemas.microsoft.com/office/drawing/2014/main" id="{EC23D5A4-FFE7-3E32-F982-322A1362B4C2}"/>
                </a:ext>
              </a:extLst>
            </xdr:cNvPr>
            <xdr:cNvSpPr txBox="1"/>
          </xdr:nvSpPr>
          <xdr:spPr>
            <a:xfrm>
              <a:off x="10439400" y="9696450"/>
              <a:ext cx="1272540" cy="56233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𝐷</m:t>
                        </m:r>
                      </m:e>
                      <m:sup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5</m:t>
                        </m:r>
                      </m:sup>
                    </m:sSup>
                    <m:r>
                      <a:rPr lang="pt-BR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8 </m:t>
                            </m:r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𝑓</m:t>
                            </m:r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p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Cambria Math"/>
                              </a:rPr>
                              <m:t>h</m:t>
                            </m:r>
                          </m:e>
                          <m:sub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1400" b="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aixaDeTexto 21">
              <a:extLst>
                <a:ext uri="{FF2B5EF4-FFF2-40B4-BE49-F238E27FC236}">
                  <a16:creationId xmlns:a16="http://schemas.microsoft.com/office/drawing/2014/main" id="{EC23D5A4-FFE7-3E32-F982-322A1362B4C2}"/>
                </a:ext>
              </a:extLst>
            </xdr:cNvPr>
            <xdr:cNvSpPr txBox="1"/>
          </xdr:nvSpPr>
          <xdr:spPr>
            <a:xfrm>
              <a:off x="10439400" y="9696450"/>
              <a:ext cx="1272540" cy="56233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𝐷^5=〖8 𝑓 𝐿 𝑄〗^2/(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 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𝑔 〖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  <a:ea typeface="Cambria Math"/>
                </a:rPr>
                <a:t>∆ℎ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𝑡 )</a:t>
              </a:r>
              <a:endParaRPr lang="pt-BR" sz="1400" b="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 editAs="oneCell">
    <xdr:from>
      <xdr:col>23</xdr:col>
      <xdr:colOff>0</xdr:colOff>
      <xdr:row>3</xdr:row>
      <xdr:rowOff>0</xdr:rowOff>
    </xdr:from>
    <xdr:to>
      <xdr:col>32</xdr:col>
      <xdr:colOff>401170</xdr:colOff>
      <xdr:row>22</xdr:row>
      <xdr:rowOff>94101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id="{A043EB6A-1168-3B62-4D8A-CDBBB9D0D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8300" y="542925"/>
          <a:ext cx="5883760" cy="3641211"/>
        </a:xfrm>
        <a:prstGeom prst="rect">
          <a:avLst/>
        </a:prstGeom>
      </xdr:spPr>
    </xdr:pic>
    <xdr:clientData/>
  </xdr:twoCellAnchor>
  <xdr:twoCellAnchor>
    <xdr:from>
      <xdr:col>26</xdr:col>
      <xdr:colOff>582357</xdr:colOff>
      <xdr:row>5</xdr:row>
      <xdr:rowOff>28377</xdr:rowOff>
    </xdr:from>
    <xdr:to>
      <xdr:col>26</xdr:col>
      <xdr:colOff>582357</xdr:colOff>
      <xdr:row>19</xdr:row>
      <xdr:rowOff>205767</xdr:rowOff>
    </xdr:to>
    <xdr:cxnSp macro="">
      <xdr:nvCxnSpPr>
        <xdr:cNvPr id="65" name="Conector reto 64">
          <a:extLst>
            <a:ext uri="{FF2B5EF4-FFF2-40B4-BE49-F238E27FC236}">
              <a16:creationId xmlns:a16="http://schemas.microsoft.com/office/drawing/2014/main" id="{019CBC3C-7BBC-2238-1B99-3EC2882D2B17}"/>
            </a:ext>
          </a:extLst>
        </xdr:cNvPr>
        <xdr:cNvCxnSpPr/>
      </xdr:nvCxnSpPr>
      <xdr:spPr bwMode="auto">
        <a:xfrm>
          <a:off x="15479457" y="933252"/>
          <a:ext cx="0" cy="2777715"/>
        </a:xfrm>
        <a:prstGeom prst="lin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515354</xdr:colOff>
      <xdr:row>6</xdr:row>
      <xdr:rowOff>97525</xdr:rowOff>
    </xdr:from>
    <xdr:to>
      <xdr:col>27</xdr:col>
      <xdr:colOff>244574</xdr:colOff>
      <xdr:row>6</xdr:row>
      <xdr:rowOff>97525</xdr:rowOff>
    </xdr:to>
    <xdr:cxnSp macro="">
      <xdr:nvCxnSpPr>
        <xdr:cNvPr id="66" name="Conector reto 65">
          <a:extLst>
            <a:ext uri="{FF2B5EF4-FFF2-40B4-BE49-F238E27FC236}">
              <a16:creationId xmlns:a16="http://schemas.microsoft.com/office/drawing/2014/main" id="{641A5C5A-AEEC-7625-915A-69DDD8D7FB36}"/>
            </a:ext>
          </a:extLst>
        </xdr:cNvPr>
        <xdr:cNvCxnSpPr/>
      </xdr:nvCxnSpPr>
      <xdr:spPr bwMode="auto">
        <a:xfrm flipH="1">
          <a:off x="13583654" y="1183375"/>
          <a:ext cx="2167620" cy="0"/>
        </a:xfrm>
        <a:prstGeom prst="lin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23</xdr:col>
      <xdr:colOff>19050</xdr:colOff>
      <xdr:row>35</xdr:row>
      <xdr:rowOff>152400</xdr:rowOff>
    </xdr:from>
    <xdr:to>
      <xdr:col>32</xdr:col>
      <xdr:colOff>420220</xdr:colOff>
      <xdr:row>55</xdr:row>
      <xdr:rowOff>92196</xdr:rowOff>
    </xdr:to>
    <xdr:pic>
      <xdr:nvPicPr>
        <xdr:cNvPr id="67" name="Imagem 66">
          <a:extLst>
            <a:ext uri="{FF2B5EF4-FFF2-40B4-BE49-F238E27FC236}">
              <a16:creationId xmlns:a16="http://schemas.microsoft.com/office/drawing/2014/main" id="{AF2C90A2-7558-35BA-6421-0379D65E4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87350" y="6715125"/>
          <a:ext cx="5887570" cy="3648831"/>
        </a:xfrm>
        <a:prstGeom prst="rect">
          <a:avLst/>
        </a:prstGeom>
      </xdr:spPr>
    </xdr:pic>
    <xdr:clientData/>
  </xdr:twoCellAnchor>
  <xdr:twoCellAnchor>
    <xdr:from>
      <xdr:col>26</xdr:col>
      <xdr:colOff>601407</xdr:colOff>
      <xdr:row>37</xdr:row>
      <xdr:rowOff>175062</xdr:rowOff>
    </xdr:from>
    <xdr:to>
      <xdr:col>26</xdr:col>
      <xdr:colOff>601407</xdr:colOff>
      <xdr:row>53</xdr:row>
      <xdr:rowOff>9552</xdr:rowOff>
    </xdr:to>
    <xdr:cxnSp macro="">
      <xdr:nvCxnSpPr>
        <xdr:cNvPr id="68" name="Conector reto 67">
          <a:extLst>
            <a:ext uri="{FF2B5EF4-FFF2-40B4-BE49-F238E27FC236}">
              <a16:creationId xmlns:a16="http://schemas.microsoft.com/office/drawing/2014/main" id="{04563266-FCD8-B360-13BA-6742F45F7682}"/>
            </a:ext>
          </a:extLst>
        </xdr:cNvPr>
        <xdr:cNvCxnSpPr/>
      </xdr:nvCxnSpPr>
      <xdr:spPr bwMode="auto">
        <a:xfrm>
          <a:off x="15498507" y="7099737"/>
          <a:ext cx="0" cy="2787240"/>
        </a:xfrm>
        <a:prstGeom prst="lin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530594</xdr:colOff>
      <xdr:row>39</xdr:row>
      <xdr:rowOff>68950</xdr:rowOff>
    </xdr:from>
    <xdr:to>
      <xdr:col>27</xdr:col>
      <xdr:colOff>267434</xdr:colOff>
      <xdr:row>39</xdr:row>
      <xdr:rowOff>68950</xdr:rowOff>
    </xdr:to>
    <xdr:cxnSp macro="">
      <xdr:nvCxnSpPr>
        <xdr:cNvPr id="69" name="Conector reto 68">
          <a:extLst>
            <a:ext uri="{FF2B5EF4-FFF2-40B4-BE49-F238E27FC236}">
              <a16:creationId xmlns:a16="http://schemas.microsoft.com/office/drawing/2014/main" id="{497814AA-FEFC-886C-8C5C-B9BC768D088C}"/>
            </a:ext>
          </a:extLst>
        </xdr:cNvPr>
        <xdr:cNvCxnSpPr/>
      </xdr:nvCxnSpPr>
      <xdr:spPr bwMode="auto">
        <a:xfrm flipH="1">
          <a:off x="13598894" y="7355575"/>
          <a:ext cx="2175240" cy="0"/>
        </a:xfrm>
        <a:prstGeom prst="lin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39451</xdr:colOff>
      <xdr:row>37</xdr:row>
      <xdr:rowOff>152202</xdr:rowOff>
    </xdr:from>
    <xdr:to>
      <xdr:col>28</xdr:col>
      <xdr:colOff>39451</xdr:colOff>
      <xdr:row>52</xdr:row>
      <xdr:rowOff>169572</xdr:rowOff>
    </xdr:to>
    <xdr:cxnSp macro="">
      <xdr:nvCxnSpPr>
        <xdr:cNvPr id="70" name="Conector reto 69">
          <a:extLst>
            <a:ext uri="{FF2B5EF4-FFF2-40B4-BE49-F238E27FC236}">
              <a16:creationId xmlns:a16="http://schemas.microsoft.com/office/drawing/2014/main" id="{0D77C6F6-8DFB-4927-3401-7C4AD9135AB1}"/>
            </a:ext>
          </a:extLst>
        </xdr:cNvPr>
        <xdr:cNvCxnSpPr/>
      </xdr:nvCxnSpPr>
      <xdr:spPr bwMode="auto">
        <a:xfrm>
          <a:off x="16155751" y="7076877"/>
          <a:ext cx="0" cy="2789145"/>
        </a:xfrm>
        <a:prstGeom prst="lin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436430</xdr:colOff>
      <xdr:row>37</xdr:row>
      <xdr:rowOff>170267</xdr:rowOff>
    </xdr:from>
    <xdr:to>
      <xdr:col>30</xdr:col>
      <xdr:colOff>436430</xdr:colOff>
      <xdr:row>52</xdr:row>
      <xdr:rowOff>172397</xdr:rowOff>
    </xdr:to>
    <xdr:cxnSp macro="">
      <xdr:nvCxnSpPr>
        <xdr:cNvPr id="71" name="Conector reto 70">
          <a:extLst>
            <a:ext uri="{FF2B5EF4-FFF2-40B4-BE49-F238E27FC236}">
              <a16:creationId xmlns:a16="http://schemas.microsoft.com/office/drawing/2014/main" id="{DBE72C77-3DCC-3277-B49E-8BD3E3B8BF93}"/>
            </a:ext>
          </a:extLst>
        </xdr:cNvPr>
        <xdr:cNvCxnSpPr/>
      </xdr:nvCxnSpPr>
      <xdr:spPr bwMode="auto">
        <a:xfrm>
          <a:off x="17771930" y="7094942"/>
          <a:ext cx="0" cy="2773905"/>
        </a:xfrm>
        <a:prstGeom prst="lin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55244</xdr:colOff>
      <xdr:row>37</xdr:row>
      <xdr:rowOff>167640</xdr:rowOff>
    </xdr:from>
    <xdr:to>
      <xdr:col>30</xdr:col>
      <xdr:colOff>428625</xdr:colOff>
      <xdr:row>52</xdr:row>
      <xdr:rowOff>168587</xdr:rowOff>
    </xdr:to>
    <xdr:sp macro="" textlink="">
      <xdr:nvSpPr>
        <xdr:cNvPr id="72" name="Retângulo 71">
          <a:extLst>
            <a:ext uri="{FF2B5EF4-FFF2-40B4-BE49-F238E27FC236}">
              <a16:creationId xmlns:a16="http://schemas.microsoft.com/office/drawing/2014/main" id="{A43243EA-C291-2A6D-EB00-578B25AE775A}"/>
            </a:ext>
          </a:extLst>
        </xdr:cNvPr>
        <xdr:cNvSpPr/>
      </xdr:nvSpPr>
      <xdr:spPr bwMode="auto">
        <a:xfrm>
          <a:off x="16171544" y="7092315"/>
          <a:ext cx="1592581" cy="2772722"/>
        </a:xfrm>
        <a:prstGeom prst="rect">
          <a:avLst/>
        </a:prstGeom>
        <a:solidFill>
          <a:srgbClr val="000066">
            <a:alpha val="32000"/>
          </a:srgbClr>
        </a:solidFill>
        <a:ln w="9525" cap="flat" cmpd="sng" algn="ctr">
          <a:solidFill>
            <a:srgbClr val="333399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18000" tIns="45720" rIns="18000" bIns="45720" numCol="1" rtlCol="0" anchor="t" anchorCtr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algn="ctr" rtl="0" eaLnBrk="0" fontAlgn="base" hangingPunct="0">
            <a:spcBef>
              <a:spcPct val="50000"/>
            </a:spcBef>
            <a:spcAft>
              <a:spcPct val="0"/>
            </a:spcAft>
            <a:defRPr sz="2400" b="1" kern="1200">
              <a:solidFill>
                <a:srgbClr val="000066"/>
              </a:solidFill>
              <a:latin typeface="Comic Sans MS" pitchFamily="66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50000"/>
            </a:spcBef>
            <a:spcAft>
              <a:spcPct val="0"/>
            </a:spcAft>
            <a:defRPr sz="2400" b="1" kern="1200">
              <a:solidFill>
                <a:srgbClr val="000066"/>
              </a:solidFill>
              <a:latin typeface="Comic Sans MS" pitchFamily="66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50000"/>
            </a:spcBef>
            <a:spcAft>
              <a:spcPct val="0"/>
            </a:spcAft>
            <a:defRPr sz="2400" b="1" kern="1200">
              <a:solidFill>
                <a:srgbClr val="000066"/>
              </a:solidFill>
              <a:latin typeface="Comic Sans MS" pitchFamily="66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50000"/>
            </a:spcBef>
            <a:spcAft>
              <a:spcPct val="0"/>
            </a:spcAft>
            <a:defRPr sz="2400" b="1" kern="1200">
              <a:solidFill>
                <a:srgbClr val="000066"/>
              </a:solidFill>
              <a:latin typeface="Comic Sans MS" pitchFamily="66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50000"/>
            </a:spcBef>
            <a:spcAft>
              <a:spcPct val="0"/>
            </a:spcAft>
            <a:defRPr sz="2400" b="1" kern="1200">
              <a:solidFill>
                <a:srgbClr val="000066"/>
              </a:solidFill>
              <a:latin typeface="Comic Sans MS" pitchFamily="66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66"/>
              </a:solidFill>
              <a:latin typeface="Comic Sans MS" pitchFamily="66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66"/>
              </a:solidFill>
              <a:latin typeface="Comic Sans MS" pitchFamily="66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66"/>
              </a:solidFill>
              <a:latin typeface="Comic Sans MS" pitchFamily="66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66"/>
              </a:solidFill>
              <a:latin typeface="Comic Sans MS" pitchFamily="66" charset="0"/>
              <a:ea typeface="+mn-ea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pt-BR" sz="2400" b="1" i="0" u="none" strike="noStrike" cap="none" normalizeH="0" baseline="0">
            <a:ln>
              <a:noFill/>
            </a:ln>
            <a:solidFill>
              <a:srgbClr val="000066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omic Sans MS" pitchFamily="66" charset="0"/>
          </a:endParaRPr>
        </a:p>
      </xdr:txBody>
    </xdr:sp>
    <xdr:clientData/>
  </xdr:twoCellAnchor>
  <xdr:twoCellAnchor>
    <xdr:from>
      <xdr:col>34</xdr:col>
      <xdr:colOff>40005</xdr:colOff>
      <xdr:row>3</xdr:row>
      <xdr:rowOff>1905</xdr:rowOff>
    </xdr:from>
    <xdr:to>
      <xdr:col>43</xdr:col>
      <xdr:colOff>342115</xdr:colOff>
      <xdr:row>22</xdr:row>
      <xdr:rowOff>113151</xdr:rowOff>
    </xdr:to>
    <xdr:grpSp>
      <xdr:nvGrpSpPr>
        <xdr:cNvPr id="107" name="Agrupar 106">
          <a:extLst>
            <a:ext uri="{FF2B5EF4-FFF2-40B4-BE49-F238E27FC236}">
              <a16:creationId xmlns:a16="http://schemas.microsoft.com/office/drawing/2014/main" id="{CF785D06-DDF9-6764-536C-CC2BBD81CD04}"/>
            </a:ext>
          </a:extLst>
        </xdr:cNvPr>
        <xdr:cNvGrpSpPr/>
      </xdr:nvGrpSpPr>
      <xdr:grpSpPr>
        <a:xfrm>
          <a:off x="19604355" y="544830"/>
          <a:ext cx="5912335" cy="3645021"/>
          <a:chOff x="19621500" y="558165"/>
          <a:chExt cx="5902810" cy="3652641"/>
        </a:xfrm>
      </xdr:grpSpPr>
      <xdr:pic>
        <xdr:nvPicPr>
          <xdr:cNvPr id="76" name="Imagem 75">
            <a:extLst>
              <a:ext uri="{FF2B5EF4-FFF2-40B4-BE49-F238E27FC236}">
                <a16:creationId xmlns:a16="http://schemas.microsoft.com/office/drawing/2014/main" id="{3D8CE555-A340-4ACD-B97A-71B239B0D2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9621500" y="558165"/>
            <a:ext cx="5902810" cy="3652641"/>
          </a:xfrm>
          <a:prstGeom prst="rect">
            <a:avLst/>
          </a:prstGeom>
        </xdr:spPr>
      </xdr:pic>
      <xdr:cxnSp macro="">
        <xdr:nvCxnSpPr>
          <xdr:cNvPr id="77" name="Conector reto 76">
            <a:extLst>
              <a:ext uri="{FF2B5EF4-FFF2-40B4-BE49-F238E27FC236}">
                <a16:creationId xmlns:a16="http://schemas.microsoft.com/office/drawing/2014/main" id="{9A6B206A-110C-45E8-8BEF-83850FE100F4}"/>
              </a:ext>
            </a:extLst>
          </xdr:cNvPr>
          <xdr:cNvCxnSpPr/>
        </xdr:nvCxnSpPr>
        <xdr:spPr bwMode="auto">
          <a:xfrm>
            <a:off x="22028847" y="933252"/>
            <a:ext cx="0" cy="2796765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8" name="Conector reto 77">
            <a:extLst>
              <a:ext uri="{FF2B5EF4-FFF2-40B4-BE49-F238E27FC236}">
                <a16:creationId xmlns:a16="http://schemas.microsoft.com/office/drawing/2014/main" id="{D33585F9-5E77-4884-807A-93E1D3B1800B}"/>
              </a:ext>
            </a:extLst>
          </xdr:cNvPr>
          <xdr:cNvCxnSpPr/>
        </xdr:nvCxnSpPr>
        <xdr:spPr bwMode="auto">
          <a:xfrm flipH="1">
            <a:off x="20136854" y="1183375"/>
            <a:ext cx="2180955" cy="0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9" name="Conector reto 78">
            <a:extLst>
              <a:ext uri="{FF2B5EF4-FFF2-40B4-BE49-F238E27FC236}">
                <a16:creationId xmlns:a16="http://schemas.microsoft.com/office/drawing/2014/main" id="{9DD66DB1-7F78-4256-81BE-D2EDC90D0FAD}"/>
              </a:ext>
            </a:extLst>
          </xdr:cNvPr>
          <xdr:cNvCxnSpPr/>
        </xdr:nvCxnSpPr>
        <xdr:spPr bwMode="auto">
          <a:xfrm>
            <a:off x="22861351" y="1396365"/>
            <a:ext cx="0" cy="552450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82" name="Conector reto 81">
            <a:extLst>
              <a:ext uri="{FF2B5EF4-FFF2-40B4-BE49-F238E27FC236}">
                <a16:creationId xmlns:a16="http://schemas.microsoft.com/office/drawing/2014/main" id="{B2C77597-A456-43BB-88B6-4DFA6F020A77}"/>
              </a:ext>
            </a:extLst>
          </xdr:cNvPr>
          <xdr:cNvCxnSpPr/>
        </xdr:nvCxnSpPr>
        <xdr:spPr bwMode="auto">
          <a:xfrm flipH="1">
            <a:off x="22856190" y="1964425"/>
            <a:ext cx="1867634" cy="0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34</xdr:col>
      <xdr:colOff>49530</xdr:colOff>
      <xdr:row>38</xdr:row>
      <xdr:rowOff>26670</xdr:rowOff>
    </xdr:from>
    <xdr:to>
      <xdr:col>43</xdr:col>
      <xdr:colOff>336400</xdr:colOff>
      <xdr:row>57</xdr:row>
      <xdr:rowOff>67431</xdr:rowOff>
    </xdr:to>
    <xdr:grpSp>
      <xdr:nvGrpSpPr>
        <xdr:cNvPr id="102" name="Agrupar 101">
          <a:extLst>
            <a:ext uri="{FF2B5EF4-FFF2-40B4-BE49-F238E27FC236}">
              <a16:creationId xmlns:a16="http://schemas.microsoft.com/office/drawing/2014/main" id="{92B28922-B5F8-53AB-9CF5-3BF1D4412FD6}"/>
            </a:ext>
          </a:extLst>
        </xdr:cNvPr>
        <xdr:cNvGrpSpPr/>
      </xdr:nvGrpSpPr>
      <xdr:grpSpPr>
        <a:xfrm>
          <a:off x="19617690" y="7130415"/>
          <a:ext cx="5891380" cy="3641211"/>
          <a:chOff x="19564350" y="5553075"/>
          <a:chExt cx="5887570" cy="3641211"/>
        </a:xfrm>
      </xdr:grpSpPr>
      <xdr:pic>
        <xdr:nvPicPr>
          <xdr:cNvPr id="89" name="Imagem 88">
            <a:extLst>
              <a:ext uri="{FF2B5EF4-FFF2-40B4-BE49-F238E27FC236}">
                <a16:creationId xmlns:a16="http://schemas.microsoft.com/office/drawing/2014/main" id="{1447B83C-04B4-1247-ABA4-FDC1143D00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9564350" y="5553075"/>
            <a:ext cx="5887570" cy="3641211"/>
          </a:xfrm>
          <a:prstGeom prst="rect">
            <a:avLst/>
          </a:prstGeom>
        </xdr:spPr>
      </xdr:pic>
      <xdr:cxnSp macro="">
        <xdr:nvCxnSpPr>
          <xdr:cNvPr id="90" name="Conector reto 89">
            <a:extLst>
              <a:ext uri="{FF2B5EF4-FFF2-40B4-BE49-F238E27FC236}">
                <a16:creationId xmlns:a16="http://schemas.microsoft.com/office/drawing/2014/main" id="{45A9CD3F-0290-4E50-13A9-C2780B4A1EBA}"/>
              </a:ext>
            </a:extLst>
          </xdr:cNvPr>
          <xdr:cNvCxnSpPr/>
        </xdr:nvCxnSpPr>
        <xdr:spPr bwMode="auto">
          <a:xfrm flipH="1">
            <a:off x="22132394" y="6144529"/>
            <a:ext cx="158036" cy="199326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91" name="Conector reto 90">
            <a:extLst>
              <a:ext uri="{FF2B5EF4-FFF2-40B4-BE49-F238E27FC236}">
                <a16:creationId xmlns:a16="http://schemas.microsoft.com/office/drawing/2014/main" id="{7FBC4DEC-1176-A263-4FC3-EC615BED388A}"/>
              </a:ext>
            </a:extLst>
          </xdr:cNvPr>
          <xdr:cNvCxnSpPr/>
        </xdr:nvCxnSpPr>
        <xdr:spPr bwMode="auto">
          <a:xfrm flipH="1">
            <a:off x="22840776" y="6349925"/>
            <a:ext cx="161439" cy="184409"/>
          </a:xfrm>
          <a:prstGeom prst="line">
            <a:avLst/>
          </a:prstGeom>
          <a:noFill/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92" name="Conector reto 91">
            <a:extLst>
              <a:ext uri="{FF2B5EF4-FFF2-40B4-BE49-F238E27FC236}">
                <a16:creationId xmlns:a16="http://schemas.microsoft.com/office/drawing/2014/main" id="{8BAE5936-A593-616C-B372-76AB4D1C7616}"/>
              </a:ext>
            </a:extLst>
          </xdr:cNvPr>
          <xdr:cNvCxnSpPr/>
        </xdr:nvCxnSpPr>
        <xdr:spPr bwMode="auto">
          <a:xfrm>
            <a:off x="21671500" y="7017815"/>
            <a:ext cx="0" cy="1733715"/>
          </a:xfrm>
          <a:prstGeom prst="line">
            <a:avLst/>
          </a:prstGeom>
          <a:noFill/>
          <a:ln w="25400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93" name="Conector reto 92">
            <a:extLst>
              <a:ext uri="{FF2B5EF4-FFF2-40B4-BE49-F238E27FC236}">
                <a16:creationId xmlns:a16="http://schemas.microsoft.com/office/drawing/2014/main" id="{21640966-A06B-AB51-58E9-CFE0329C6EE7}"/>
              </a:ext>
            </a:extLst>
          </xdr:cNvPr>
          <xdr:cNvCxnSpPr/>
        </xdr:nvCxnSpPr>
        <xdr:spPr bwMode="auto">
          <a:xfrm>
            <a:off x="22215370" y="6980287"/>
            <a:ext cx="0" cy="1728000"/>
          </a:xfrm>
          <a:prstGeom prst="line">
            <a:avLst/>
          </a:prstGeom>
          <a:noFill/>
          <a:ln w="25400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94" name="Conector reto 93">
            <a:extLst>
              <a:ext uri="{FF2B5EF4-FFF2-40B4-BE49-F238E27FC236}">
                <a16:creationId xmlns:a16="http://schemas.microsoft.com/office/drawing/2014/main" id="{77DFDB54-41BE-DCDB-F169-3F2DA04A31B7}"/>
              </a:ext>
            </a:extLst>
          </xdr:cNvPr>
          <xdr:cNvCxnSpPr/>
        </xdr:nvCxnSpPr>
        <xdr:spPr bwMode="auto">
          <a:xfrm flipH="1">
            <a:off x="20155706" y="7307744"/>
            <a:ext cx="1656000" cy="0"/>
          </a:xfrm>
          <a:prstGeom prst="line">
            <a:avLst/>
          </a:prstGeom>
          <a:noFill/>
          <a:ln w="25400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95" name="Conector reto 94">
            <a:extLst>
              <a:ext uri="{FF2B5EF4-FFF2-40B4-BE49-F238E27FC236}">
                <a16:creationId xmlns:a16="http://schemas.microsoft.com/office/drawing/2014/main" id="{1D6EBBBA-479C-0420-2B45-91E40723016C}"/>
              </a:ext>
            </a:extLst>
          </xdr:cNvPr>
          <xdr:cNvCxnSpPr/>
        </xdr:nvCxnSpPr>
        <xdr:spPr bwMode="auto">
          <a:xfrm flipH="1">
            <a:off x="20124784" y="7457475"/>
            <a:ext cx="2243430" cy="0"/>
          </a:xfrm>
          <a:prstGeom prst="line">
            <a:avLst/>
          </a:prstGeom>
          <a:noFill/>
          <a:ln w="25400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96" name="Elipse 95">
            <a:extLst>
              <a:ext uri="{FF2B5EF4-FFF2-40B4-BE49-F238E27FC236}">
                <a16:creationId xmlns:a16="http://schemas.microsoft.com/office/drawing/2014/main" id="{958A696D-DA16-0967-756A-372DA608A229}"/>
              </a:ext>
            </a:extLst>
          </xdr:cNvPr>
          <xdr:cNvSpPr/>
        </xdr:nvSpPr>
        <xdr:spPr bwMode="auto">
          <a:xfrm>
            <a:off x="22144497" y="7392382"/>
            <a:ext cx="106107" cy="109917"/>
          </a:xfrm>
          <a:prstGeom prst="ellipse">
            <a:avLst/>
          </a:prstGeom>
          <a:noFill/>
          <a:ln w="317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18000" tIns="45720" rIns="18000" bIns="45720" numCol="1" rtlCol="0" anchor="t" anchorCtr="0" compatLnSpc="1">
            <a:prstTxWarp prst="textNoShape">
              <a:avLst/>
            </a:prstTxWarp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5000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pt-BR" sz="2400" b="1" i="0" u="none" strike="noStrike" cap="none" normalizeH="0" baseline="0">
              <a:ln>
                <a:noFill/>
              </a:ln>
              <a:solidFill>
                <a:srgbClr val="000066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omic Sans MS" pitchFamily="66" charset="0"/>
            </a:endParaRPr>
          </a:p>
        </xdr:txBody>
      </xdr:sp>
      <xdr:sp macro="" textlink="">
        <xdr:nvSpPr>
          <xdr:cNvPr id="97" name="Elipse 96">
            <a:extLst>
              <a:ext uri="{FF2B5EF4-FFF2-40B4-BE49-F238E27FC236}">
                <a16:creationId xmlns:a16="http://schemas.microsoft.com/office/drawing/2014/main" id="{033BFDBF-16FA-D9B9-B362-56CB0E6CF9CE}"/>
              </a:ext>
            </a:extLst>
          </xdr:cNvPr>
          <xdr:cNvSpPr/>
        </xdr:nvSpPr>
        <xdr:spPr bwMode="auto">
          <a:xfrm>
            <a:off x="21602592" y="7251982"/>
            <a:ext cx="115632" cy="109917"/>
          </a:xfrm>
          <a:prstGeom prst="ellipse">
            <a:avLst/>
          </a:prstGeom>
          <a:noFill/>
          <a:ln w="317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18000" tIns="45720" rIns="18000" bIns="45720" numCol="1" rtlCol="0" anchor="t" anchorCtr="0" compatLnSpc="1">
            <a:prstTxWarp prst="textNoShape">
              <a:avLst/>
            </a:prstTxWarp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5000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pt-BR" sz="2400" b="1" i="0" u="none" strike="noStrike" cap="none" normalizeH="0" baseline="0">
              <a:ln>
                <a:noFill/>
              </a:ln>
              <a:solidFill>
                <a:srgbClr val="000066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omic Sans MS" pitchFamily="66" charset="0"/>
            </a:endParaRPr>
          </a:p>
        </xdr:txBody>
      </xdr:sp>
      <xdr:cxnSp macro="">
        <xdr:nvCxnSpPr>
          <xdr:cNvPr id="98" name="Conector reto 97">
            <a:extLst>
              <a:ext uri="{FF2B5EF4-FFF2-40B4-BE49-F238E27FC236}">
                <a16:creationId xmlns:a16="http://schemas.microsoft.com/office/drawing/2014/main" id="{881DDC4A-DE34-D3B8-2469-138AE1E10AD6}"/>
              </a:ext>
            </a:extLst>
          </xdr:cNvPr>
          <xdr:cNvCxnSpPr/>
        </xdr:nvCxnSpPr>
        <xdr:spPr bwMode="auto">
          <a:xfrm>
            <a:off x="21660408" y="7307893"/>
            <a:ext cx="554814" cy="149582"/>
          </a:xfrm>
          <a:prstGeom prst="line">
            <a:avLst/>
          </a:prstGeom>
          <a:noFill/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99" name="Elipse 98">
            <a:extLst>
              <a:ext uri="{FF2B5EF4-FFF2-40B4-BE49-F238E27FC236}">
                <a16:creationId xmlns:a16="http://schemas.microsoft.com/office/drawing/2014/main" id="{5DA0FD80-8AB5-1F4D-E424-EEE2886E96F1}"/>
              </a:ext>
            </a:extLst>
          </xdr:cNvPr>
          <xdr:cNvSpPr/>
        </xdr:nvSpPr>
        <xdr:spPr bwMode="auto">
          <a:xfrm>
            <a:off x="21847710" y="7311554"/>
            <a:ext cx="106107" cy="106107"/>
          </a:xfrm>
          <a:prstGeom prst="ellipse">
            <a:avLst/>
          </a:prstGeom>
          <a:solidFill>
            <a:srgbClr val="FFFF00"/>
          </a:solidFill>
          <a:ln w="317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18000" tIns="45720" rIns="18000" bIns="45720" numCol="1" rtlCol="0" anchor="t" anchorCtr="0" compatLnSpc="1">
            <a:prstTxWarp prst="textNoShape">
              <a:avLst/>
            </a:prstTxWarp>
            <a:spAutoFit/>
          </a:bodyPr>
          <a:lstStyle>
            <a:defPPr>
              <a:defRPr lang="pt-BR"/>
            </a:defPPr>
            <a:lvl1pPr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1pPr>
            <a:lvl2pPr marL="4572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2pPr>
            <a:lvl3pPr marL="9144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3pPr>
            <a:lvl4pPr marL="13716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4pPr>
            <a:lvl5pPr marL="1828800" algn="ctr" rtl="0" eaLnBrk="0" fontAlgn="base" hangingPunct="0">
              <a:spcBef>
                <a:spcPct val="50000"/>
              </a:spcBef>
              <a:spcAft>
                <a:spcPct val="0"/>
              </a:spcAft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0066"/>
                </a:solidFill>
                <a:latin typeface="Comic Sans MS" pitchFamily="66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5000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pt-BR" sz="2400" b="1" i="0" u="none" strike="noStrike" cap="none" normalizeH="0" baseline="0">
              <a:ln>
                <a:noFill/>
              </a:ln>
              <a:solidFill>
                <a:srgbClr val="000066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omic Sans MS" pitchFamily="66" charset="0"/>
            </a:endParaRPr>
          </a:p>
        </xdr:txBody>
      </xdr:sp>
    </xdr:grpSp>
    <xdr:clientData/>
  </xdr:twoCellAnchor>
  <xdr:twoCellAnchor>
    <xdr:from>
      <xdr:col>34</xdr:col>
      <xdr:colOff>0</xdr:colOff>
      <xdr:row>29</xdr:row>
      <xdr:rowOff>142875</xdr:rowOff>
    </xdr:from>
    <xdr:to>
      <xdr:col>35</xdr:col>
      <xdr:colOff>548640</xdr:colOff>
      <xdr:row>32</xdr:row>
      <xdr:rowOff>161187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0" name="CaixaDeTexto 11">
              <a:extLst>
                <a:ext uri="{FF2B5EF4-FFF2-40B4-BE49-F238E27FC236}">
                  <a16:creationId xmlns:a16="http://schemas.microsoft.com/office/drawing/2014/main" id="{ADB92993-B2C5-F632-0F5B-ECE712AB53E1}"/>
                </a:ext>
              </a:extLst>
            </xdr:cNvPr>
            <xdr:cNvSpPr txBox="1"/>
          </xdr:nvSpPr>
          <xdr:spPr>
            <a:xfrm>
              <a:off x="19564350" y="5514975"/>
              <a:ext cx="1158240" cy="58028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𝑝</m:t>
                            </m:r>
                          </m:sub>
                        </m:sSub>
                      </m:den>
                    </m:f>
                    <m:r>
                      <a:rPr lang="pt-BR" sz="1400" b="0" i="1">
                        <a:solidFill>
                          <a:schemeClr val="tx1"/>
                        </a:solidFill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𝑛</m:t>
                                </m:r>
                              </m:e>
                              <m:sub>
                                <m: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𝑚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𝑛</m:t>
                                </m:r>
                              </m:e>
                              <m:sub>
                                <m: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𝑝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 sz="1400" b="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00" name="CaixaDeTexto 11">
              <a:extLst>
                <a:ext uri="{FF2B5EF4-FFF2-40B4-BE49-F238E27FC236}">
                  <a16:creationId xmlns:a16="http://schemas.microsoft.com/office/drawing/2014/main" id="{ADB92993-B2C5-F632-0F5B-ECE712AB53E1}"/>
                </a:ext>
              </a:extLst>
            </xdr:cNvPr>
            <xdr:cNvSpPr txBox="1"/>
          </xdr:nvSpPr>
          <xdr:spPr>
            <a:xfrm>
              <a:off x="19564350" y="5514975"/>
              <a:ext cx="1158240" cy="58028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𝑄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𝑚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/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𝑄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𝑝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 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=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𝑛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𝑚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/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𝑛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𝑝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 )</a:t>
              </a:r>
              <a:endParaRPr lang="pt-BR" sz="1400" b="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36</xdr:col>
      <xdr:colOff>552450</xdr:colOff>
      <xdr:row>29</xdr:row>
      <xdr:rowOff>114300</xdr:rowOff>
    </xdr:from>
    <xdr:to>
      <xdr:col>38</xdr:col>
      <xdr:colOff>598170</xdr:colOff>
      <xdr:row>32</xdr:row>
      <xdr:rowOff>175124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1" name="CaixaDeTexto 15">
              <a:extLst>
                <a:ext uri="{FF2B5EF4-FFF2-40B4-BE49-F238E27FC236}">
                  <a16:creationId xmlns:a16="http://schemas.microsoft.com/office/drawing/2014/main" id="{A0D51FC8-A535-F320-D4EE-392987FD912D}"/>
                </a:ext>
              </a:extLst>
            </xdr:cNvPr>
            <xdr:cNvSpPr txBox="1"/>
          </xdr:nvSpPr>
          <xdr:spPr>
            <a:xfrm>
              <a:off x="21336000" y="5486400"/>
              <a:ext cx="1264920" cy="6227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𝐻</m:t>
                            </m:r>
                          </m:e>
                          <m:sub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𝐻</m:t>
                            </m:r>
                          </m:e>
                          <m:sub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𝑝</m:t>
                            </m:r>
                          </m:sub>
                        </m:sSub>
                      </m:den>
                    </m:f>
                    <m:r>
                      <a:rPr lang="pt-BR" sz="1400" b="0" i="1">
                        <a:solidFill>
                          <a:schemeClr val="tx1"/>
                        </a:solidFill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pt-BR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pt-BR" sz="1400" b="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400" b="0" i="1">
                                        <a:solidFill>
                                          <a:schemeClr val="tx1"/>
                                        </a:solidFill>
                                        <a:latin typeface="Cambria Math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pt-BR" sz="1400" b="0" i="1">
                                        <a:solidFill>
                                          <a:schemeClr val="tx1"/>
                                        </a:solidFill>
                                        <a:latin typeface="Cambria Math"/>
                                      </a:rPr>
                                      <m:t>𝑚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pt-BR" sz="1400" b="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400" b="0" i="1">
                                        <a:solidFill>
                                          <a:schemeClr val="tx1"/>
                                        </a:solidFill>
                                        <a:latin typeface="Cambria Math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pt-BR" sz="1400" b="0" i="1">
                                        <a:solidFill>
                                          <a:schemeClr val="tx1"/>
                                        </a:solidFill>
                                        <a:latin typeface="Cambria Math"/>
                                      </a:rPr>
                                      <m:t>𝑝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pt-BR" sz="1400" b="0" i="1">
                            <a:solidFill>
                              <a:schemeClr val="tx1"/>
                            </a:solidFill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BR" sz="1400" b="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01" name="CaixaDeTexto 15">
              <a:extLst>
                <a:ext uri="{FF2B5EF4-FFF2-40B4-BE49-F238E27FC236}">
                  <a16:creationId xmlns:a16="http://schemas.microsoft.com/office/drawing/2014/main" id="{A0D51FC8-A535-F320-D4EE-392987FD912D}"/>
                </a:ext>
              </a:extLst>
            </xdr:cNvPr>
            <xdr:cNvSpPr txBox="1"/>
          </xdr:nvSpPr>
          <xdr:spPr>
            <a:xfrm>
              <a:off x="21336000" y="5486400"/>
              <a:ext cx="1264920" cy="6227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𝐻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𝑚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/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𝐻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𝑝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 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=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𝑛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𝑚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/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𝑛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𝑝</a:t>
              </a:r>
              <a:r>
                <a:rPr lang="pt-BR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 )^</a:t>
              </a:r>
              <a:r>
                <a:rPr lang="pt-BR" sz="1400" b="0" i="0">
                  <a:solidFill>
                    <a:schemeClr val="tx1"/>
                  </a:solidFill>
                  <a:latin typeface="Cambria Math"/>
                </a:rPr>
                <a:t>2</a:t>
              </a:r>
              <a:endParaRPr lang="pt-BR" sz="1400" b="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969D-C6F1-445B-B91C-7FBE22D80B25}">
  <dimension ref="B2:L25"/>
  <sheetViews>
    <sheetView zoomScale="130" zoomScaleNormal="130" workbookViewId="0">
      <selection activeCell="J4" sqref="J4"/>
    </sheetView>
  </sheetViews>
  <sheetFormatPr defaultRowHeight="14.4"/>
  <cols>
    <col min="1" max="1" width="4.44140625" customWidth="1"/>
    <col min="2" max="2" width="5.21875" customWidth="1"/>
    <col min="3" max="3" width="7.6640625" customWidth="1"/>
  </cols>
  <sheetData>
    <row r="2" spans="2:12">
      <c r="B2" s="10" t="s">
        <v>0</v>
      </c>
    </row>
    <row r="4" spans="2:12" ht="16.8">
      <c r="B4" t="s">
        <v>9</v>
      </c>
      <c r="C4" s="2">
        <v>300</v>
      </c>
      <c r="D4" t="s">
        <v>8</v>
      </c>
      <c r="F4" s="6" t="s">
        <v>26</v>
      </c>
      <c r="G4" s="2">
        <v>1000</v>
      </c>
      <c r="H4" t="s">
        <v>28</v>
      </c>
    </row>
    <row r="5" spans="2:12" ht="16.8">
      <c r="B5" t="s">
        <v>10</v>
      </c>
      <c r="C5" s="2">
        <v>312</v>
      </c>
      <c r="D5" t="s">
        <v>8</v>
      </c>
      <c r="F5" t="s">
        <v>27</v>
      </c>
      <c r="G5" s="2">
        <v>9.81</v>
      </c>
      <c r="H5" t="s">
        <v>29</v>
      </c>
    </row>
    <row r="7" spans="2:12">
      <c r="B7" t="s">
        <v>22</v>
      </c>
      <c r="F7" t="s">
        <v>23</v>
      </c>
      <c r="J7" t="s">
        <v>33</v>
      </c>
    </row>
    <row r="8" spans="2:12">
      <c r="B8" t="s">
        <v>19</v>
      </c>
      <c r="F8" t="s">
        <v>19</v>
      </c>
      <c r="J8" t="s">
        <v>35</v>
      </c>
    </row>
    <row r="9" spans="2:12">
      <c r="B9" t="s">
        <v>20</v>
      </c>
      <c r="F9" t="s">
        <v>20</v>
      </c>
      <c r="J9" t="s">
        <v>20</v>
      </c>
    </row>
    <row r="10" spans="2:12">
      <c r="B10" t="s">
        <v>21</v>
      </c>
      <c r="F10" t="s">
        <v>21</v>
      </c>
      <c r="J10" t="s">
        <v>21</v>
      </c>
    </row>
    <row r="12" spans="2:12">
      <c r="B12" t="s">
        <v>16</v>
      </c>
      <c r="F12" t="s">
        <v>16</v>
      </c>
      <c r="J12" t="s">
        <v>16</v>
      </c>
    </row>
    <row r="13" spans="2:12">
      <c r="B13" t="s">
        <v>3</v>
      </c>
      <c r="C13" s="11">
        <v>13.4</v>
      </c>
      <c r="D13" t="s">
        <v>8</v>
      </c>
      <c r="F13" t="s">
        <v>5</v>
      </c>
      <c r="G13" s="11">
        <v>14.2</v>
      </c>
      <c r="H13" t="s">
        <v>8</v>
      </c>
      <c r="J13" t="s">
        <v>13</v>
      </c>
      <c r="K13" s="11">
        <v>16.899999999999999</v>
      </c>
      <c r="L13" t="s">
        <v>8</v>
      </c>
    </row>
    <row r="14" spans="2:12" ht="16.2">
      <c r="B14" t="s">
        <v>12</v>
      </c>
      <c r="C14" s="11">
        <v>37.299999999999997</v>
      </c>
      <c r="D14" s="7" t="s">
        <v>18</v>
      </c>
      <c r="F14" t="s">
        <v>14</v>
      </c>
      <c r="G14" s="11">
        <v>47</v>
      </c>
      <c r="H14" s="7" t="s">
        <v>18</v>
      </c>
      <c r="J14" t="s">
        <v>1</v>
      </c>
      <c r="K14" s="11">
        <v>71</v>
      </c>
      <c r="L14" s="7" t="s">
        <v>18</v>
      </c>
    </row>
    <row r="15" spans="2:12" ht="16.2">
      <c r="B15" t="s">
        <v>12</v>
      </c>
      <c r="C15">
        <f>C14/1000</f>
        <v>3.73E-2</v>
      </c>
      <c r="D15" t="s">
        <v>34</v>
      </c>
      <c r="F15" t="s">
        <v>14</v>
      </c>
      <c r="G15">
        <f>G14/1000</f>
        <v>4.7E-2</v>
      </c>
      <c r="H15" t="s">
        <v>34</v>
      </c>
      <c r="J15" t="s">
        <v>1</v>
      </c>
      <c r="K15">
        <f>K14/1000</f>
        <v>7.0999999999999994E-2</v>
      </c>
      <c r="L15" t="s">
        <v>34</v>
      </c>
    </row>
    <row r="16" spans="2:12">
      <c r="B16" s="6" t="s">
        <v>24</v>
      </c>
      <c r="C16" s="12">
        <v>0.57999999999999996</v>
      </c>
      <c r="F16" s="6" t="s">
        <v>25</v>
      </c>
      <c r="G16" s="12">
        <v>0.63</v>
      </c>
      <c r="J16" s="6" t="s">
        <v>17</v>
      </c>
      <c r="K16" s="9">
        <f>$G$4*$G$5*K13*K15/K17</f>
        <v>0.73574141569154039</v>
      </c>
    </row>
    <row r="17" spans="2:12">
      <c r="B17" t="s">
        <v>30</v>
      </c>
      <c r="C17" s="8">
        <f>$G$4*$G$5*C15*C13/C16</f>
        <v>8453.8520689655179</v>
      </c>
      <c r="D17" t="s">
        <v>31</v>
      </c>
      <c r="F17" t="s">
        <v>32</v>
      </c>
      <c r="G17" s="8">
        <f>$G$4*$G$5*G15*G13/G16</f>
        <v>10392.371428571427</v>
      </c>
      <c r="H17" t="s">
        <v>31</v>
      </c>
      <c r="J17" t="s">
        <v>32</v>
      </c>
      <c r="K17" s="8">
        <f>C25+G25</f>
        <v>15998.853332099221</v>
      </c>
      <c r="L17" t="s">
        <v>31</v>
      </c>
    </row>
    <row r="19" spans="2:12">
      <c r="B19" t="s">
        <v>36</v>
      </c>
    </row>
    <row r="21" spans="2:12">
      <c r="B21" t="s">
        <v>16</v>
      </c>
      <c r="F21" t="s">
        <v>16</v>
      </c>
    </row>
    <row r="22" spans="2:12">
      <c r="B22" t="s">
        <v>3</v>
      </c>
      <c r="C22" s="11">
        <v>16.899999999999999</v>
      </c>
      <c r="D22" t="s">
        <v>8</v>
      </c>
      <c r="F22" t="s">
        <v>5</v>
      </c>
      <c r="G22" s="11">
        <v>16.899999999999999</v>
      </c>
      <c r="H22" t="s">
        <v>8</v>
      </c>
    </row>
    <row r="23" spans="2:12" ht="16.2">
      <c r="B23" t="s">
        <v>12</v>
      </c>
      <c r="C23" s="11">
        <v>30</v>
      </c>
      <c r="D23" s="7" t="s">
        <v>18</v>
      </c>
      <c r="F23" t="s">
        <v>14</v>
      </c>
      <c r="G23" s="11">
        <v>41</v>
      </c>
      <c r="H23" s="7" t="s">
        <v>18</v>
      </c>
    </row>
    <row r="24" spans="2:12">
      <c r="B24" s="6" t="s">
        <v>24</v>
      </c>
      <c r="C24" s="12">
        <v>0.73</v>
      </c>
      <c r="F24" s="6" t="s">
        <v>25</v>
      </c>
      <c r="G24" s="12">
        <v>0.74</v>
      </c>
    </row>
    <row r="25" spans="2:12">
      <c r="B25" t="s">
        <v>30</v>
      </c>
      <c r="C25" s="8">
        <f>$G$4*$G$5*C23/1000*C22/C24</f>
        <v>6813.2465753424658</v>
      </c>
      <c r="D25" t="s">
        <v>31</v>
      </c>
      <c r="F25" t="s">
        <v>32</v>
      </c>
      <c r="G25" s="8">
        <f>$G$4*$G$5*G23/1000*G22/G24</f>
        <v>9185.6067567567552</v>
      </c>
      <c r="H25" t="s">
        <v>31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247D-A7ED-41EC-A70A-FE7B9C67DD15}">
  <dimension ref="B2:M18"/>
  <sheetViews>
    <sheetView zoomScaleNormal="100" workbookViewId="0">
      <selection activeCell="F23" sqref="F23"/>
    </sheetView>
  </sheetViews>
  <sheetFormatPr defaultRowHeight="14.4"/>
  <cols>
    <col min="1" max="1" width="4.77734375" customWidth="1"/>
    <col min="8" max="8" width="5.5546875" customWidth="1"/>
    <col min="9" max="9" width="6.21875" customWidth="1"/>
  </cols>
  <sheetData>
    <row r="2" spans="2:13" ht="16.2">
      <c r="B2" s="1" t="s">
        <v>2</v>
      </c>
      <c r="C2" s="1" t="s">
        <v>4</v>
      </c>
      <c r="D2" s="1" t="s">
        <v>4</v>
      </c>
      <c r="E2" s="1"/>
      <c r="F2" s="1"/>
      <c r="G2" s="1" t="s">
        <v>4</v>
      </c>
      <c r="H2" s="1"/>
    </row>
    <row r="3" spans="2:13" ht="16.2">
      <c r="B3" s="1" t="s">
        <v>1</v>
      </c>
      <c r="C3" s="1" t="s">
        <v>3</v>
      </c>
      <c r="D3" s="1" t="s">
        <v>5</v>
      </c>
      <c r="E3" s="1" t="s">
        <v>6</v>
      </c>
      <c r="F3" s="1" t="s">
        <v>7</v>
      </c>
      <c r="G3" s="3" t="s">
        <v>11</v>
      </c>
      <c r="H3" s="1"/>
      <c r="J3" s="1" t="s">
        <v>4</v>
      </c>
      <c r="K3" s="1" t="s">
        <v>2</v>
      </c>
      <c r="L3" s="1" t="s">
        <v>2</v>
      </c>
      <c r="M3" s="1" t="s">
        <v>2</v>
      </c>
    </row>
    <row r="4" spans="2:13">
      <c r="B4" s="4">
        <v>0</v>
      </c>
      <c r="C4" s="4">
        <v>25</v>
      </c>
      <c r="D4" s="4">
        <v>27</v>
      </c>
      <c r="E4" s="5">
        <v>0</v>
      </c>
      <c r="F4" s="5">
        <v>0</v>
      </c>
      <c r="G4">
        <f>('Problema 6.10.43'!$C$5-'Problema 6.10.43'!$C$4)+0.001*B4^2</f>
        <v>12</v>
      </c>
      <c r="J4" s="1" t="s">
        <v>13</v>
      </c>
      <c r="K4" s="1" t="s">
        <v>12</v>
      </c>
      <c r="L4" s="1" t="s">
        <v>14</v>
      </c>
      <c r="M4" s="1" t="s">
        <v>15</v>
      </c>
    </row>
    <row r="5" spans="2:13">
      <c r="B5" s="4">
        <v>10</v>
      </c>
      <c r="C5" s="4">
        <v>23.5</v>
      </c>
      <c r="D5" s="4">
        <v>26</v>
      </c>
      <c r="E5" s="5">
        <v>0.6</v>
      </c>
      <c r="F5" s="5">
        <v>0.52</v>
      </c>
      <c r="G5">
        <f>('Problema 6.10.43'!$C$5-'Problema 6.10.43'!$C$4)+0.001*B5^2</f>
        <v>12.1</v>
      </c>
      <c r="J5" s="2">
        <v>7.5</v>
      </c>
      <c r="K5" s="2">
        <v>46</v>
      </c>
      <c r="L5" s="4">
        <v>60</v>
      </c>
      <c r="M5">
        <f t="shared" ref="M5:M11" si="0">K5+L5</f>
        <v>106</v>
      </c>
    </row>
    <row r="6" spans="2:13">
      <c r="B6" s="4">
        <v>20</v>
      </c>
      <c r="C6" s="4">
        <v>21.2</v>
      </c>
      <c r="D6" s="4">
        <v>23.75</v>
      </c>
      <c r="E6" s="5">
        <v>0.78</v>
      </c>
      <c r="F6" s="5">
        <v>0.75</v>
      </c>
      <c r="G6">
        <f>('Problema 6.10.43'!$C$5-'Problema 6.10.43'!$C$4)+0.001*B6^2</f>
        <v>12.4</v>
      </c>
      <c r="J6" s="4">
        <v>10</v>
      </c>
      <c r="K6" s="4">
        <v>43</v>
      </c>
      <c r="L6" s="4">
        <v>55</v>
      </c>
      <c r="M6">
        <f t="shared" si="0"/>
        <v>98</v>
      </c>
    </row>
    <row r="7" spans="2:13">
      <c r="B7" s="4">
        <v>30</v>
      </c>
      <c r="C7" s="4">
        <v>17.2</v>
      </c>
      <c r="D7" s="4">
        <v>21</v>
      </c>
      <c r="E7" s="5">
        <v>0.72</v>
      </c>
      <c r="F7" s="5">
        <v>0.82</v>
      </c>
      <c r="G7">
        <f>('Problema 6.10.43'!$C$5-'Problema 6.10.43'!$C$4)+0.001*B7^2</f>
        <v>12.9</v>
      </c>
      <c r="J7" s="4">
        <v>15</v>
      </c>
      <c r="K7" s="4">
        <v>34.5</v>
      </c>
      <c r="L7" s="4">
        <v>45</v>
      </c>
      <c r="M7">
        <f t="shared" si="0"/>
        <v>79.5</v>
      </c>
    </row>
    <row r="8" spans="2:13">
      <c r="B8" s="4">
        <v>40</v>
      </c>
      <c r="C8" s="4">
        <v>12</v>
      </c>
      <c r="D8" s="4">
        <v>17.5</v>
      </c>
      <c r="E8" s="5">
        <v>0.52</v>
      </c>
      <c r="F8" s="5">
        <v>0.75</v>
      </c>
      <c r="G8">
        <f>('Problema 6.10.43'!$C$5-'Problema 6.10.43'!$C$4)+0.001*B8^2</f>
        <v>13.6</v>
      </c>
      <c r="J8" s="4">
        <v>20</v>
      </c>
      <c r="K8" s="4">
        <v>23</v>
      </c>
      <c r="L8" s="4">
        <v>33</v>
      </c>
      <c r="M8">
        <f t="shared" si="0"/>
        <v>56</v>
      </c>
    </row>
    <row r="9" spans="2:13">
      <c r="B9" s="4">
        <v>50</v>
      </c>
      <c r="C9" s="4">
        <v>5</v>
      </c>
      <c r="D9" s="4">
        <v>12.7</v>
      </c>
      <c r="E9" s="5">
        <v>0.2</v>
      </c>
      <c r="F9" s="5">
        <v>0.57999999999999996</v>
      </c>
      <c r="G9">
        <f>('Problema 6.10.43'!$C$5-'Problema 6.10.43'!$C$4)+0.001*B9^2</f>
        <v>14.5</v>
      </c>
      <c r="J9" s="4">
        <v>22.5</v>
      </c>
      <c r="K9" s="4">
        <v>15</v>
      </c>
      <c r="L9" s="4">
        <v>25</v>
      </c>
      <c r="M9">
        <f t="shared" si="0"/>
        <v>40</v>
      </c>
    </row>
    <row r="10" spans="2:13">
      <c r="B10" s="4">
        <v>60</v>
      </c>
      <c r="C10" s="4"/>
      <c r="D10" s="4">
        <v>7.5</v>
      </c>
      <c r="E10" s="5"/>
      <c r="F10" s="5">
        <v>0.3</v>
      </c>
      <c r="G10">
        <f>('Problema 6.10.43'!$C$5-'Problema 6.10.43'!$C$4)+0.001*B10^2</f>
        <v>15.6</v>
      </c>
      <c r="J10" s="4">
        <v>25</v>
      </c>
      <c r="K10" s="4">
        <v>0</v>
      </c>
      <c r="L10" s="4">
        <v>15</v>
      </c>
      <c r="M10">
        <f t="shared" si="0"/>
        <v>15</v>
      </c>
    </row>
    <row r="11" spans="2:13">
      <c r="B11" s="4">
        <v>70</v>
      </c>
      <c r="C11" s="4"/>
      <c r="D11" s="4"/>
      <c r="E11" s="4"/>
      <c r="F11" s="4"/>
      <c r="G11">
        <f>('Problema 6.10.43'!$C$5-'Problema 6.10.43'!$C$4)+0.001*B11^2</f>
        <v>16.899999999999999</v>
      </c>
      <c r="J11" s="4">
        <v>26</v>
      </c>
      <c r="K11" s="2"/>
      <c r="L11" s="4">
        <v>10</v>
      </c>
      <c r="M11">
        <f t="shared" si="0"/>
        <v>10</v>
      </c>
    </row>
    <row r="12" spans="2:13">
      <c r="B12" s="4">
        <v>80</v>
      </c>
      <c r="C12" s="2"/>
      <c r="D12" s="2"/>
      <c r="E12" s="2"/>
      <c r="F12" s="4"/>
      <c r="G12">
        <f>('Problema 6.10.43'!$C$5-'Problema 6.10.43'!$C$4)+0.001*B12^2</f>
        <v>18.399999999999999</v>
      </c>
      <c r="J12" s="4">
        <v>27</v>
      </c>
      <c r="K12" s="4"/>
      <c r="L12" s="4">
        <v>0</v>
      </c>
      <c r="M12">
        <f>K12+L12</f>
        <v>0</v>
      </c>
    </row>
    <row r="13" spans="2:13">
      <c r="F13" s="1"/>
    </row>
    <row r="14" spans="2:13">
      <c r="F14" s="1"/>
    </row>
    <row r="15" spans="2:13">
      <c r="F15" s="1"/>
    </row>
    <row r="16" spans="2:13">
      <c r="F16" s="1"/>
    </row>
    <row r="17" spans="6:6">
      <c r="F17" s="1"/>
    </row>
    <row r="18" spans="6:6">
      <c r="F18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8D292-B590-4782-9D96-84D52433899F}">
  <dimension ref="B2:AP72"/>
  <sheetViews>
    <sheetView tabSelected="1" topLeftCell="A27" zoomScaleNormal="100" workbookViewId="0">
      <selection activeCell="P15" sqref="P15"/>
    </sheetView>
  </sheetViews>
  <sheetFormatPr defaultRowHeight="14.4"/>
  <cols>
    <col min="1" max="1" width="4.21875" customWidth="1"/>
    <col min="12" max="12" width="4" customWidth="1"/>
    <col min="23" max="23" width="4.5546875" customWidth="1"/>
    <col min="34" max="34" width="5.77734375" customWidth="1"/>
    <col min="36" max="36" width="10.6640625" customWidth="1"/>
  </cols>
  <sheetData>
    <row r="2" spans="2:19">
      <c r="B2" s="10" t="s">
        <v>37</v>
      </c>
    </row>
    <row r="4" spans="2:19">
      <c r="M4" t="s">
        <v>45</v>
      </c>
    </row>
    <row r="5" spans="2:19">
      <c r="M5" t="s">
        <v>54</v>
      </c>
    </row>
    <row r="6" spans="2:19">
      <c r="M6" t="s">
        <v>57</v>
      </c>
    </row>
    <row r="7" spans="2:19" ht="16.2">
      <c r="M7" t="s">
        <v>53</v>
      </c>
    </row>
    <row r="9" spans="2:19">
      <c r="M9" t="s">
        <v>73</v>
      </c>
      <c r="N9" s="2">
        <v>700</v>
      </c>
      <c r="O9" t="s">
        <v>8</v>
      </c>
      <c r="P9" t="s">
        <v>52</v>
      </c>
    </row>
    <row r="10" spans="2:19">
      <c r="M10" t="s">
        <v>50</v>
      </c>
      <c r="N10" s="15">
        <f>10.33-0.0012*N9</f>
        <v>9.49</v>
      </c>
      <c r="O10" t="s">
        <v>8</v>
      </c>
    </row>
    <row r="11" spans="2:19" ht="15.6">
      <c r="M11" s="6" t="s">
        <v>46</v>
      </c>
      <c r="N11" s="2">
        <v>0</v>
      </c>
      <c r="O11" t="s">
        <v>8</v>
      </c>
      <c r="P11" t="s">
        <v>52</v>
      </c>
    </row>
    <row r="12" spans="2:19">
      <c r="M12" t="s">
        <v>47</v>
      </c>
      <c r="N12" s="2">
        <v>25</v>
      </c>
      <c r="O12" s="18" t="s">
        <v>48</v>
      </c>
      <c r="P12" t="s">
        <v>52</v>
      </c>
    </row>
    <row r="13" spans="2:19">
      <c r="M13" t="s">
        <v>49</v>
      </c>
      <c r="N13" s="19">
        <v>0.31659999999999999</v>
      </c>
      <c r="O13" t="s">
        <v>8</v>
      </c>
      <c r="P13" s="21" t="s">
        <v>74</v>
      </c>
      <c r="Q13" s="21"/>
      <c r="R13" s="21"/>
      <c r="S13" s="21"/>
    </row>
    <row r="14" spans="2:19">
      <c r="P14" s="21" t="s">
        <v>75</v>
      </c>
      <c r="Q14" s="21"/>
      <c r="R14" s="21"/>
      <c r="S14" s="21"/>
    </row>
    <row r="15" spans="2:19">
      <c r="M15" t="s">
        <v>55</v>
      </c>
      <c r="N15" s="13">
        <v>5</v>
      </c>
      <c r="O15" t="s">
        <v>8</v>
      </c>
    </row>
    <row r="16" spans="2:19" ht="15.6">
      <c r="M16" t="s">
        <v>56</v>
      </c>
      <c r="N16" s="13">
        <v>0.5</v>
      </c>
      <c r="O16" t="s">
        <v>8</v>
      </c>
    </row>
    <row r="18" spans="13:35">
      <c r="M18" t="s">
        <v>58</v>
      </c>
      <c r="N18" s="16">
        <f>N15+N16-N10+N13+N11</f>
        <v>-3.6734</v>
      </c>
      <c r="O18" t="s">
        <v>8</v>
      </c>
      <c r="P18" t="s">
        <v>59</v>
      </c>
    </row>
    <row r="20" spans="13:35" ht="16.2">
      <c r="M20" t="s">
        <v>60</v>
      </c>
      <c r="N20" s="15"/>
    </row>
    <row r="22" spans="13:35">
      <c r="M22" t="s">
        <v>55</v>
      </c>
      <c r="N22" s="13">
        <v>3</v>
      </c>
      <c r="O22" t="s">
        <v>8</v>
      </c>
    </row>
    <row r="23" spans="13:35">
      <c r="M23" t="s">
        <v>51</v>
      </c>
      <c r="N23" s="16">
        <f>N22+N16-N10+N13+N11</f>
        <v>-5.6734</v>
      </c>
      <c r="O23" t="s">
        <v>8</v>
      </c>
      <c r="P23" t="s">
        <v>59</v>
      </c>
    </row>
    <row r="25" spans="13:35" ht="16.8">
      <c r="M25" t="s">
        <v>62</v>
      </c>
      <c r="X25" t="s">
        <v>1</v>
      </c>
      <c r="Y25" s="2">
        <v>20</v>
      </c>
      <c r="Z25" t="s">
        <v>18</v>
      </c>
      <c r="AA25">
        <f>Y25/1000</f>
        <v>0.02</v>
      </c>
      <c r="AB25" t="s">
        <v>34</v>
      </c>
      <c r="AI25" t="s">
        <v>83</v>
      </c>
    </row>
    <row r="26" spans="13:35">
      <c r="M26" t="s">
        <v>61</v>
      </c>
      <c r="X26" t="s">
        <v>13</v>
      </c>
      <c r="Y26" s="13">
        <v>25.5</v>
      </c>
      <c r="Z26" t="s">
        <v>8</v>
      </c>
      <c r="AI26" t="s">
        <v>84</v>
      </c>
    </row>
    <row r="28" spans="13:35">
      <c r="X28" t="s">
        <v>76</v>
      </c>
      <c r="AI28" t="s">
        <v>86</v>
      </c>
    </row>
    <row r="29" spans="13:35">
      <c r="X29" t="s">
        <v>77</v>
      </c>
      <c r="AI29" t="s">
        <v>85</v>
      </c>
    </row>
    <row r="31" spans="13:35" ht="15.6">
      <c r="X31" t="s">
        <v>78</v>
      </c>
    </row>
    <row r="33" spans="24:42" ht="16.2">
      <c r="X33" t="s">
        <v>79</v>
      </c>
      <c r="Y33">
        <f>N57</f>
        <v>36</v>
      </c>
      <c r="Z33" t="s">
        <v>18</v>
      </c>
    </row>
    <row r="34" spans="24:42" ht="16.2">
      <c r="X34" t="s">
        <v>80</v>
      </c>
      <c r="Y34" s="16">
        <f>2/2.65*Y33</f>
        <v>27.169811320754718</v>
      </c>
      <c r="Z34" t="s">
        <v>18</v>
      </c>
    </row>
    <row r="35" spans="24:42" ht="16.2">
      <c r="X35" t="s">
        <v>81</v>
      </c>
      <c r="Y35" s="16">
        <f>1.65*Y34</f>
        <v>44.830188679245282</v>
      </c>
      <c r="Z35" t="s">
        <v>18</v>
      </c>
      <c r="AI35" s="1" t="s">
        <v>87</v>
      </c>
      <c r="AJ35" s="1" t="s">
        <v>88</v>
      </c>
      <c r="AK35" s="1" t="s">
        <v>89</v>
      </c>
      <c r="AN35" s="1" t="s">
        <v>87</v>
      </c>
      <c r="AO35" s="1" t="s">
        <v>88</v>
      </c>
      <c r="AP35" s="1" t="s">
        <v>89</v>
      </c>
    </row>
    <row r="36" spans="24:42">
      <c r="AI36" s="2">
        <v>1750</v>
      </c>
      <c r="AJ36" s="2">
        <v>22.5</v>
      </c>
      <c r="AK36" s="2">
        <v>25</v>
      </c>
      <c r="AN36" s="2">
        <v>1300</v>
      </c>
      <c r="AO36" s="16">
        <f>AJ36*(AN36/AI36)</f>
        <v>16.714285714285715</v>
      </c>
      <c r="AP36" s="16">
        <f>AK36*(AN36/AI36)^2</f>
        <v>13.795918367346941</v>
      </c>
    </row>
    <row r="37" spans="24:42">
      <c r="Y37" s="16"/>
      <c r="AI37" s="2">
        <v>1750</v>
      </c>
      <c r="AJ37" s="2">
        <v>30</v>
      </c>
      <c r="AK37" s="2">
        <v>22.5</v>
      </c>
      <c r="AN37" s="2">
        <v>1300</v>
      </c>
      <c r="AO37" s="16">
        <f>AJ37*(AN37/AI37)</f>
        <v>22.285714285714285</v>
      </c>
      <c r="AP37" s="16">
        <f>AK37*(AN37/AI37)^2</f>
        <v>12.416326530612247</v>
      </c>
    </row>
    <row r="49" spans="3:37" ht="15.6">
      <c r="M49" t="s">
        <v>64</v>
      </c>
      <c r="N49" s="13">
        <v>10</v>
      </c>
      <c r="O49" t="s">
        <v>8</v>
      </c>
    </row>
    <row r="50" spans="3:37" ht="15.6">
      <c r="M50" t="s">
        <v>65</v>
      </c>
      <c r="N50" s="13">
        <v>21.5</v>
      </c>
      <c r="O50" t="s">
        <v>8</v>
      </c>
    </row>
    <row r="51" spans="3:37" ht="15.6">
      <c r="M51" s="20" t="s">
        <v>63</v>
      </c>
      <c r="N51">
        <f>N50-N49</f>
        <v>11.5</v>
      </c>
      <c r="O51" t="s">
        <v>8</v>
      </c>
      <c r="P51" t="s">
        <v>66</v>
      </c>
    </row>
    <row r="52" spans="3:37">
      <c r="P52" t="s">
        <v>67</v>
      </c>
    </row>
    <row r="53" spans="3:37">
      <c r="C53" t="s">
        <v>38</v>
      </c>
      <c r="D53" s="2">
        <v>1750</v>
      </c>
      <c r="E53" t="s">
        <v>39</v>
      </c>
    </row>
    <row r="54" spans="3:37" ht="15.6">
      <c r="C54" t="s">
        <v>40</v>
      </c>
      <c r="D54" s="13">
        <v>10</v>
      </c>
      <c r="M54" t="s">
        <v>68</v>
      </c>
      <c r="N54" s="2">
        <v>2.5000000000000001E-2</v>
      </c>
    </row>
    <row r="55" spans="3:37" ht="16.2">
      <c r="C55" t="s">
        <v>1</v>
      </c>
      <c r="D55" s="13">
        <v>4.7</v>
      </c>
      <c r="E55" t="s">
        <v>18</v>
      </c>
      <c r="F55">
        <f>D55/1000</f>
        <v>4.7000000000000002E-3</v>
      </c>
      <c r="G55" t="s">
        <v>34</v>
      </c>
      <c r="M55" t="s">
        <v>69</v>
      </c>
      <c r="N55" s="2">
        <v>1500</v>
      </c>
      <c r="O55" t="s">
        <v>8</v>
      </c>
    </row>
    <row r="56" spans="3:37" ht="16.2">
      <c r="C56" t="s">
        <v>13</v>
      </c>
      <c r="D56" s="16">
        <f>(D53*SQRT(F55)/D54)^(4/3)</f>
        <v>27.465191841663096</v>
      </c>
      <c r="E56" t="s">
        <v>8</v>
      </c>
      <c r="M56" t="s">
        <v>27</v>
      </c>
      <c r="N56" s="2">
        <v>9.81</v>
      </c>
      <c r="O56" t="s">
        <v>29</v>
      </c>
    </row>
    <row r="57" spans="3:37" ht="16.2">
      <c r="M57" t="s">
        <v>1</v>
      </c>
      <c r="N57" s="13">
        <v>36</v>
      </c>
      <c r="O57" t="s">
        <v>18</v>
      </c>
      <c r="P57">
        <f>N57/1000</f>
        <v>3.5999999999999997E-2</v>
      </c>
      <c r="Q57" t="s">
        <v>34</v>
      </c>
      <c r="X57" t="s">
        <v>82</v>
      </c>
      <c r="Y57" s="8"/>
    </row>
    <row r="58" spans="3:37">
      <c r="C58" t="s">
        <v>38</v>
      </c>
      <c r="D58" s="2">
        <v>1750</v>
      </c>
      <c r="E58" t="s">
        <v>39</v>
      </c>
    </row>
    <row r="59" spans="3:37" ht="15.6">
      <c r="C59" t="s">
        <v>40</v>
      </c>
      <c r="D59" s="13">
        <v>30</v>
      </c>
      <c r="M59" t="s">
        <v>70</v>
      </c>
      <c r="N59" s="14">
        <f>(8*N54*N55*P57^2/(PI()*N57*N51))^0.2</f>
        <v>0.19729460445927122</v>
      </c>
      <c r="O59" t="s">
        <v>8</v>
      </c>
    </row>
    <row r="60" spans="3:37" ht="16.2">
      <c r="C60" t="s">
        <v>1</v>
      </c>
      <c r="D60" s="13">
        <v>32</v>
      </c>
      <c r="E60" t="s">
        <v>18</v>
      </c>
      <c r="F60">
        <f>D60/1000</f>
        <v>3.2000000000000001E-2</v>
      </c>
      <c r="G60" t="s">
        <v>34</v>
      </c>
      <c r="M60" t="s">
        <v>71</v>
      </c>
      <c r="N60" s="13">
        <v>200</v>
      </c>
      <c r="P60" t="s">
        <v>72</v>
      </c>
      <c r="AI60" t="s">
        <v>1</v>
      </c>
      <c r="AJ60" s="13">
        <v>19</v>
      </c>
      <c r="AK60" t="s">
        <v>18</v>
      </c>
    </row>
    <row r="61" spans="3:37">
      <c r="C61" t="s">
        <v>13</v>
      </c>
      <c r="D61" s="16">
        <f>(D58*SQRT(F60)/D59)^(4/3)</f>
        <v>22.802845471439245</v>
      </c>
      <c r="E61" t="s">
        <v>8</v>
      </c>
      <c r="AI61" t="s">
        <v>13</v>
      </c>
      <c r="AJ61" s="13">
        <v>13</v>
      </c>
      <c r="AK61" t="s">
        <v>8</v>
      </c>
    </row>
    <row r="63" spans="3:37">
      <c r="C63" t="s">
        <v>38</v>
      </c>
      <c r="D63" s="2">
        <v>1750</v>
      </c>
      <c r="E63" t="s">
        <v>39</v>
      </c>
    </row>
    <row r="64" spans="3:37" ht="16.2">
      <c r="C64" t="s">
        <v>1</v>
      </c>
      <c r="D64" s="13">
        <v>49</v>
      </c>
      <c r="E64" t="s">
        <v>18</v>
      </c>
      <c r="F64">
        <f>D64/1000</f>
        <v>4.9000000000000002E-2</v>
      </c>
      <c r="G64" t="s">
        <v>34</v>
      </c>
    </row>
    <row r="65" spans="2:5">
      <c r="C65" t="s">
        <v>13</v>
      </c>
      <c r="D65" s="17">
        <v>18</v>
      </c>
      <c r="E65" t="s">
        <v>8</v>
      </c>
    </row>
    <row r="66" spans="2:5" ht="15.6">
      <c r="C66" t="s">
        <v>40</v>
      </c>
      <c r="D66" s="16">
        <f>D63*SQRT(F64)/D65^0.75</f>
        <v>44.328364665554034</v>
      </c>
    </row>
    <row r="68" spans="2:5">
      <c r="B68" t="s">
        <v>41</v>
      </c>
    </row>
    <row r="69" spans="2:5" ht="15.6">
      <c r="B69" t="s">
        <v>42</v>
      </c>
    </row>
    <row r="70" spans="2:5">
      <c r="B70" t="s">
        <v>43</v>
      </c>
    </row>
    <row r="72" spans="2:5" ht="15.6">
      <c r="B72" t="s">
        <v>44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Problema 6.10.43</vt:lpstr>
      <vt:lpstr>Dados do gráfico</vt:lpstr>
      <vt:lpstr>Problema 6.10.75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Gissoni</dc:creator>
  <cp:lastModifiedBy>Humberto Gissoni</cp:lastModifiedBy>
  <dcterms:created xsi:type="dcterms:W3CDTF">2023-06-22T23:40:12Z</dcterms:created>
  <dcterms:modified xsi:type="dcterms:W3CDTF">2023-06-26T02:42:12Z</dcterms:modified>
</cp:coreProperties>
</file>