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" windowWidth="15300" windowHeight="5310" activeTab="1"/>
  </bookViews>
  <sheets>
    <sheet name="ABC_Margem" sheetId="1" r:id="rId1"/>
    <sheet name="Graf_ABC_Margem" sheetId="2" r:id="rId2"/>
    <sheet name="ABC_Faturamento" sheetId="3" r:id="rId3"/>
    <sheet name="Graf_ABC_Faturamento" sheetId="4" r:id="rId4"/>
  </sheets>
  <calcPr calcId="144525"/>
</workbook>
</file>

<file path=xl/calcChain.xml><?xml version="1.0" encoding="utf-8"?>
<calcChain xmlns="http://schemas.openxmlformats.org/spreadsheetml/2006/main"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3" i="3"/>
  <c r="G17" i="3"/>
  <c r="H15" i="3" s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3" i="1"/>
  <c r="I5" i="1"/>
  <c r="I6" i="1"/>
  <c r="I7" i="1"/>
  <c r="I8" i="1"/>
  <c r="I9" i="1" s="1"/>
  <c r="I10" i="1" s="1"/>
  <c r="I11" i="1" s="1"/>
  <c r="I12" i="1" s="1"/>
  <c r="I13" i="1" s="1"/>
  <c r="I14" i="1" s="1"/>
  <c r="I15" i="1" s="1"/>
  <c r="I16" i="1" s="1"/>
  <c r="I4" i="1"/>
  <c r="I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3" i="1"/>
  <c r="G17" i="1"/>
  <c r="M5" i="1" l="1"/>
  <c r="N3" i="1"/>
  <c r="N5" i="1"/>
  <c r="N4" i="1"/>
  <c r="M4" i="1"/>
  <c r="M3" i="1"/>
  <c r="H14" i="3"/>
  <c r="H9" i="3"/>
  <c r="H6" i="3"/>
  <c r="H3" i="3"/>
  <c r="I3" i="3" s="1"/>
  <c r="J3" i="3" s="1"/>
  <c r="H10" i="3"/>
  <c r="H13" i="3"/>
  <c r="H8" i="3"/>
  <c r="H12" i="3"/>
  <c r="H16" i="3"/>
  <c r="H4" i="3"/>
  <c r="H5" i="3"/>
  <c r="H7" i="3"/>
  <c r="H11" i="3"/>
  <c r="I4" i="3" l="1"/>
  <c r="I5" i="3" s="1"/>
  <c r="J4" i="3"/>
  <c r="I6" i="3" l="1"/>
  <c r="J5" i="3"/>
  <c r="I7" i="3" l="1"/>
  <c r="J6" i="3"/>
  <c r="I8" i="3" l="1"/>
  <c r="J7" i="3"/>
  <c r="J8" i="3" l="1"/>
  <c r="I9" i="3"/>
  <c r="J9" i="3" l="1"/>
  <c r="I10" i="3"/>
  <c r="I11" i="3" l="1"/>
  <c r="J10" i="3"/>
  <c r="I12" i="3" l="1"/>
  <c r="J11" i="3"/>
  <c r="J12" i="3" l="1"/>
  <c r="I13" i="3"/>
  <c r="J13" i="3" l="1"/>
  <c r="I14" i="3"/>
  <c r="I15" i="3" l="1"/>
  <c r="J14" i="3"/>
  <c r="I16" i="3" l="1"/>
  <c r="J16" i="3" s="1"/>
  <c r="J15" i="3"/>
  <c r="M3" i="3" l="1"/>
  <c r="N5" i="3"/>
  <c r="M5" i="3"/>
  <c r="M4" i="3"/>
  <c r="N3" i="3"/>
  <c r="N4" i="3"/>
</calcChain>
</file>

<file path=xl/sharedStrings.xml><?xml version="1.0" encoding="utf-8"?>
<sst xmlns="http://schemas.openxmlformats.org/spreadsheetml/2006/main" count="57" uniqueCount="24">
  <si>
    <t>Produto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</si>
  <si>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</si>
  <si>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</si>
  <si>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</si>
  <si>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</si>
  <si>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</si>
  <si>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</si>
  <si>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</si>
  <si>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</si>
  <si>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</si>
  <si>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</si>
  <si>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</si>
  <si>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</si>
  <si>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</si>
  <si>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</si>
  <si>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PV</t>
  </si>
  <si>
    <t>Margem</t>
  </si>
  <si>
    <t>Vendas</t>
  </si>
  <si>
    <t>Resultado</t>
  </si>
  <si>
    <t>%</t>
  </si>
  <si>
    <t>% acum</t>
  </si>
  <si>
    <t>corte</t>
  </si>
  <si>
    <t>prop prod</t>
  </si>
  <si>
    <t>prop 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</si>
</sst>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0" applyNumberFormat="1"/>
    <xf numFmtId="10" fontId="0" fillId="0" borderId="0" xfId="1" applyNumberFormat="1" applyFont="1"/>
    <xf numFmtId="9" fontId="0" fillId="0" borderId="0" xfId="1" applyFont="1"/>
    <xf numFmtId="10" fontId="0" fillId="0" borderId="0" xfId="0" applyNumberFormat="1"/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10" fontId="0" fillId="4" borderId="0" xfId="1" applyNumberFormat="1" applyFont="1" applyFill="1"/>
    <xf numFmtId="10" fontId="0" fillId="2" borderId="0" xfId="1" applyNumberFormat="1" applyFont="1" applyFill="1"/>
    <xf numFmtId="164" fontId="0" fillId="3" borderId="0" xfId="0" applyNumberFormat="1" applyFill="1"/>
  </cellXfs>
  <cellStyles count="2">
    <cellStyle name="Normal" xfId="0" builtinId="0"/>
    <cellStyle name="Percent" xfId="1" builtinId="5"/>
  </cellStyles>
  <dxfs count="6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ABC_Margem!$H$2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ABC_Margem!$B$3:$B$16</c:f>
              <c:strCache>
                <c:ptCount val="14"/>
                <c:pt idx="0">
                  <c:v>D</c:v>
                </c:pt>
                <c:pt idx="1">
                  <c:v>F</c:v>
                </c:pt>
                <c:pt idx="2">
                  <c:v>J</c:v>
                </c:pt>
                <c:pt idx="3">
                  <c:v>B</c:v>
                </c:pt>
                <c:pt idx="4">
                  <c:v>L</c:v>
                </c:pt>
                <c:pt idx="5">
                  <c:v>I</c:v>
                </c:pt>
                <c:pt idx="6">
                  <c:v>M</c:v>
                </c:pt>
                <c:pt idx="7">
                  <c:v>N</c:v>
                </c:pt>
                <c:pt idx="8">
                  <c:v>H</c:v>
                </c:pt>
                <c:pt idx="9">
                  <c:v>C</c:v>
                </c:pt>
                <c:pt idx="10">
                  <c:v>K</c:v>
                </c:pt>
                <c:pt idx="11">
                  <c:v>A</c:v>
                </c:pt>
                <c:pt idx="12">
                  <c:v>E</c:v>
                </c:pt>
                <c:pt idx="13">
                  <c:v>G</c:v>
                </c:pt>
              </c:strCache>
            </c:strRef>
          </c:cat>
          <c:val>
            <c:numRef>
              <c:f>ABC_Margem!$H$3:$H$16</c:f>
              <c:numCache>
                <c:formatCode>0.00%</c:formatCode>
                <c:ptCount val="14"/>
                <c:pt idx="0">
                  <c:v>0.38691196592666355</c:v>
                </c:pt>
                <c:pt idx="1">
                  <c:v>0.3489732723471447</c:v>
                </c:pt>
                <c:pt idx="2">
                  <c:v>0.15865271860526076</c:v>
                </c:pt>
                <c:pt idx="3">
                  <c:v>3.2294920980912759E-2</c:v>
                </c:pt>
                <c:pt idx="4">
                  <c:v>2.5434601844384886E-2</c:v>
                </c:pt>
                <c:pt idx="5">
                  <c:v>6.2708584428956817E-3</c:v>
                </c:pt>
                <c:pt idx="6">
                  <c:v>6.2300978630168598E-3</c:v>
                </c:pt>
                <c:pt idx="7">
                  <c:v>5.9573155207508976E-3</c:v>
                </c:pt>
                <c:pt idx="8">
                  <c:v>5.6657206031562489E-3</c:v>
                </c:pt>
                <c:pt idx="9">
                  <c:v>5.5058137128624089E-3</c:v>
                </c:pt>
                <c:pt idx="10">
                  <c:v>5.2612502335894771E-3</c:v>
                </c:pt>
                <c:pt idx="11">
                  <c:v>4.7344981243862393E-3</c:v>
                </c:pt>
                <c:pt idx="12">
                  <c:v>4.2014751567401067E-3</c:v>
                </c:pt>
                <c:pt idx="13">
                  <c:v>3.9054906382354304E-3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574336"/>
        <c:axId val="122575872"/>
      </c:barChart>
      <c:lineChart>
        <c:grouping val="standard"/>
        <c:varyColors val="0"/>
        <c:ser>
          <c:idx val="1"/>
          <c:order val="1"/>
          <c:tx>
            <c:strRef>
              <c:f>ABC_Margem!$I$2</c:f>
              <c:strCache>
                <c:ptCount val="1"/>
                <c:pt idx="0">
                  <c:v>% acum</c:v>
                </c:pt>
              </c:strCache>
            </c:strRef>
          </c:tx>
          <c:marker>
            <c:symbol val="none"/>
          </c:marker>
          <c:cat>
            <c:strRef>
              <c:f>ABC_Margem!$B$3:$B$16</c:f>
              <c:strCache>
                <c:ptCount val="14"/>
                <c:pt idx="0">
                  <c:v>D</c:v>
                </c:pt>
                <c:pt idx="1">
                  <c:v>F</c:v>
                </c:pt>
                <c:pt idx="2">
                  <c:v>J</c:v>
                </c:pt>
                <c:pt idx="3">
                  <c:v>B</c:v>
                </c:pt>
                <c:pt idx="4">
                  <c:v>L</c:v>
                </c:pt>
                <c:pt idx="5">
                  <c:v>I</c:v>
                </c:pt>
                <c:pt idx="6">
                  <c:v>M</c:v>
                </c:pt>
                <c:pt idx="7">
                  <c:v>N</c:v>
                </c:pt>
                <c:pt idx="8">
                  <c:v>H</c:v>
                </c:pt>
                <c:pt idx="9">
                  <c:v>C</c:v>
                </c:pt>
                <c:pt idx="10">
                  <c:v>K</c:v>
                </c:pt>
                <c:pt idx="11">
                  <c:v>A</c:v>
                </c:pt>
                <c:pt idx="12">
                  <c:v>E</c:v>
                </c:pt>
                <c:pt idx="13">
                  <c:v>G</c:v>
                </c:pt>
              </c:strCache>
            </c:strRef>
          </c:cat>
          <c:val>
            <c:numRef>
              <c:f>ABC_Margem!$I$3:$I$16</c:f>
              <c:numCache>
                <c:formatCode>0.00%</c:formatCode>
                <c:ptCount val="14"/>
                <c:pt idx="0">
                  <c:v>0.38691196592666355</c:v>
                </c:pt>
                <c:pt idx="1">
                  <c:v>0.73588523827380825</c:v>
                </c:pt>
                <c:pt idx="2">
                  <c:v>0.89453795687906901</c:v>
                </c:pt>
                <c:pt idx="3">
                  <c:v>0.92683287785998181</c:v>
                </c:pt>
                <c:pt idx="4">
                  <c:v>0.95226747970436665</c:v>
                </c:pt>
                <c:pt idx="5">
                  <c:v>0.9585383381472623</c:v>
                </c:pt>
                <c:pt idx="6">
                  <c:v>0.96476843601027917</c:v>
                </c:pt>
                <c:pt idx="7">
                  <c:v>0.97072575153103002</c:v>
                </c:pt>
                <c:pt idx="8">
                  <c:v>0.97639147213418631</c:v>
                </c:pt>
                <c:pt idx="9">
                  <c:v>0.98189728584704872</c:v>
                </c:pt>
                <c:pt idx="10">
                  <c:v>0.98715853608063819</c:v>
                </c:pt>
                <c:pt idx="11">
                  <c:v>0.99189303420502439</c:v>
                </c:pt>
                <c:pt idx="12">
                  <c:v>0.99609450936176447</c:v>
                </c:pt>
                <c:pt idx="13">
                  <c:v>0.99999999999999989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574336"/>
        <c:axId val="122575872"/>
      </c:lineChart>
      <c:catAx>
        <c:axId val="122574336"/>
        <c:scaling>
          <c:orientation val="minMax"/>
        </c:scaling>
        <c:delete val="0"/>
        <c:axPos val="b"/>
        <c:majorTickMark val="out"/>
        <c:minorTickMark val="none"/>
        <c:tickLblPos val="nextTo"/>
        <c:crossAx val="122575872"/>
        <c:crosses val="autoZero"/>
        <c:auto val="1"/>
        <c:lblAlgn val="ctr"/>
        <c:lblOffset val="100"/>
        <c:noMultiLvlLbl val="0"/>
      </c:catAx>
      <c:valAx>
        <c:axId val="12257587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2257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ABC_Faturamento!$H$2</c:f>
              <c:strCache>
                <c:ptCount val="1"/>
                <c:pt idx="0">
                  <c:v>%</c:v>
                </c:pt>
              </c:strCache>
            </c:strRef>
          </c:tx>
          <c:invertIfNegative val="0"/>
          <c:cat>
            <c:strRef>
              <c:f>ABC_Faturamento!$B$3:$B$16</c:f>
              <c:strCache>
                <c:ptCount val="14"/>
                <c:pt idx="0">
                  <c:v>F</c:v>
                </c:pt>
                <c:pt idx="1">
                  <c:v>D</c:v>
                </c:pt>
                <c:pt idx="2">
                  <c:v>J</c:v>
                </c:pt>
                <c:pt idx="3">
                  <c:v>B</c:v>
                </c:pt>
                <c:pt idx="4">
                  <c:v>L</c:v>
                </c:pt>
                <c:pt idx="5">
                  <c:v>A</c:v>
                </c:pt>
                <c:pt idx="6">
                  <c:v>M</c:v>
                </c:pt>
                <c:pt idx="7">
                  <c:v>N</c:v>
                </c:pt>
                <c:pt idx="8">
                  <c:v>E</c:v>
                </c:pt>
                <c:pt idx="9">
                  <c:v>G</c:v>
                </c:pt>
                <c:pt idx="10">
                  <c:v>H</c:v>
                </c:pt>
                <c:pt idx="11">
                  <c:v>K</c:v>
                </c:pt>
                <c:pt idx="12">
                  <c:v>C</c:v>
                </c:pt>
                <c:pt idx="13">
                  <c:v>I</c:v>
                </c:pt>
              </c:strCache>
            </c:strRef>
          </c:cat>
          <c:val>
            <c:numRef>
              <c:f>ABC_Faturamento!$H$3:$H$16</c:f>
              <c:numCache>
                <c:formatCode>0.00%</c:formatCode>
                <c:ptCount val="14"/>
                <c:pt idx="0">
                  <c:v>0.57932186342825687</c:v>
                </c:pt>
                <c:pt idx="1">
                  <c:v>0.28903632593145645</c:v>
                </c:pt>
                <c:pt idx="2">
                  <c:v>5.9259473631003631E-2</c:v>
                </c:pt>
                <c:pt idx="3">
                  <c:v>2.1932180323368213E-2</c:v>
                </c:pt>
                <c:pt idx="4">
                  <c:v>1.1875317443050926E-2</c:v>
                </c:pt>
                <c:pt idx="5">
                  <c:v>7.0736604887601173E-3</c:v>
                </c:pt>
                <c:pt idx="6">
                  <c:v>6.6487054830493622E-3</c:v>
                </c:pt>
                <c:pt idx="7">
                  <c:v>4.9447957794864685E-3</c:v>
                </c:pt>
                <c:pt idx="8">
                  <c:v>4.4837772256095349E-3</c:v>
                </c:pt>
                <c:pt idx="9">
                  <c:v>3.646917013575994E-3</c:v>
                </c:pt>
                <c:pt idx="10">
                  <c:v>3.5270707790258089E-3</c:v>
                </c:pt>
                <c:pt idx="11">
                  <c:v>3.2752765728861692E-3</c:v>
                </c:pt>
                <c:pt idx="12">
                  <c:v>2.9378779134963963E-3</c:v>
                </c:pt>
                <c:pt idx="13">
                  <c:v>2.0367579869738314E-3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33376"/>
        <c:axId val="42258816"/>
      </c:barChart>
      <c:lineChart>
        <c:grouping val="standard"/>
        <c:varyColors val="0"/>
        <c:ser>
          <c:idx val="1"/>
          <c:order val="1"/>
          <c:tx>
            <c:strRef>
              <c:f>ABC_Faturamento!$I$2</c:f>
              <c:strCache>
                <c:ptCount val="1"/>
                <c:pt idx="0">
                  <c:v>% acum</c:v>
                </c:pt>
              </c:strCache>
            </c:strRef>
          </c:tx>
          <c:marker>
            <c:symbol val="none"/>
          </c:marker>
          <c:cat>
            <c:strRef>
              <c:f>ABC_Faturamento!$B$3:$B$16</c:f>
              <c:strCache>
                <c:ptCount val="14"/>
                <c:pt idx="0">
                  <c:v>F</c:v>
                </c:pt>
                <c:pt idx="1">
                  <c:v>D</c:v>
                </c:pt>
                <c:pt idx="2">
                  <c:v>J</c:v>
                </c:pt>
                <c:pt idx="3">
                  <c:v>B</c:v>
                </c:pt>
                <c:pt idx="4">
                  <c:v>L</c:v>
                </c:pt>
                <c:pt idx="5">
                  <c:v>A</c:v>
                </c:pt>
                <c:pt idx="6">
                  <c:v>M</c:v>
                </c:pt>
                <c:pt idx="7">
                  <c:v>N</c:v>
                </c:pt>
                <c:pt idx="8">
                  <c:v>E</c:v>
                </c:pt>
                <c:pt idx="9">
                  <c:v>G</c:v>
                </c:pt>
                <c:pt idx="10">
                  <c:v>H</c:v>
                </c:pt>
                <c:pt idx="11">
                  <c:v>K</c:v>
                </c:pt>
                <c:pt idx="12">
                  <c:v>C</c:v>
                </c:pt>
                <c:pt idx="13">
                  <c:v>I</c:v>
                </c:pt>
              </c:strCache>
            </c:strRef>
          </c:cat>
          <c:val>
            <c:numRef>
              <c:f>ABC_Faturamento!$I$3:$I$16</c:f>
              <c:numCache>
                <c:formatCode>0.00%</c:formatCode>
                <c:ptCount val="14"/>
                <c:pt idx="0">
                  <c:v>0.57932186342825687</c:v>
                </c:pt>
                <c:pt idx="1">
                  <c:v>0.86835818935971332</c:v>
                </c:pt>
                <c:pt idx="2">
                  <c:v>0.92761766299071691</c:v>
                </c:pt>
                <c:pt idx="3">
                  <c:v>0.9495498433140851</c:v>
                </c:pt>
                <c:pt idx="4">
                  <c:v>0.96142516075713602</c:v>
                </c:pt>
                <c:pt idx="5">
                  <c:v>0.96849882124589615</c:v>
                </c:pt>
                <c:pt idx="6">
                  <c:v>0.97514752672894556</c:v>
                </c:pt>
                <c:pt idx="7">
                  <c:v>0.98009232250843203</c:v>
                </c:pt>
                <c:pt idx="8">
                  <c:v>0.98457609973404159</c:v>
                </c:pt>
                <c:pt idx="9">
                  <c:v>0.98822301674761759</c:v>
                </c:pt>
                <c:pt idx="10">
                  <c:v>0.9917500875266434</c:v>
                </c:pt>
                <c:pt idx="11">
                  <c:v>0.99502536409952957</c:v>
                </c:pt>
                <c:pt idx="12">
                  <c:v>0.997963242013026</c:v>
                </c:pt>
                <c:pt idx="13">
                  <c:v>0.99999999999999978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33376"/>
        <c:axId val="42258816"/>
      </c:lineChart>
      <c:catAx>
        <c:axId val="150133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2258816"/>
        <c:crosses val="autoZero"/>
        <c:auto val="1"/>
        <c:lblAlgn val="ctr"/>
        <c:lblOffset val="100"/>
        <c:noMultiLvlLbl val="0"/>
      </c:catAx>
      <c:valAx>
        <c:axId val="42258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01333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76200</xdr:colOff>
      <xdr:row>16</xdr:row>
      <xdr:rowOff>68580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251460</xdr:colOff>
      <xdr:row>16</xdr:row>
      <xdr:rowOff>7620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7"/>
  <sheetViews>
    <sheetView workbookViewId="0">
      <selection activeCell="J4" sqref="J4"/>
    </sheetView>
  </sheetViews>
  <sheetFormatPr defaultRowHeight="15" x14ac:dyDescent="0.25"/>
  <cols>
    <col min="1" max="1" width="2.28515625" customWidth="1"/>
    <col min="3" max="3" width="11.85546875" bestFit="1" customWidth="1"/>
    <col min="5" max="5" width="10.28515625" bestFit="1" customWidth="1"/>
    <col min="7" max="7" width="15.5703125" bestFit="1" customWidth="1"/>
    <col min="13" max="13" width="9" bestFit="1" customWidth="1"/>
    <col min="14" max="14" width="8.7109375" customWidth="1"/>
  </cols>
  <sheetData>
    <row r="2" spans="2:14" x14ac:dyDescent="0.3">
      <c r="B2" t="s">
        <v>0</v>
      </c>
      <c r="C2" t="s">
        <v>15</v>
      </c>
      <c r="D2" t="s">
        <v>16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</row>
    <row r="3" spans="2:14" x14ac:dyDescent="0.3">
      <c r="B3" t="s">
        <v>4</v>
      </c>
      <c r="C3" s="1">
        <v>6170</v>
      </c>
      <c r="D3" s="2">
        <v>0.1</v>
      </c>
      <c r="E3" s="1">
        <v>617</v>
      </c>
      <c r="F3">
        <v>2000</v>
      </c>
      <c r="G3" s="1">
        <v>1234000</v>
      </c>
      <c r="H3" s="2">
        <f>G3/$G$17</f>
        <v>0.38691196592666355</v>
      </c>
      <c r="I3" s="4">
        <f>H3</f>
        <v>0.38691196592666355</v>
      </c>
      <c r="J3" s="5" t="str">
        <f>IF(I3&lt;=$L$3,"A",IF(I3&lt;=$L$4,"B","C"))</f>
        <v>A</v>
      </c>
      <c r="K3" t="s">
        <v>1</v>
      </c>
      <c r="L3" s="3">
        <v>0.8</v>
      </c>
      <c r="M3" s="2">
        <f>COUNTIF($J$3:$J$16,K3)/COUNTA($J$3:$J$16)</f>
        <v>0.14285714285714285</v>
      </c>
      <c r="N3" s="2">
        <f>SUMIF($J$3:$J$16,K3,$H$3:$H$16)</f>
        <v>0.73588523827380825</v>
      </c>
    </row>
    <row r="4" spans="2:14" x14ac:dyDescent="0.3">
      <c r="B4" t="s">
        <v>6</v>
      </c>
      <c r="C4" s="1">
        <v>6183.3333333333339</v>
      </c>
      <c r="D4" s="2">
        <v>4.4999999999999998E-2</v>
      </c>
      <c r="E4" s="1">
        <v>278.25</v>
      </c>
      <c r="F4">
        <v>4000</v>
      </c>
      <c r="G4" s="1">
        <v>1113000</v>
      </c>
      <c r="H4" s="2">
        <f t="shared" ref="H4:H16" si="0">G4/$G$17</f>
        <v>0.3489732723471447</v>
      </c>
      <c r="I4" s="4">
        <f>I3+H4</f>
        <v>0.73588523827380825</v>
      </c>
      <c r="J4" s="5" t="str">
        <f t="shared" ref="J4:J16" si="1">IF(I4&lt;=$L$3,"A",IF(I4&lt;=$L$4,"B","C"))</f>
        <v>A</v>
      </c>
      <c r="K4" t="s">
        <v>2</v>
      </c>
      <c r="L4" s="3">
        <v>0.95</v>
      </c>
      <c r="M4" s="2">
        <f t="shared" ref="M4:M5" si="2">COUNTIF($J$3:$J$16,K4)/COUNTA($J$3:$J$16)</f>
        <v>0.14285714285714285</v>
      </c>
      <c r="N4" s="2">
        <f t="shared" ref="N4:N5" si="3">SUMIF($J$3:$J$16,K4,$H$3:$H$16)</f>
        <v>0.1909476395861735</v>
      </c>
    </row>
    <row r="5" spans="2:14" x14ac:dyDescent="0.3">
      <c r="B5" t="s">
        <v>10</v>
      </c>
      <c r="C5" s="1">
        <v>2530</v>
      </c>
      <c r="D5" s="2">
        <v>0.2</v>
      </c>
      <c r="E5" s="1">
        <v>506</v>
      </c>
      <c r="F5">
        <v>1000</v>
      </c>
      <c r="G5" s="1">
        <v>506000</v>
      </c>
      <c r="H5" s="2">
        <f t="shared" si="0"/>
        <v>0.15865271860526076</v>
      </c>
      <c r="I5" s="4">
        <f t="shared" ref="I5:I16" si="4">I4+H5</f>
        <v>0.89453795687906901</v>
      </c>
      <c r="J5" s="5" t="str">
        <f t="shared" si="1"/>
        <v>B</v>
      </c>
      <c r="K5" t="s">
        <v>3</v>
      </c>
      <c r="L5" s="3">
        <v>1</v>
      </c>
      <c r="M5" s="2">
        <f t="shared" si="2"/>
        <v>0.7142857142857143</v>
      </c>
      <c r="N5" s="2">
        <f t="shared" si="3"/>
        <v>7.316712214001822E-2</v>
      </c>
    </row>
    <row r="6" spans="2:14" x14ac:dyDescent="0.3">
      <c r="B6" t="s">
        <v>2</v>
      </c>
      <c r="C6" s="1">
        <v>624.24242424242425</v>
      </c>
      <c r="D6" s="2">
        <v>0.11</v>
      </c>
      <c r="E6" s="1">
        <v>68.666666666666671</v>
      </c>
      <c r="F6">
        <v>1500</v>
      </c>
      <c r="G6" s="1">
        <v>103000</v>
      </c>
      <c r="H6" s="2">
        <f t="shared" si="0"/>
        <v>3.2294920980912759E-2</v>
      </c>
      <c r="I6" s="4">
        <f t="shared" si="4"/>
        <v>0.92683287785998181</v>
      </c>
      <c r="J6" s="5" t="str">
        <f t="shared" si="1"/>
        <v>B</v>
      </c>
      <c r="M6" s="2"/>
      <c r="N6" s="2"/>
    </row>
    <row r="7" spans="2:14" x14ac:dyDescent="0.3">
      <c r="B7" t="s">
        <v>12</v>
      </c>
      <c r="C7" s="1">
        <v>650</v>
      </c>
      <c r="D7" s="2">
        <v>0.16</v>
      </c>
      <c r="E7" s="1">
        <v>104</v>
      </c>
      <c r="F7">
        <v>780</v>
      </c>
      <c r="G7" s="1">
        <v>81120</v>
      </c>
      <c r="H7" s="2">
        <f t="shared" si="0"/>
        <v>2.5434601844384886E-2</v>
      </c>
      <c r="I7" s="4">
        <f t="shared" si="4"/>
        <v>0.95226747970436665</v>
      </c>
      <c r="J7" s="5" t="str">
        <f t="shared" si="1"/>
        <v>C</v>
      </c>
      <c r="M7" s="2"/>
      <c r="N7" s="2"/>
    </row>
    <row r="8" spans="2:14" x14ac:dyDescent="0.3">
      <c r="B8" t="s">
        <v>9</v>
      </c>
      <c r="C8" s="1">
        <v>129.78585334198573</v>
      </c>
      <c r="D8" s="2">
        <v>0.23</v>
      </c>
      <c r="E8" s="11">
        <v>29.850746268656717</v>
      </c>
      <c r="F8" s="7">
        <v>670</v>
      </c>
      <c r="G8" s="1">
        <v>20000</v>
      </c>
      <c r="H8" s="2">
        <f t="shared" si="0"/>
        <v>6.2708584428956817E-3</v>
      </c>
      <c r="I8" s="4">
        <f t="shared" si="4"/>
        <v>0.9585383381472623</v>
      </c>
      <c r="J8" s="5" t="str">
        <f t="shared" si="1"/>
        <v>C</v>
      </c>
      <c r="M8" s="2"/>
      <c r="N8" s="2"/>
    </row>
    <row r="9" spans="2:14" x14ac:dyDescent="0.3">
      <c r="B9" t="s">
        <v>13</v>
      </c>
      <c r="C9" s="1">
        <v>236.54761904761904</v>
      </c>
      <c r="D9" s="2">
        <v>7.0000000000000007E-2</v>
      </c>
      <c r="E9" s="1">
        <v>16.558333333333334</v>
      </c>
      <c r="F9">
        <v>1200</v>
      </c>
      <c r="G9" s="1">
        <v>19870</v>
      </c>
      <c r="H9" s="2">
        <f t="shared" si="0"/>
        <v>6.2300978630168598E-3</v>
      </c>
      <c r="I9" s="4">
        <f t="shared" si="4"/>
        <v>0.96476843601027917</v>
      </c>
      <c r="J9" s="5" t="str">
        <f t="shared" si="1"/>
        <v>C</v>
      </c>
      <c r="M9" s="2"/>
      <c r="N9" s="2"/>
    </row>
    <row r="10" spans="2:14" x14ac:dyDescent="0.3">
      <c r="B10" t="s">
        <v>14</v>
      </c>
      <c r="C10" s="1">
        <v>234.5679012345679</v>
      </c>
      <c r="D10" s="2">
        <v>0.09</v>
      </c>
      <c r="E10" s="1">
        <v>21.111111111111111</v>
      </c>
      <c r="F10">
        <v>900</v>
      </c>
      <c r="G10" s="1">
        <v>19000</v>
      </c>
      <c r="H10" s="2">
        <f t="shared" si="0"/>
        <v>5.9573155207508976E-3</v>
      </c>
      <c r="I10" s="4">
        <f t="shared" si="4"/>
        <v>0.97072575153103002</v>
      </c>
      <c r="J10" s="5" t="str">
        <f t="shared" si="1"/>
        <v>C</v>
      </c>
      <c r="M10" s="2"/>
      <c r="N10" s="2"/>
    </row>
    <row r="11" spans="2:14" x14ac:dyDescent="0.3">
      <c r="B11" t="s">
        <v>8</v>
      </c>
      <c r="C11" s="1">
        <v>96.527777777777786</v>
      </c>
      <c r="D11" s="2">
        <v>0.12</v>
      </c>
      <c r="E11" s="1">
        <v>11.583333333333334</v>
      </c>
      <c r="F11">
        <v>1560</v>
      </c>
      <c r="G11" s="1">
        <v>18070</v>
      </c>
      <c r="H11" s="2">
        <f t="shared" si="0"/>
        <v>5.6657206031562489E-3</v>
      </c>
      <c r="I11" s="4">
        <f t="shared" si="4"/>
        <v>0.97639147213418631</v>
      </c>
      <c r="J11" s="5" t="str">
        <f t="shared" si="1"/>
        <v>C</v>
      </c>
      <c r="M11" s="2"/>
      <c r="N11" s="2"/>
    </row>
    <row r="12" spans="2:14" x14ac:dyDescent="0.3">
      <c r="B12" t="s">
        <v>3</v>
      </c>
      <c r="C12" s="1">
        <v>187.20682302771854</v>
      </c>
      <c r="D12" s="2">
        <v>0.14000000000000001</v>
      </c>
      <c r="E12" s="1">
        <v>26.208955223880597</v>
      </c>
      <c r="F12">
        <v>670</v>
      </c>
      <c r="G12" s="1">
        <v>17560</v>
      </c>
      <c r="H12" s="2">
        <f t="shared" si="0"/>
        <v>5.5058137128624089E-3</v>
      </c>
      <c r="I12" s="4">
        <f t="shared" si="4"/>
        <v>0.98189728584704872</v>
      </c>
      <c r="J12" s="5" t="str">
        <f t="shared" si="1"/>
        <v>C</v>
      </c>
      <c r="M12" s="2"/>
      <c r="N12" s="2"/>
    </row>
    <row r="13" spans="2:14" x14ac:dyDescent="0.3">
      <c r="B13" t="s">
        <v>11</v>
      </c>
      <c r="C13" s="1">
        <v>597.57834757834758</v>
      </c>
      <c r="D13" s="2">
        <v>0.12</v>
      </c>
      <c r="E13" s="1">
        <v>71.709401709401703</v>
      </c>
      <c r="F13">
        <v>234</v>
      </c>
      <c r="G13" s="1">
        <v>16780</v>
      </c>
      <c r="H13" s="2">
        <f t="shared" si="0"/>
        <v>5.2612502335894771E-3</v>
      </c>
      <c r="I13" s="4">
        <f t="shared" si="4"/>
        <v>0.98715853608063819</v>
      </c>
      <c r="J13" s="5" t="str">
        <f t="shared" si="1"/>
        <v>C</v>
      </c>
      <c r="M13" s="2"/>
      <c r="N13" s="2"/>
    </row>
    <row r="14" spans="2:14" x14ac:dyDescent="0.3">
      <c r="B14" t="s">
        <v>1</v>
      </c>
      <c r="C14" s="1">
        <v>671.11111111111109</v>
      </c>
      <c r="D14" s="2">
        <v>0.05</v>
      </c>
      <c r="E14" s="11">
        <v>33.555555555555557</v>
      </c>
      <c r="F14" s="7">
        <v>450</v>
      </c>
      <c r="G14" s="1">
        <v>15100</v>
      </c>
      <c r="H14" s="2">
        <f t="shared" si="0"/>
        <v>4.7344981243862393E-3</v>
      </c>
      <c r="I14" s="4">
        <f t="shared" si="4"/>
        <v>0.99189303420502439</v>
      </c>
      <c r="J14" s="5" t="str">
        <f t="shared" si="1"/>
        <v>C</v>
      </c>
      <c r="M14" s="2"/>
      <c r="N14" s="2"/>
    </row>
    <row r="15" spans="2:14" x14ac:dyDescent="0.25">
      <c r="B15" t="s">
        <v>5</v>
      </c>
      <c r="C15" s="1">
        <v>155.63298490127758</v>
      </c>
      <c r="D15" s="2">
        <v>7.0000000000000007E-2</v>
      </c>
      <c r="E15" s="1">
        <v>10.894308943089431</v>
      </c>
      <c r="F15">
        <v>1230</v>
      </c>
      <c r="G15" s="1">
        <v>13400</v>
      </c>
      <c r="H15" s="2">
        <f t="shared" si="0"/>
        <v>4.2014751567401067E-3</v>
      </c>
      <c r="I15" s="4">
        <f t="shared" si="4"/>
        <v>0.99609450936176447</v>
      </c>
      <c r="J15" s="5" t="str">
        <f t="shared" si="1"/>
        <v>C</v>
      </c>
      <c r="M15" s="2"/>
      <c r="N15" s="2"/>
    </row>
    <row r="16" spans="2:14" x14ac:dyDescent="0.25">
      <c r="B16" t="s">
        <v>7</v>
      </c>
      <c r="C16" s="1">
        <v>635.51020408163265</v>
      </c>
      <c r="D16" s="2">
        <v>0.08</v>
      </c>
      <c r="E16" s="1">
        <v>50.840816326530614</v>
      </c>
      <c r="F16">
        <v>245</v>
      </c>
      <c r="G16" s="1">
        <v>12456</v>
      </c>
      <c r="H16" s="2">
        <f t="shared" si="0"/>
        <v>3.9054906382354304E-3</v>
      </c>
      <c r="I16" s="4">
        <f t="shared" si="4"/>
        <v>0.99999999999999989</v>
      </c>
      <c r="J16" s="5" t="str">
        <f t="shared" si="1"/>
        <v>C</v>
      </c>
      <c r="M16" s="2"/>
      <c r="N16" s="2"/>
    </row>
    <row r="17" spans="7:7" x14ac:dyDescent="0.25">
      <c r="G17" s="1">
        <f>SUM(G3:G16)</f>
        <v>3189356</v>
      </c>
    </row>
  </sheetData>
  <sortState ref="B3:G16">
    <sortCondition descending="1" ref="G3:G16"/>
  </sortState>
  <conditionalFormatting sqref="J3:J16">
    <cfRule type="cellIs" dxfId="5" priority="3" operator="equal">
      <formula>"A"</formula>
    </cfRule>
    <cfRule type="cellIs" dxfId="4" priority="2" operator="equal">
      <formula>"B"</formula>
    </cfRule>
    <cfRule type="cellIs" dxfId="3" priority="1" operator="equal">
      <formula>"C"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O2" sqref="O2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7" sqref="C7"/>
    </sheetView>
  </sheetViews>
  <sheetFormatPr defaultRowHeight="15" x14ac:dyDescent="0.25"/>
  <cols>
    <col min="1" max="1" width="7.7109375" bestFit="1" customWidth="1"/>
    <col min="3" max="3" width="11.85546875" bestFit="1" customWidth="1"/>
    <col min="5" max="5" width="10.28515625" bestFit="1" customWidth="1"/>
    <col min="7" max="7" width="16.5703125" bestFit="1" customWidth="1"/>
    <col min="13" max="13" width="9" bestFit="1" customWidth="1"/>
    <col min="14" max="14" width="8.7109375" customWidth="1"/>
  </cols>
  <sheetData>
    <row r="2" spans="1:14" x14ac:dyDescent="0.3">
      <c r="A2" t="s">
        <v>16</v>
      </c>
      <c r="B2" t="s">
        <v>0</v>
      </c>
      <c r="C2" t="s">
        <v>15</v>
      </c>
      <c r="D2" t="s">
        <v>16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L2" t="s">
        <v>21</v>
      </c>
      <c r="M2" t="s">
        <v>22</v>
      </c>
      <c r="N2" t="s">
        <v>23</v>
      </c>
    </row>
    <row r="3" spans="1:14" x14ac:dyDescent="0.3">
      <c r="A3" s="7" t="str">
        <f>ABC_Margem!B3</f>
        <v>D</v>
      </c>
      <c r="B3" t="s">
        <v>6</v>
      </c>
      <c r="C3" s="1">
        <v>6183.3333333333339</v>
      </c>
      <c r="D3" s="2">
        <v>4.4999999999999998E-2</v>
      </c>
      <c r="E3" s="1">
        <v>278.25</v>
      </c>
      <c r="F3">
        <v>4000</v>
      </c>
      <c r="G3" s="1">
        <v>24733333.333333336</v>
      </c>
      <c r="H3" s="2">
        <f>G3/$G$17</f>
        <v>0.57932186342825687</v>
      </c>
      <c r="I3" s="4">
        <f>H3</f>
        <v>0.57932186342825687</v>
      </c>
      <c r="J3" s="5" t="str">
        <f>IF(I3&lt;=$L$3,"A",IF(I3&lt;=$L$4,"B","C"))</f>
        <v>A</v>
      </c>
      <c r="K3" t="s">
        <v>1</v>
      </c>
      <c r="L3" s="3">
        <v>0.8</v>
      </c>
      <c r="M3" s="2">
        <f>COUNTIF($J$3:$J$16,K3)/COUNTA($J$3:$J$16)</f>
        <v>7.1428571428571425E-2</v>
      </c>
      <c r="N3" s="2">
        <f>SUMIF($J$3:$J$16,K3,$H$3:$H$16)</f>
        <v>0.57932186342825687</v>
      </c>
    </row>
    <row r="4" spans="1:14" x14ac:dyDescent="0.3">
      <c r="A4" s="7" t="str">
        <f>ABC_Margem!B4</f>
        <v>F</v>
      </c>
      <c r="B4" t="s">
        <v>4</v>
      </c>
      <c r="C4" s="1">
        <v>6170</v>
      </c>
      <c r="D4" s="2">
        <v>0.1</v>
      </c>
      <c r="E4" s="1">
        <v>617</v>
      </c>
      <c r="F4">
        <v>2000</v>
      </c>
      <c r="G4" s="1">
        <v>12340000</v>
      </c>
      <c r="H4" s="2">
        <f t="shared" ref="H4:H16" si="0">G4/$G$17</f>
        <v>0.28903632593145645</v>
      </c>
      <c r="I4" s="4">
        <f>I3+H4</f>
        <v>0.86835818935971332</v>
      </c>
      <c r="J4" s="5" t="str">
        <f t="shared" ref="J4:J16" si="1">IF(I4&lt;=$L$3,"A",IF(I4&lt;=$L$4,"B","C"))</f>
        <v>B</v>
      </c>
      <c r="K4" t="s">
        <v>2</v>
      </c>
      <c r="L4" s="3">
        <v>0.95</v>
      </c>
      <c r="M4" s="2">
        <f t="shared" ref="M4:M5" si="2">COUNTIF($J$3:$J$16,K4)/COUNTA($J$3:$J$16)</f>
        <v>0.21428571428571427</v>
      </c>
      <c r="N4" s="2">
        <f t="shared" ref="N4:N5" si="3">SUMIF($J$3:$J$16,K4,$H$3:$H$16)</f>
        <v>0.37022797988582828</v>
      </c>
    </row>
    <row r="5" spans="1:14" x14ac:dyDescent="0.3">
      <c r="A5" s="7" t="str">
        <f>ABC_Margem!B5</f>
        <v>J</v>
      </c>
      <c r="B5" t="s">
        <v>10</v>
      </c>
      <c r="C5" s="1">
        <v>2530</v>
      </c>
      <c r="D5" s="2">
        <v>0.2</v>
      </c>
      <c r="E5" s="1">
        <v>506</v>
      </c>
      <c r="F5">
        <v>1000</v>
      </c>
      <c r="G5" s="1">
        <v>2530000</v>
      </c>
      <c r="H5" s="2">
        <f t="shared" si="0"/>
        <v>5.9259473631003631E-2</v>
      </c>
      <c r="I5" s="4">
        <f t="shared" ref="I5:I16" si="4">I4+H5</f>
        <v>0.92761766299071691</v>
      </c>
      <c r="J5" s="5" t="str">
        <f t="shared" si="1"/>
        <v>B</v>
      </c>
      <c r="K5" t="s">
        <v>3</v>
      </c>
      <c r="L5" s="3">
        <v>1</v>
      </c>
      <c r="M5" s="2">
        <f t="shared" si="2"/>
        <v>0.7142857142857143</v>
      </c>
      <c r="N5" s="2">
        <f t="shared" si="3"/>
        <v>5.0450156685914606E-2</v>
      </c>
    </row>
    <row r="6" spans="1:14" x14ac:dyDescent="0.3">
      <c r="A6" s="7" t="str">
        <f>ABC_Margem!B6</f>
        <v>B</v>
      </c>
      <c r="B6" t="s">
        <v>2</v>
      </c>
      <c r="C6" s="1">
        <v>624.24242424242425</v>
      </c>
      <c r="D6" s="2">
        <v>0.11</v>
      </c>
      <c r="E6" s="1">
        <v>68.666666666666671</v>
      </c>
      <c r="F6">
        <v>1500</v>
      </c>
      <c r="G6" s="1">
        <v>936363.63636363635</v>
      </c>
      <c r="H6" s="2">
        <f t="shared" si="0"/>
        <v>2.1932180323368213E-2</v>
      </c>
      <c r="I6" s="4">
        <f t="shared" si="4"/>
        <v>0.9495498433140851</v>
      </c>
      <c r="J6" s="5" t="str">
        <f t="shared" si="1"/>
        <v>B</v>
      </c>
      <c r="M6" s="2"/>
      <c r="N6" s="2"/>
    </row>
    <row r="7" spans="1:14" x14ac:dyDescent="0.3">
      <c r="A7" s="7" t="str">
        <f>ABC_Margem!B7</f>
        <v>L</v>
      </c>
      <c r="B7" t="s">
        <v>12</v>
      </c>
      <c r="C7" s="1">
        <v>650</v>
      </c>
      <c r="D7" s="2">
        <v>0.16</v>
      </c>
      <c r="E7" s="1">
        <v>104</v>
      </c>
      <c r="F7">
        <v>780</v>
      </c>
      <c r="G7" s="1">
        <v>507000</v>
      </c>
      <c r="H7" s="2">
        <f t="shared" si="0"/>
        <v>1.1875317443050926E-2</v>
      </c>
      <c r="I7" s="4">
        <f t="shared" si="4"/>
        <v>0.96142516075713602</v>
      </c>
      <c r="J7" s="5" t="str">
        <f t="shared" si="1"/>
        <v>C</v>
      </c>
      <c r="M7" s="2"/>
      <c r="N7" s="2"/>
    </row>
    <row r="8" spans="1:14" x14ac:dyDescent="0.3">
      <c r="A8" s="8" t="str">
        <f>ABC_Margem!B8</f>
        <v>I</v>
      </c>
      <c r="B8" s="6" t="s">
        <v>1</v>
      </c>
      <c r="C8" s="1">
        <v>671.11111111111109</v>
      </c>
      <c r="D8" s="10">
        <v>0.05</v>
      </c>
      <c r="E8" s="1">
        <v>33.555555555555557</v>
      </c>
      <c r="F8">
        <v>450</v>
      </c>
      <c r="G8" s="1">
        <v>302000</v>
      </c>
      <c r="H8" s="2">
        <f t="shared" si="0"/>
        <v>7.0736604887601173E-3</v>
      </c>
      <c r="I8" s="4">
        <f t="shared" si="4"/>
        <v>0.96849882124589615</v>
      </c>
      <c r="J8" s="5" t="str">
        <f t="shared" si="1"/>
        <v>C</v>
      </c>
      <c r="M8" s="2"/>
      <c r="N8" s="2"/>
    </row>
    <row r="9" spans="1:14" x14ac:dyDescent="0.3">
      <c r="A9" s="7" t="str">
        <f>ABC_Margem!B9</f>
        <v>M</v>
      </c>
      <c r="B9" t="s">
        <v>13</v>
      </c>
      <c r="C9" s="1">
        <v>236.54761904761904</v>
      </c>
      <c r="D9" s="2">
        <v>7.0000000000000007E-2</v>
      </c>
      <c r="E9" s="1">
        <v>16.558333333333334</v>
      </c>
      <c r="F9">
        <v>1200</v>
      </c>
      <c r="G9" s="1">
        <v>283857.14285714284</v>
      </c>
      <c r="H9" s="2">
        <f t="shared" si="0"/>
        <v>6.6487054830493622E-3</v>
      </c>
      <c r="I9" s="4">
        <f t="shared" si="4"/>
        <v>0.97514752672894556</v>
      </c>
      <c r="J9" s="5" t="str">
        <f t="shared" si="1"/>
        <v>C</v>
      </c>
      <c r="M9" s="2"/>
      <c r="N9" s="2"/>
    </row>
    <row r="10" spans="1:14" x14ac:dyDescent="0.3">
      <c r="A10" s="7" t="str">
        <f>ABC_Margem!B10</f>
        <v>N</v>
      </c>
      <c r="B10" t="s">
        <v>14</v>
      </c>
      <c r="C10" s="1">
        <v>234.5679012345679</v>
      </c>
      <c r="D10" s="2">
        <v>0.09</v>
      </c>
      <c r="E10" s="1">
        <v>21.111111111111111</v>
      </c>
      <c r="F10">
        <v>900</v>
      </c>
      <c r="G10" s="1">
        <v>211111.11111111109</v>
      </c>
      <c r="H10" s="2">
        <f t="shared" si="0"/>
        <v>4.9447957794864685E-3</v>
      </c>
      <c r="I10" s="4">
        <f t="shared" si="4"/>
        <v>0.98009232250843203</v>
      </c>
      <c r="J10" s="5" t="str">
        <f t="shared" si="1"/>
        <v>C</v>
      </c>
      <c r="M10" s="2"/>
      <c r="N10" s="2"/>
    </row>
    <row r="11" spans="1:14" x14ac:dyDescent="0.3">
      <c r="A11" s="7" t="str">
        <f>ABC_Margem!B11</f>
        <v>H</v>
      </c>
      <c r="B11" t="s">
        <v>5</v>
      </c>
      <c r="C11" s="1">
        <v>155.63298490127758</v>
      </c>
      <c r="D11" s="2">
        <v>7.0000000000000007E-2</v>
      </c>
      <c r="E11" s="1">
        <v>10.894308943089431</v>
      </c>
      <c r="F11">
        <v>1230</v>
      </c>
      <c r="G11" s="1">
        <v>191428.57142857142</v>
      </c>
      <c r="H11" s="2">
        <f t="shared" si="0"/>
        <v>4.4837772256095349E-3</v>
      </c>
      <c r="I11" s="4">
        <f t="shared" si="4"/>
        <v>0.98457609973404159</v>
      </c>
      <c r="J11" s="5" t="str">
        <f t="shared" si="1"/>
        <v>C</v>
      </c>
      <c r="M11" s="2"/>
      <c r="N11" s="2"/>
    </row>
    <row r="12" spans="1:14" x14ac:dyDescent="0.3">
      <c r="A12" s="7" t="str">
        <f>ABC_Margem!B12</f>
        <v>C</v>
      </c>
      <c r="B12" t="s">
        <v>7</v>
      </c>
      <c r="C12" s="1">
        <v>635.51020408163265</v>
      </c>
      <c r="D12" s="2">
        <v>0.08</v>
      </c>
      <c r="E12" s="1">
        <v>50.840816326530614</v>
      </c>
      <c r="F12">
        <v>245</v>
      </c>
      <c r="G12" s="1">
        <v>155700</v>
      </c>
      <c r="H12" s="2">
        <f t="shared" si="0"/>
        <v>3.646917013575994E-3</v>
      </c>
      <c r="I12" s="4">
        <f t="shared" si="4"/>
        <v>0.98822301674761759</v>
      </c>
      <c r="J12" s="5" t="str">
        <f t="shared" si="1"/>
        <v>C</v>
      </c>
      <c r="M12" s="2"/>
      <c r="N12" s="2"/>
    </row>
    <row r="13" spans="1:14" x14ac:dyDescent="0.3">
      <c r="A13" s="7" t="str">
        <f>ABC_Margem!B13</f>
        <v>K</v>
      </c>
      <c r="B13" t="s">
        <v>8</v>
      </c>
      <c r="C13" s="1">
        <v>96.527777777777786</v>
      </c>
      <c r="D13" s="2">
        <v>0.12</v>
      </c>
      <c r="E13" s="1">
        <v>11.583333333333334</v>
      </c>
      <c r="F13">
        <v>1560</v>
      </c>
      <c r="G13" s="1">
        <v>150583.33333333334</v>
      </c>
      <c r="H13" s="2">
        <f t="shared" si="0"/>
        <v>3.5270707790258089E-3</v>
      </c>
      <c r="I13" s="4">
        <f t="shared" si="4"/>
        <v>0.9917500875266434</v>
      </c>
      <c r="J13" s="5" t="str">
        <f t="shared" si="1"/>
        <v>C</v>
      </c>
      <c r="M13" s="2"/>
      <c r="N13" s="2"/>
    </row>
    <row r="14" spans="1:14" x14ac:dyDescent="0.3">
      <c r="A14" s="6" t="str">
        <f>ABC_Margem!B14</f>
        <v>A</v>
      </c>
      <c r="B14" t="s">
        <v>11</v>
      </c>
      <c r="C14" s="1">
        <v>597.57834757834758</v>
      </c>
      <c r="D14" s="2">
        <v>0.12</v>
      </c>
      <c r="E14" s="1">
        <v>71.709401709401703</v>
      </c>
      <c r="F14">
        <v>234</v>
      </c>
      <c r="G14" s="1">
        <v>139833.33333333334</v>
      </c>
      <c r="H14" s="2">
        <f t="shared" si="0"/>
        <v>3.2752765728861692E-3</v>
      </c>
      <c r="I14" s="4">
        <f t="shared" si="4"/>
        <v>0.99502536409952957</v>
      </c>
      <c r="J14" s="5" t="str">
        <f t="shared" si="1"/>
        <v>C</v>
      </c>
      <c r="M14" s="2"/>
      <c r="N14" s="2"/>
    </row>
    <row r="15" spans="1:14" x14ac:dyDescent="0.25">
      <c r="A15" s="7" t="str">
        <f>ABC_Margem!B15</f>
        <v>E</v>
      </c>
      <c r="B15" t="s">
        <v>3</v>
      </c>
      <c r="C15" s="1">
        <v>187.20682302771854</v>
      </c>
      <c r="D15" s="2">
        <v>0.14000000000000001</v>
      </c>
      <c r="E15" s="1">
        <v>26.208955223880597</v>
      </c>
      <c r="F15">
        <v>670</v>
      </c>
      <c r="G15" s="1">
        <v>125428.57142857142</v>
      </c>
      <c r="H15" s="2">
        <f t="shared" si="0"/>
        <v>2.9378779134963963E-3</v>
      </c>
      <c r="I15" s="4">
        <f t="shared" si="4"/>
        <v>0.997963242013026</v>
      </c>
      <c r="J15" s="5" t="str">
        <f t="shared" si="1"/>
        <v>C</v>
      </c>
      <c r="M15" s="2"/>
      <c r="N15" s="2"/>
    </row>
    <row r="16" spans="1:14" x14ac:dyDescent="0.25">
      <c r="A16" s="7" t="str">
        <f>ABC_Margem!B16</f>
        <v>G</v>
      </c>
      <c r="B16" s="8" t="s">
        <v>9</v>
      </c>
      <c r="C16" s="1">
        <v>129.78585334198573</v>
      </c>
      <c r="D16" s="9">
        <v>0.23</v>
      </c>
      <c r="E16" s="1">
        <v>29.850746268656717</v>
      </c>
      <c r="F16">
        <v>670</v>
      </c>
      <c r="G16" s="1">
        <v>86956.521739130432</v>
      </c>
      <c r="H16" s="2">
        <f t="shared" si="0"/>
        <v>2.0367579869738314E-3</v>
      </c>
      <c r="I16" s="4">
        <f t="shared" si="4"/>
        <v>0.99999999999999978</v>
      </c>
      <c r="J16" s="5" t="str">
        <f t="shared" si="1"/>
        <v>C</v>
      </c>
      <c r="M16" s="2"/>
      <c r="N16" s="2"/>
    </row>
    <row r="17" spans="7:7" x14ac:dyDescent="0.25">
      <c r="G17" s="1">
        <f>SUM(G3:G16)</f>
        <v>42693595.554928176</v>
      </c>
    </row>
  </sheetData>
  <sortState ref="B3:G16">
    <sortCondition descending="1" ref="G3:G16"/>
  </sortState>
  <conditionalFormatting sqref="J3:J16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" sqref="O1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ABC_Margem</vt:lpstr>
      <vt:lpstr>Graf_ABC_Margem</vt:lpstr>
      <vt:lpstr>ABC_Faturamento</vt:lpstr>
      <vt:lpstr>Graf_ABC_Faturamento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Darcy</cp:lastModifiedBy>
  <dcterms:created xsi:type="dcterms:W3CDTF">2021-10-20T17:38:08Z</dcterms:created>
  <dcterms:modified xsi:type="dcterms:W3CDTF">2023-06-15T23:52:19Z</dcterms:modified>
</cp:coreProperties>
</file>