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ex. 11 - Morettin" sheetId="1" r:id="rId4"/>
    <sheet state="visible" name="Ex. 19 Morettin" sheetId="2" r:id="rId5"/>
  </sheets>
  <definedNames>
    <definedName name="_xlchart.2">'Ex. 19 Morettin'!$B$23:$B$30</definedName>
    <definedName name="_xlchart.0">'Ex. 19 Morettin'!$B$23:$B$30</definedName>
    <definedName name="_xlchart.3">'Ex. 19 Morettin'!$C$23:$C$30</definedName>
    <definedName name="_xlchart.4">'Ex. 19 Morettin'!$B$23:$B$30</definedName>
    <definedName name="_xlchart.1">'Ex. 19 Morettin'!$C$23:$C$30</definedName>
    <definedName name="_xlchart.5">'Ex. 19 Morettin'!$C$23:$C$30</definedName>
  </definedNames>
  <calcPr/>
  <extLst>
    <ext uri="GoogleSheetsCustomDataVersion2">
      <go:sheetsCustomData xmlns:go="http://customooxmlschemas.google.com/" r:id="rId6" roundtripDataChecksum="vjuhiZXUcu33beM+jroA/7ewB2T+cfi7JOcJysMySe4="/>
    </ext>
  </extLst>
</workbook>
</file>

<file path=xl/sharedStrings.xml><?xml version="1.0" encoding="utf-8"?>
<sst xmlns="http://schemas.openxmlformats.org/spreadsheetml/2006/main" count="68" uniqueCount="36">
  <si>
    <t>Local de Residencia</t>
  </si>
  <si>
    <t>Opiniao</t>
  </si>
  <si>
    <t>Urbano</t>
  </si>
  <si>
    <t>Suburbano</t>
  </si>
  <si>
    <t>Rural</t>
  </si>
  <si>
    <t>Total</t>
  </si>
  <si>
    <t xml:space="preserve">A favor </t>
  </si>
  <si>
    <t>Contra</t>
  </si>
  <si>
    <t>Valores Esperados</t>
  </si>
  <si>
    <t>Desvios Relativos</t>
  </si>
  <si>
    <t>Chi-Squared</t>
  </si>
  <si>
    <t>C</t>
  </si>
  <si>
    <t>T</t>
  </si>
  <si>
    <t>Regioes</t>
  </si>
  <si>
    <t>Setor Primario</t>
  </si>
  <si>
    <t>Indice de Analfabetismo</t>
  </si>
  <si>
    <t>(X-media(X))</t>
  </si>
  <si>
    <t>(Y-media(Y))</t>
  </si>
  <si>
    <t>Produto dos Desvios</t>
  </si>
  <si>
    <t>SP</t>
  </si>
  <si>
    <t>RJ</t>
  </si>
  <si>
    <t>Belem</t>
  </si>
  <si>
    <t>BH</t>
  </si>
  <si>
    <t>Variância</t>
  </si>
  <si>
    <t>SSA</t>
  </si>
  <si>
    <t>POA</t>
  </si>
  <si>
    <t>REC</t>
  </si>
  <si>
    <t>FOR</t>
  </si>
  <si>
    <t>Media</t>
  </si>
  <si>
    <t>Cov</t>
  </si>
  <si>
    <t>Corr</t>
  </si>
  <si>
    <t>Var*</t>
  </si>
  <si>
    <t>Var</t>
  </si>
  <si>
    <t>R²</t>
  </si>
  <si>
    <t>Interpretação:</t>
  </si>
  <si>
    <t>20% do da porcentagem da PEA trabalhando no setor primário é explicada por estar no Sudeste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</si>
</sst>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0.0000"/>
  </numFmts>
  <fonts count="4">
    <font>
      <sz val="11.0"/>
      <color theme="1"/>
      <name val="Calibri"/>
      <scheme val="minor"/>
    </font>
    <font>
      <color theme="1"/>
      <name val="Calibri"/>
      <scheme val="minor"/>
    </font>
    <font>
      <sz val="11.0"/>
      <color theme="1"/>
      <name val="Calibri"/>
    </font>
    <font>
      <b/>
      <sz val="11.0"/>
      <color theme="1"/>
      <name val="Calibri"/>
    </font>
  </fonts>
  <fills count="2">
    <fill>
      <patternFill patternType="none"/>
    </fill>
    <fill>
      <patternFill patternType="lightGray"/>
    </fill>
  </fills>
  <borders count="1">
    <border/>
  </borders>
  <cellStyleXfs count="1">
    <xf borderId="0" fillId="0" fontId="0" numFmtId="0" applyAlignment="1" applyFont="1"/>
  </cellStyleXfs>
  <cellXfs count="9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2" numFmtId="10" xfId="0" applyFont="1" applyNumberFormat="1"/>
    <xf borderId="0" fillId="0" fontId="3" numFmtId="0" xfId="0" applyFont="1"/>
    <xf borderId="0" fillId="0" fontId="0" numFmtId="0" xfId="0" applyFont="1"/>
    <xf borderId="0" fillId="0" fontId="0" numFmtId="2" xfId="0" applyFont="1" applyNumberFormat="1"/>
    <xf borderId="0" fillId="0" fontId="0" numFmtId="164" xfId="0" applyFont="1" applyNumberFormat="1"/>
    <xf borderId="0" fillId="0" fontId="0" numFmtId="0" xfId="0" applyAlignment="1" applyFont="1">
      <alignment readingOrder="0"/>
    </xf>
    <xf borderId="0" fillId="0" fontId="1" numFmtId="0" xfId="0" applyAlignment="1" applyFont="1">
      <alignment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scatterChart>
        <c:scatterStyle val="lineMarker"/>
        <c:varyColors val="0"/>
        <c:ser>
          <c:idx val="0"/>
          <c:order val="0"/>
          <c:spPr>
            <a:ln>
              <a:noFill/>
            </a:ln>
          </c:spPr>
          <c:marker>
            <c:symbol val="circle"/>
            <c:size val="7"/>
            <c:spPr>
              <a:solidFill>
                <a:schemeClr val="accent1"/>
              </a:solidFill>
              <a:ln cmpd="sng">
                <a:solidFill>
                  <a:schemeClr val="accent1"/>
                </a:solidFill>
              </a:ln>
            </c:spPr>
          </c:marker>
          <c:trendline>
            <c:name/>
            <c:spPr>
              <a:ln w="19050">
                <a:solidFill>
                  <a:srgbClr val="000000">
                    <a:alpha val="0"/>
                  </a:srgbClr>
                </a:solidFill>
              </a:ln>
            </c:spPr>
            <c:trendlineType val="linear"/>
            <c:dispRSqr val="0"/>
            <c:dispEq val="0"/>
          </c:trendline>
          <c:xVal>
            <c:numRef>
              <c:f>'Ex. 19 Morettin'!$B$23:$B$30</c:f>
            </c:numRef>
          </c:xVal>
          <c:yVal>
            <c:numRef>
              <c:f>'Ex. 19 Morettin'!$C$23:$C$30</c:f>
              <c:numCache/>
            </c:numRef>
          </c:y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71062759"/>
        <c:axId val="512118812"/>
      </c:scatterChart>
      <c:valAx>
        <c:axId val="971062759"/>
        <c:scaling>
          <c:orientation val="minMax"/>
        </c:scaling>
        <c:delete val="0"/>
        <c:axPos val="b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 i="0" sz="900">
                <a:solidFill>
                  <a:srgbClr val="000000"/>
                </a:solidFill>
                <a:latin typeface="+mn-lt"/>
              </a:defRPr>
            </a:pPr>
          </a:p>
        </c:txPr>
        <c:crossAx val="512118812"/>
      </c:valAx>
      <c:valAx>
        <c:axId val="512118812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 i="0" sz="900">
                <a:solidFill>
                  <a:srgbClr val="000000"/>
                </a:solidFill>
                <a:latin typeface="+mn-lt"/>
              </a:defRPr>
            </a:pPr>
          </a:p>
        </c:txPr>
        <c:crossAx val="971062759"/>
      </c:valAx>
    </c:plotArea>
    <c:plotVisOnly val="1"/>
  </c:chart>
</c:chartSpace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image" Target="../media/image2.png"/><Relationship Id="rId3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1</xdr:row>
      <xdr:rowOff>-190500</xdr:rowOff>
    </xdr:from>
    <xdr:ext cx="5524500" cy="2933700"/>
    <xdr:pic>
      <xdr:nvPicPr>
        <xdr:cNvPr id="0" name="image1.png" title="Imagem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12</xdr:col>
      <xdr:colOff>0</xdr:colOff>
      <xdr:row>19</xdr:row>
      <xdr:rowOff>76200</xdr:rowOff>
    </xdr:from>
    <xdr:ext cx="4371975" cy="2886075"/>
    <xdr:graphicFrame>
      <xdr:nvGraphicFramePr>
        <xdr:cNvPr id="555260171" name="Chart 1" title="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  <xdr:oneCellAnchor>
    <xdr:from>
      <xdr:col>8</xdr:col>
      <xdr:colOff>571500</xdr:colOff>
      <xdr:row>9</xdr:row>
      <xdr:rowOff>85725</xdr:rowOff>
    </xdr:from>
    <xdr:ext cx="5972175" cy="1628775"/>
    <xdr:pic>
      <xdr:nvPicPr>
        <xdr:cNvPr id="0" name="image2.png" title="Imagem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1</xdr:row>
      <xdr:rowOff>-190500</xdr:rowOff>
    </xdr:from>
    <xdr:ext cx="5095875" cy="3781425"/>
    <xdr:pic>
      <xdr:nvPicPr>
        <xdr:cNvPr id="0" name="image3.png" title="Imagem"/>
        <xdr:cNvPicPr preferRelativeResize="0"/>
      </xdr:nvPicPr>
      <xdr:blipFill>
        <a:blip cstate="print" r:embed="rId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" width="8.71"/>
    <col customWidth="1" min="3" max="3" width="10.86"/>
    <col customWidth="1" min="4" max="26" width="8.71"/>
  </cols>
  <sheetData>
    <row r="17">
      <c r="C17" s="1" t="s">
        <v>0</v>
      </c>
    </row>
    <row r="18">
      <c r="A18" s="1" t="s">
        <v>1</v>
      </c>
      <c r="B18" s="1" t="s">
        <v>2</v>
      </c>
      <c r="C18" s="1" t="s">
        <v>3</v>
      </c>
      <c r="D18" s="1" t="s">
        <v>4</v>
      </c>
      <c r="E18" s="1" t="s">
        <v>5</v>
      </c>
    </row>
    <row r="19">
      <c r="A19" s="1" t="s">
        <v>6</v>
      </c>
      <c r="B19" s="1">
        <v>30.0</v>
      </c>
      <c r="C19" s="1">
        <v>35.0</v>
      </c>
      <c r="D19" s="1">
        <v>35.0</v>
      </c>
      <c r="E19" s="1">
        <v>100.0</v>
      </c>
    </row>
    <row r="20">
      <c r="A20" s="1" t="s">
        <v>7</v>
      </c>
      <c r="B20" s="1">
        <v>60.0</v>
      </c>
      <c r="C20" s="1">
        <v>25.0</v>
      </c>
      <c r="D20" s="1">
        <v>15.0</v>
      </c>
      <c r="E20" s="1">
        <v>100.0</v>
      </c>
    </row>
    <row r="21" ht="15.75" customHeight="1">
      <c r="A21" s="1" t="s">
        <v>5</v>
      </c>
      <c r="B21" s="1">
        <v>90.0</v>
      </c>
      <c r="C21" s="1">
        <v>60.0</v>
      </c>
      <c r="D21" s="1">
        <v>50.0</v>
      </c>
      <c r="E21" s="1">
        <v>200.0</v>
      </c>
    </row>
    <row r="22" ht="15.75" customHeight="1"/>
    <row r="23" ht="15.75" customHeight="1">
      <c r="A23" s="1" t="s">
        <v>1</v>
      </c>
      <c r="B23" s="1" t="s">
        <v>2</v>
      </c>
      <c r="C23" s="1" t="s">
        <v>3</v>
      </c>
      <c r="D23" s="1" t="s">
        <v>4</v>
      </c>
      <c r="E23" s="1" t="s">
        <v>5</v>
      </c>
    </row>
    <row r="24" ht="15.75" customHeight="1">
      <c r="A24" s="1" t="s">
        <v>6</v>
      </c>
      <c r="B24" s="2">
        <f t="shared" ref="B24:E24" si="1">B19/B21</f>
        <v>0.3333333333</v>
      </c>
      <c r="C24" s="2">
        <f t="shared" si="1"/>
        <v>0.5833333333</v>
      </c>
      <c r="D24" s="2">
        <f t="shared" si="1"/>
        <v>0.7</v>
      </c>
      <c r="E24" s="2">
        <f t="shared" si="1"/>
        <v>0.5</v>
      </c>
    </row>
    <row r="25" ht="15.75" customHeight="1">
      <c r="A25" s="1" t="s">
        <v>7</v>
      </c>
      <c r="B25" s="2">
        <f t="shared" ref="B25:E25" si="2">B20/B21</f>
        <v>0.6666666667</v>
      </c>
      <c r="C25" s="2">
        <f t="shared" si="2"/>
        <v>0.4166666667</v>
      </c>
      <c r="D25" s="2">
        <f t="shared" si="2"/>
        <v>0.3</v>
      </c>
      <c r="E25" s="2">
        <f t="shared" si="2"/>
        <v>0.5</v>
      </c>
    </row>
    <row r="26" ht="15.75" customHeight="1">
      <c r="A26" s="1" t="s">
        <v>5</v>
      </c>
      <c r="B26" s="2">
        <f t="shared" ref="B26:E26" si="3">B21/B21</f>
        <v>1</v>
      </c>
      <c r="C26" s="2">
        <f t="shared" si="3"/>
        <v>1</v>
      </c>
      <c r="D26" s="2">
        <f t="shared" si="3"/>
        <v>1</v>
      </c>
      <c r="E26" s="2">
        <f t="shared" si="3"/>
        <v>1</v>
      </c>
    </row>
    <row r="27" ht="15.75" customHeight="1"/>
    <row r="28" ht="15.75" customHeight="1">
      <c r="A28" s="3" t="s">
        <v>8</v>
      </c>
    </row>
    <row r="29" ht="15.75" customHeight="1">
      <c r="A29" s="1" t="s">
        <v>1</v>
      </c>
      <c r="B29" s="1" t="s">
        <v>2</v>
      </c>
      <c r="C29" s="1" t="s">
        <v>3</v>
      </c>
      <c r="D29" s="1" t="s">
        <v>4</v>
      </c>
    </row>
    <row r="30" ht="15.75" customHeight="1">
      <c r="A30" s="1" t="s">
        <v>6</v>
      </c>
      <c r="B30" s="1">
        <f>E24*B21</f>
        <v>45</v>
      </c>
      <c r="C30" s="1">
        <f>E24*C21</f>
        <v>30</v>
      </c>
      <c r="D30" s="1">
        <f>E24*D21</f>
        <v>25</v>
      </c>
    </row>
    <row r="31" ht="15.75" customHeight="1">
      <c r="A31" s="1" t="s">
        <v>7</v>
      </c>
      <c r="B31" s="1">
        <f>E25*B21</f>
        <v>45</v>
      </c>
      <c r="C31" s="1">
        <f>E25*C21</f>
        <v>30</v>
      </c>
      <c r="D31" s="1">
        <f>E25*D21</f>
        <v>25</v>
      </c>
    </row>
    <row r="32" ht="15.75" customHeight="1"/>
    <row r="33" ht="15.75" customHeight="1">
      <c r="A33" s="3" t="s">
        <v>9</v>
      </c>
    </row>
    <row r="34" ht="15.75" customHeight="1">
      <c r="A34" s="1" t="s">
        <v>1</v>
      </c>
      <c r="B34" s="1" t="s">
        <v>2</v>
      </c>
      <c r="C34" s="1" t="s">
        <v>3</v>
      </c>
      <c r="D34" s="1" t="s">
        <v>4</v>
      </c>
    </row>
    <row r="35" ht="15.75" customHeight="1">
      <c r="A35" s="1" t="s">
        <v>6</v>
      </c>
      <c r="B35" s="1">
        <f t="shared" ref="B35:D35" si="4">(B19-B30)^2/B30</f>
        <v>5</v>
      </c>
      <c r="C35" s="1">
        <f t="shared" si="4"/>
        <v>0.8333333333</v>
      </c>
      <c r="D35" s="1">
        <f t="shared" si="4"/>
        <v>4</v>
      </c>
    </row>
    <row r="36" ht="15.75" customHeight="1">
      <c r="A36" s="1" t="s">
        <v>7</v>
      </c>
      <c r="B36" s="1">
        <f t="shared" ref="B36:D36" si="5">(B20-B31)^2/B31</f>
        <v>5</v>
      </c>
      <c r="C36" s="1">
        <f t="shared" si="5"/>
        <v>0.8333333333</v>
      </c>
      <c r="D36" s="1">
        <f t="shared" si="5"/>
        <v>4</v>
      </c>
    </row>
    <row r="37" ht="15.75" customHeight="1"/>
    <row r="38" ht="15.75" customHeight="1">
      <c r="A38" s="3" t="s">
        <v>10</v>
      </c>
      <c r="B38" s="1">
        <f>SUM(B35:D36)</f>
        <v>19.66666667</v>
      </c>
    </row>
    <row r="39" ht="15.75" customHeight="1">
      <c r="A39" s="3" t="s">
        <v>11</v>
      </c>
      <c r="B39" s="1">
        <f>SQRT(B38/(B38+200))</f>
        <v>0.2992149567</v>
      </c>
    </row>
    <row r="40" ht="15.75" customHeight="1">
      <c r="A40" s="3" t="s">
        <v>12</v>
      </c>
      <c r="B40" s="1">
        <f>SQRT((B38/200)/2*1)</f>
        <v>0.2217355783</v>
      </c>
    </row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87401575" footer="0.0" header="0.0" left="0.511811024" right="0.511811024" top="0.787401575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71"/>
    <col customWidth="1" min="2" max="2" width="13.43"/>
    <col customWidth="1" min="3" max="3" width="23.0"/>
    <col customWidth="1" min="4" max="4" width="12.43"/>
    <col customWidth="1" min="5" max="5" width="12.57"/>
    <col customWidth="1" min="6" max="9" width="8.71"/>
    <col customWidth="1" min="10" max="10" width="12.71"/>
    <col customWidth="1" min="11" max="11" width="13.86"/>
    <col customWidth="1" min="12" max="26" width="8.71"/>
  </cols>
  <sheetData>
    <row r="21" ht="15.75" customHeight="1"/>
    <row r="22" ht="15.75" customHeight="1">
      <c r="A22" s="4" t="s">
        <v>13</v>
      </c>
      <c r="B22" s="4" t="s">
        <v>14</v>
      </c>
      <c r="C22" s="4" t="s">
        <v>15</v>
      </c>
      <c r="D22" s="4" t="s">
        <v>16</v>
      </c>
      <c r="E22" s="4" t="s">
        <v>17</v>
      </c>
      <c r="F22" s="4" t="s">
        <v>18</v>
      </c>
      <c r="G22" s="4"/>
      <c r="H22" s="4"/>
      <c r="I22" s="4"/>
      <c r="J22" s="4" t="s">
        <v>13</v>
      </c>
      <c r="K22" s="4" t="s">
        <v>14</v>
      </c>
    </row>
    <row r="23" ht="15.75" customHeight="1">
      <c r="A23" s="4" t="s">
        <v>19</v>
      </c>
      <c r="B23" s="5">
        <v>2.0</v>
      </c>
      <c r="C23" s="5">
        <v>17.5</v>
      </c>
      <c r="D23" s="5">
        <f t="shared" ref="D23:D30" si="1">B23-$B$32</f>
        <v>-2.8875</v>
      </c>
      <c r="E23" s="5">
        <f t="shared" ref="E23:E30" si="2">C23-$C$32</f>
        <v>-6.975</v>
      </c>
      <c r="F23" s="5">
        <f t="shared" ref="F23:F30" si="3">D23*E23</f>
        <v>20.1403125</v>
      </c>
      <c r="G23" s="4"/>
      <c r="H23" s="4"/>
      <c r="I23" s="4"/>
      <c r="J23" s="4" t="s">
        <v>19</v>
      </c>
      <c r="K23" s="5">
        <v>2.0</v>
      </c>
    </row>
    <row r="24" ht="15.75" customHeight="1">
      <c r="A24" s="4" t="s">
        <v>20</v>
      </c>
      <c r="B24" s="5">
        <v>2.5</v>
      </c>
      <c r="C24" s="5">
        <v>18.5</v>
      </c>
      <c r="D24" s="5">
        <f t="shared" si="1"/>
        <v>-2.3875</v>
      </c>
      <c r="E24" s="5">
        <f t="shared" si="2"/>
        <v>-5.975</v>
      </c>
      <c r="F24" s="5">
        <f t="shared" si="3"/>
        <v>14.2653125</v>
      </c>
      <c r="G24" s="4"/>
      <c r="H24" s="4"/>
      <c r="I24" s="4"/>
      <c r="J24" s="4" t="s">
        <v>20</v>
      </c>
      <c r="K24" s="5">
        <v>2.5</v>
      </c>
    </row>
    <row r="25" ht="15.75" customHeight="1">
      <c r="A25" s="4" t="s">
        <v>21</v>
      </c>
      <c r="B25" s="5">
        <v>2.9</v>
      </c>
      <c r="C25" s="5">
        <v>19.5</v>
      </c>
      <c r="D25" s="5">
        <f t="shared" si="1"/>
        <v>-1.9875</v>
      </c>
      <c r="E25" s="5">
        <f t="shared" si="2"/>
        <v>-4.975</v>
      </c>
      <c r="F25" s="5">
        <f t="shared" si="3"/>
        <v>9.8878125</v>
      </c>
      <c r="G25" s="4"/>
      <c r="H25" s="4"/>
      <c r="I25" s="4"/>
      <c r="J25" s="4" t="s">
        <v>22</v>
      </c>
      <c r="K25" s="5">
        <v>3.3</v>
      </c>
    </row>
    <row r="26" ht="15.75" customHeight="1">
      <c r="A26" s="4" t="s">
        <v>22</v>
      </c>
      <c r="B26" s="5">
        <v>3.3</v>
      </c>
      <c r="C26" s="5">
        <v>22.2</v>
      </c>
      <c r="D26" s="5">
        <f t="shared" si="1"/>
        <v>-1.5875</v>
      </c>
      <c r="E26" s="5">
        <f t="shared" si="2"/>
        <v>-2.275</v>
      </c>
      <c r="F26" s="5">
        <f t="shared" si="3"/>
        <v>3.6115625</v>
      </c>
      <c r="G26" s="4"/>
      <c r="H26" s="4"/>
      <c r="I26" s="4"/>
      <c r="J26" s="4" t="s">
        <v>23</v>
      </c>
      <c r="K26" s="6">
        <f>_xlfn.VAR.S(K23:K25)</f>
        <v>0.43</v>
      </c>
    </row>
    <row r="27" ht="15.75" customHeight="1">
      <c r="A27" s="4" t="s">
        <v>24</v>
      </c>
      <c r="B27" s="5">
        <v>4.1</v>
      </c>
      <c r="C27" s="5">
        <v>26.5</v>
      </c>
      <c r="D27" s="5">
        <f t="shared" si="1"/>
        <v>-0.7875</v>
      </c>
      <c r="E27" s="5">
        <f t="shared" si="2"/>
        <v>2.025</v>
      </c>
      <c r="F27" s="5">
        <f t="shared" si="3"/>
        <v>-1.5946875</v>
      </c>
      <c r="G27" s="4"/>
      <c r="H27" s="4"/>
      <c r="I27" s="4"/>
      <c r="J27" s="4"/>
      <c r="K27" s="5"/>
    </row>
    <row r="28" ht="15.75" customHeight="1">
      <c r="A28" s="4" t="s">
        <v>25</v>
      </c>
      <c r="B28" s="5">
        <v>4.3</v>
      </c>
      <c r="C28" s="5">
        <v>16.6</v>
      </c>
      <c r="D28" s="5">
        <f t="shared" si="1"/>
        <v>-0.5875</v>
      </c>
      <c r="E28" s="5">
        <f t="shared" si="2"/>
        <v>-7.875</v>
      </c>
      <c r="F28" s="5">
        <f t="shared" si="3"/>
        <v>4.6265625</v>
      </c>
      <c r="G28" s="4"/>
      <c r="H28" s="4"/>
      <c r="I28" s="4"/>
      <c r="J28" s="4" t="s">
        <v>21</v>
      </c>
      <c r="K28" s="5">
        <v>2.9</v>
      </c>
    </row>
    <row r="29" ht="15.75" customHeight="1">
      <c r="A29" s="4" t="s">
        <v>26</v>
      </c>
      <c r="B29" s="5">
        <v>7.0</v>
      </c>
      <c r="C29" s="5">
        <v>36.6</v>
      </c>
      <c r="D29" s="5">
        <f t="shared" si="1"/>
        <v>2.1125</v>
      </c>
      <c r="E29" s="5">
        <f t="shared" si="2"/>
        <v>12.125</v>
      </c>
      <c r="F29" s="5">
        <f t="shared" si="3"/>
        <v>25.6140625</v>
      </c>
      <c r="G29" s="4"/>
      <c r="H29" s="4"/>
      <c r="I29" s="4"/>
      <c r="J29" s="4" t="s">
        <v>24</v>
      </c>
      <c r="K29" s="5">
        <v>4.1</v>
      </c>
    </row>
    <row r="30" ht="15.75" customHeight="1">
      <c r="A30" s="4" t="s">
        <v>27</v>
      </c>
      <c r="B30" s="5">
        <v>13.0</v>
      </c>
      <c r="C30" s="5">
        <v>38.4</v>
      </c>
      <c r="D30" s="5">
        <f t="shared" si="1"/>
        <v>8.1125</v>
      </c>
      <c r="E30" s="5">
        <f t="shared" si="2"/>
        <v>13.925</v>
      </c>
      <c r="F30" s="5">
        <f t="shared" si="3"/>
        <v>112.9665625</v>
      </c>
      <c r="G30" s="4"/>
      <c r="H30" s="4"/>
      <c r="I30" s="4"/>
      <c r="J30" s="4" t="s">
        <v>25</v>
      </c>
      <c r="K30" s="5">
        <v>4.3</v>
      </c>
    </row>
    <row r="31" ht="15.75" customHeight="1">
      <c r="A31" s="4"/>
      <c r="B31" s="4"/>
      <c r="C31" s="4"/>
      <c r="D31" s="4"/>
      <c r="E31" s="4"/>
      <c r="F31" s="4"/>
      <c r="G31" s="4"/>
      <c r="H31" s="4"/>
      <c r="I31" s="4"/>
      <c r="J31" s="4" t="s">
        <v>26</v>
      </c>
      <c r="K31" s="5">
        <v>7.0</v>
      </c>
    </row>
    <row r="32" ht="15.75" customHeight="1">
      <c r="A32" s="4" t="s">
        <v>28</v>
      </c>
      <c r="B32" s="5">
        <f t="shared" ref="B32:C32" si="4">AVERAGE(B23:B30)</f>
        <v>4.8875</v>
      </c>
      <c r="C32" s="5">
        <f t="shared" si="4"/>
        <v>24.475</v>
      </c>
      <c r="D32" s="4"/>
      <c r="E32" s="4"/>
      <c r="F32" s="4"/>
      <c r="G32" s="4"/>
      <c r="H32" s="4"/>
      <c r="I32" s="4"/>
      <c r="J32" s="4" t="s">
        <v>27</v>
      </c>
      <c r="K32" s="5">
        <v>13.0</v>
      </c>
    </row>
    <row r="33" ht="15.75" customHeight="1">
      <c r="A33" s="4" t="s">
        <v>29</v>
      </c>
      <c r="B33" s="5">
        <f>SUM(F23:F30)/(8-1)</f>
        <v>27.07392857</v>
      </c>
      <c r="C33" s="4"/>
      <c r="D33" s="4"/>
      <c r="E33" s="4"/>
      <c r="F33" s="4"/>
      <c r="G33" s="4"/>
      <c r="H33" s="4"/>
      <c r="I33" s="4"/>
      <c r="J33" s="4" t="s">
        <v>23</v>
      </c>
      <c r="K33" s="6">
        <f>_xlfn.VAR.S(K28:K32)</f>
        <v>16.443</v>
      </c>
    </row>
    <row r="34" ht="15.75" customHeight="1">
      <c r="A34" s="4" t="s">
        <v>30</v>
      </c>
      <c r="B34" s="5">
        <f>B33/(_xlfn.STDEV.S(B23:B30)*_xlfn.STDEV.S(C23:C30))</f>
        <v>0.8665609813</v>
      </c>
      <c r="C34" s="4"/>
      <c r="D34" s="4"/>
      <c r="E34" s="4"/>
      <c r="F34" s="4"/>
      <c r="G34" s="4"/>
      <c r="H34" s="4"/>
      <c r="I34" s="4"/>
      <c r="J34" s="7" t="s">
        <v>31</v>
      </c>
      <c r="K34" s="6">
        <f>(3*K26+5*K33)/8</f>
        <v>10.438125</v>
      </c>
    </row>
    <row r="35" ht="15.75" customHeight="1">
      <c r="A35" s="4"/>
      <c r="B35" s="5"/>
      <c r="C35" s="4"/>
      <c r="D35" s="4"/>
      <c r="E35" s="4"/>
      <c r="F35" s="4"/>
      <c r="G35" s="4"/>
      <c r="H35" s="4"/>
      <c r="I35" s="4"/>
    </row>
    <row r="36" ht="15.75" customHeight="1">
      <c r="A36" s="7" t="s">
        <v>32</v>
      </c>
      <c r="B36" s="5">
        <f>VARA(B23:B30)</f>
        <v>13.10696429</v>
      </c>
      <c r="C36" s="4"/>
      <c r="D36" s="4"/>
      <c r="E36" s="4"/>
      <c r="F36" s="4"/>
      <c r="G36" s="4"/>
      <c r="H36" s="4"/>
      <c r="I36" s="4"/>
      <c r="J36" s="4" t="s">
        <v>33</v>
      </c>
      <c r="K36" s="6">
        <f>(_xlfn.VAR.S(B23:B30)-K34)/_xlfn.VAR.S(B23:B30)</f>
        <v>0.2036199403</v>
      </c>
    </row>
    <row r="37" ht="15.75" customHeight="1">
      <c r="J37" s="8" t="s">
        <v>34</v>
      </c>
      <c r="K37" s="8" t="s">
        <v>35</v>
      </c>
    </row>
    <row r="38" ht="15.75" customHeight="1">
      <c r="K38" s="8"/>
    </row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87401575" footer="0.0" header="0.0" left="0.511811024" right="0.511811024" top="0.7874015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2023-05-22T18:23:49Z</dcterms:created>
  <dc:creator>LabProf01</dc:creator>
</cp:coreProperties>
</file>