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codeName="ThisWorkbook" autoCompressPictures="0"/>
  <bookViews>
    <workbookView xWindow="240" yWindow="240" windowWidth="25360" windowHeight="13700" tabRatio="709" firstSheet="1" activeTab="4"/>
  </bookViews>
  <sheets>
    <sheet name="AFOSHEET" sheetId="22" state="hidden" r:id="rId1"/>
    <sheet name="Formulas" sheetId="30" r:id="rId2"/>
    <sheet name="Coeficiente de Correlação" sheetId="31" r:id="rId3"/>
    <sheet name="Exercício para Casa" sheetId="32" r:id="rId4"/>
    <sheet name="Exercicio Extra" sheetId="33" r:id="rId5"/>
  </sheets>
  <definedNames>
    <definedName name="CURRENTYEAR">#REF!</definedName>
    <definedName name="LOOKUPMTH">#REF!</definedName>
    <definedName name="Month">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33" l="1"/>
  <c r="B10" i="33"/>
  <c r="B9" i="33"/>
  <c r="B8" i="33"/>
  <c r="I4" i="33"/>
  <c r="I5" i="33"/>
  <c r="I6" i="33"/>
  <c r="I3" i="33"/>
  <c r="H4" i="33"/>
  <c r="H5" i="33"/>
  <c r="H6" i="33"/>
  <c r="H3" i="33"/>
  <c r="G4" i="33"/>
  <c r="G5" i="33"/>
  <c r="G6" i="33"/>
  <c r="G3" i="33"/>
  <c r="F4" i="33"/>
  <c r="F5" i="33"/>
  <c r="F6" i="33"/>
  <c r="F3" i="33"/>
  <c r="E4" i="33"/>
  <c r="E5" i="33"/>
  <c r="E6" i="33"/>
  <c r="E3" i="33"/>
  <c r="G26" i="32"/>
  <c r="C29" i="32"/>
  <c r="B29" i="32"/>
  <c r="B32" i="32"/>
  <c r="C26" i="32"/>
  <c r="B20" i="32"/>
  <c r="B75" i="32"/>
  <c r="C73" i="32"/>
  <c r="B73" i="32"/>
  <c r="C72" i="32"/>
  <c r="B72" i="32"/>
  <c r="C71" i="32"/>
  <c r="B71" i="32"/>
  <c r="F5" i="32"/>
  <c r="G5" i="32"/>
  <c r="H5" i="32"/>
  <c r="F6" i="32"/>
  <c r="G6" i="32"/>
  <c r="H6" i="32"/>
  <c r="F7" i="32"/>
  <c r="G7" i="32"/>
  <c r="H7" i="32"/>
  <c r="F8" i="32"/>
  <c r="G8" i="32"/>
  <c r="H8" i="32"/>
  <c r="F9" i="32"/>
  <c r="G9" i="32"/>
  <c r="H9" i="32"/>
  <c r="F10" i="32"/>
  <c r="G10" i="32"/>
  <c r="H10" i="32"/>
  <c r="F11" i="32"/>
  <c r="G11" i="32"/>
  <c r="H11" i="32"/>
  <c r="F12" i="32"/>
  <c r="G12" i="32"/>
  <c r="H12" i="32"/>
  <c r="F13" i="32"/>
  <c r="G13" i="32"/>
  <c r="H13" i="32"/>
  <c r="F14" i="32"/>
  <c r="G14" i="32"/>
  <c r="H14" i="32"/>
  <c r="F15" i="32"/>
  <c r="G15" i="32"/>
  <c r="H15" i="32"/>
  <c r="F16" i="32"/>
  <c r="G16" i="32"/>
  <c r="H16" i="32"/>
  <c r="F17" i="32"/>
  <c r="G17" i="32"/>
  <c r="H17" i="32"/>
  <c r="F18" i="32"/>
  <c r="G18" i="32"/>
  <c r="H18" i="32"/>
  <c r="B21" i="32"/>
  <c r="F19" i="32"/>
  <c r="G19" i="32"/>
  <c r="H19" i="32"/>
  <c r="H4" i="32"/>
  <c r="G4" i="32"/>
  <c r="F4" i="32"/>
  <c r="C32" i="32"/>
  <c r="D32" i="32"/>
  <c r="B33" i="32"/>
  <c r="C33" i="32"/>
  <c r="D33" i="32"/>
  <c r="B34" i="32"/>
  <c r="C34" i="32"/>
  <c r="D34" i="32"/>
  <c r="B35" i="32"/>
  <c r="C35" i="32"/>
  <c r="D35" i="32"/>
  <c r="B36" i="32"/>
  <c r="C36" i="32"/>
  <c r="D36" i="32"/>
  <c r="B37" i="32"/>
  <c r="C37" i="32"/>
  <c r="D37" i="32"/>
  <c r="B38" i="32"/>
  <c r="C38" i="32"/>
  <c r="D38" i="32"/>
  <c r="B39" i="32"/>
  <c r="C39" i="32"/>
  <c r="D39" i="32"/>
  <c r="B40" i="32"/>
  <c r="C40" i="32"/>
  <c r="D40" i="32"/>
  <c r="B41" i="32"/>
  <c r="C41" i="32"/>
  <c r="D41" i="32"/>
  <c r="B42" i="32"/>
  <c r="C42" i="32"/>
  <c r="D42" i="32"/>
  <c r="B43" i="32"/>
  <c r="C43" i="32"/>
  <c r="D43" i="32"/>
  <c r="B44" i="32"/>
  <c r="C44" i="32"/>
  <c r="D44" i="32"/>
  <c r="B45" i="32"/>
  <c r="C45" i="32"/>
  <c r="D45" i="32"/>
  <c r="B46" i="32"/>
  <c r="C46" i="32"/>
  <c r="D46" i="32"/>
  <c r="B47" i="32"/>
  <c r="C47" i="32"/>
  <c r="D47" i="32"/>
  <c r="C27" i="32"/>
  <c r="C28" i="32"/>
  <c r="B28" i="32"/>
  <c r="B27" i="32"/>
  <c r="B26" i="32"/>
</calcChain>
</file>

<file path=xl/sharedStrings.xml><?xml version="1.0" encoding="utf-8"?>
<sst xmlns="http://schemas.openxmlformats.org/spreadsheetml/2006/main" count="113" uniqueCount="49">
  <si>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</si>
  <si>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</si>
  <si>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</si>
  <si>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</si>
  <si>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</si>
  <si>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</si>
  <si>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</si>
  <si>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</si>
  <si>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</si>
  <si>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</si>
  <si>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</si>
  <si>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</si>
  <si>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</si>
  <si>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</si>
  <si>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</si>
  <si>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</si>
  <si>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Calcular o coeficiente de correlação entre o índice de preços da agricultura e o da energia, de 2019M1 a 2020M4</t>
  </si>
  <si>
    <t>Data</t>
  </si>
  <si>
    <t>Energia (X)</t>
  </si>
  <si>
    <t>Agricultura (Y)</t>
  </si>
  <si>
    <t>Metais Preciosos (Z)</t>
  </si>
  <si>
    <t>Energia</t>
  </si>
  <si>
    <t>Agricultura</t>
  </si>
  <si>
    <t>Metais Preciosos</t>
  </si>
  <si>
    <t>Média</t>
  </si>
  <si>
    <t>Variância</t>
  </si>
  <si>
    <t>Total</t>
  </si>
  <si>
    <t>X/Y</t>
  </si>
  <si>
    <t>1. Calcule a covariância amostral e o coeficiente de correlação entre as séries do índice de energia (X) e do índice de metais preciosos (Z) entre 2019M1 e 2020M4:</t>
  </si>
  <si>
    <t>2. Calcule o R_quadrado entre setor das commodities e índices de preços entre 2019M1 e 2020M4, com período-base 2019M1:</t>
  </si>
  <si>
    <t>3. Calcule o R_quadrado entre setor das commodities, excluindo-se o setor da energia, e índices de preços entre 2019M1 e 2020M4, com período-base 2019M1:</t>
  </si>
  <si>
    <t>X-media(X)</t>
  </si>
  <si>
    <t>Z-media(Z)</t>
  </si>
  <si>
    <t>Product</t>
  </si>
  <si>
    <t>COV</t>
  </si>
  <si>
    <t>CORREL</t>
  </si>
  <si>
    <t>R-quadrado</t>
  </si>
  <si>
    <t>Media</t>
  </si>
  <si>
    <t xml:space="preserve">Variancia </t>
  </si>
  <si>
    <t>X</t>
  </si>
  <si>
    <t>Y</t>
  </si>
  <si>
    <t>Z</t>
  </si>
  <si>
    <t>Correl(X,Z)</t>
  </si>
  <si>
    <t>Y-media(Y)</t>
  </si>
  <si>
    <t>Produto(X,Z)</t>
  </si>
  <si>
    <t>Cov(X,Z)</t>
  </si>
  <si>
    <t>R2</t>
  </si>
  <si>
    <t>Cov(Y,Z)</t>
  </si>
  <si>
    <t>Produto(Y,Z)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</si>
</sst>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6"/>
      <color rgb="FF001A1E"/>
      <name val="Calibri"/>
      <scheme val="minor"/>
    </font>
    <font>
      <sz val="16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E9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2" fontId="2" fillId="2" borderId="0" xfId="0" applyNumberFormat="1" applyFont="1" applyFill="1"/>
    <xf numFmtId="2" fontId="2" fillId="0" borderId="0" xfId="0" applyNumberFormat="1" applyFont="1"/>
    <xf numFmtId="2" fontId="3" fillId="0" borderId="0" xfId="0" applyNumberFormat="1" applyFont="1"/>
    <xf numFmtId="2" fontId="2" fillId="3" borderId="0" xfId="0" applyNumberFormat="1" applyFont="1" applyFill="1"/>
    <xf numFmtId="2" fontId="0" fillId="0" borderId="0" xfId="0" applyNumberFormat="1"/>
    <xf numFmtId="0" fontId="3" fillId="4" borderId="0" xfId="0" applyFont="1" applyFill="1"/>
    <xf numFmtId="2" fontId="3" fillId="4" borderId="0" xfId="0" applyNumberFormat="1" applyFont="1" applyFill="1"/>
    <xf numFmtId="2" fontId="2" fillId="4" borderId="0" xfId="0" applyNumberFormat="1" applyFont="1" applyFill="1"/>
    <xf numFmtId="0" fontId="6" fillId="0" borderId="0" xfId="0" applyFont="1"/>
    <xf numFmtId="0" fontId="7" fillId="0" borderId="0" xfId="0" applyFont="1"/>
    <xf numFmtId="165" fontId="7" fillId="0" borderId="0" xfId="0" applyNumberFormat="1" applyFont="1"/>
    <xf numFmtId="2" fontId="7" fillId="0" borderId="0" xfId="0" applyNumberFormat="1" applyFont="1"/>
  </cellXfs>
  <cellStyles count="4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D9D9D9"/>
      <color rgb="FFFEE9D3"/>
      <color rgb="FFB7B6D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520700</xdr:colOff>
      <xdr:row>4</xdr:row>
      <xdr:rowOff>38100</xdr:rowOff>
    </xdr:from>
    <xdr:to>
      <xdr:col>8</xdr:col>
      <xdr:colOff>511012</xdr:colOff>
      <xdr:row>14</xdr:row>
      <xdr:rowOff>88900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0" y="647700"/>
          <a:ext cx="6594312" cy="157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558800</xdr:colOff>
      <xdr:row>16</xdr:row>
      <xdr:rowOff>50800</xdr:rowOff>
    </xdr:from>
    <xdr:to>
      <xdr:col>7</xdr:col>
      <xdr:colOff>426590</xdr:colOff>
      <xdr:row>25</xdr:row>
      <xdr:rowOff>101600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" y="2489200"/>
          <a:ext cx="5646290" cy="142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0" sqref="I20"/>
    </sheetView>
  </sheetViews>
  <sheetFormatPr baseColWidth="10" defaultRowHeight="12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H15" sqref="H15"/>
    </sheetView>
  </sheetViews>
  <sheetFormatPr baseColWidth="10" defaultRowHeight="12" x14ac:dyDescent="0"/>
  <cols>
    <col min="2" max="2" width="13.5" bestFit="1" customWidth="1"/>
    <col min="3" max="3" width="17.5" bestFit="1" customWidth="1"/>
    <col min="4" max="4" width="11.6640625" bestFit="1" customWidth="1"/>
  </cols>
  <sheetData>
    <row r="1" spans="1:3" ht="17">
      <c r="A1" s="2" t="s">
        <v>16</v>
      </c>
    </row>
    <row r="3" spans="1:3" ht="17">
      <c r="A3" s="2" t="s">
        <v>17</v>
      </c>
      <c r="B3" s="2" t="s">
        <v>18</v>
      </c>
      <c r="C3" s="2" t="s">
        <v>19</v>
      </c>
    </row>
    <row r="4" spans="1:3" ht="17">
      <c r="A4" s="3" t="s">
        <v>0</v>
      </c>
      <c r="B4" s="4">
        <v>73.803840198367496</v>
      </c>
      <c r="C4" s="4">
        <v>83.501872230783306</v>
      </c>
    </row>
    <row r="5" spans="1:3" ht="17">
      <c r="A5" s="1" t="s">
        <v>1</v>
      </c>
      <c r="B5" s="5">
        <v>77.392262388603697</v>
      </c>
      <c r="C5" s="5">
        <v>83.756154025951602</v>
      </c>
    </row>
    <row r="6" spans="1:3" ht="17">
      <c r="A6" s="3" t="s">
        <v>2</v>
      </c>
      <c r="B6" s="4">
        <v>79.947100154247195</v>
      </c>
      <c r="C6" s="4">
        <v>83.003187767227999</v>
      </c>
    </row>
    <row r="7" spans="1:3" ht="17">
      <c r="A7" s="1" t="s">
        <v>3</v>
      </c>
      <c r="B7" s="5">
        <v>84.188914716835697</v>
      </c>
      <c r="C7" s="5">
        <v>83.082295649510399</v>
      </c>
    </row>
    <row r="8" spans="1:3" ht="17">
      <c r="A8" s="3" t="s">
        <v>4</v>
      </c>
      <c r="B8" s="4">
        <v>81.784171837186406</v>
      </c>
      <c r="C8" s="4">
        <v>82.243150171405404</v>
      </c>
    </row>
    <row r="9" spans="1:3" ht="17">
      <c r="A9" s="1" t="s">
        <v>5</v>
      </c>
      <c r="B9" s="5">
        <v>73.057513662042297</v>
      </c>
      <c r="C9" s="5">
        <v>84.4979026728913</v>
      </c>
    </row>
    <row r="10" spans="1:3" ht="17">
      <c r="A10" s="3" t="s">
        <v>6</v>
      </c>
      <c r="B10" s="4">
        <v>74.850055748924603</v>
      </c>
      <c r="C10" s="4">
        <v>83.299365407205201</v>
      </c>
    </row>
    <row r="11" spans="1:3" ht="17">
      <c r="A11" s="1" t="s">
        <v>7</v>
      </c>
      <c r="B11" s="5">
        <v>70.374637404222696</v>
      </c>
      <c r="C11" s="5">
        <v>80.774649436460194</v>
      </c>
    </row>
    <row r="12" spans="1:3" ht="17">
      <c r="A12" s="3" t="s">
        <v>8</v>
      </c>
      <c r="B12" s="4">
        <v>73.612687271352598</v>
      </c>
      <c r="C12" s="4">
        <v>80.766152294044701</v>
      </c>
    </row>
    <row r="13" spans="1:3" ht="17">
      <c r="A13" s="1" t="s">
        <v>9</v>
      </c>
      <c r="B13" s="5">
        <v>70.904820893079602</v>
      </c>
      <c r="C13" s="5">
        <v>82.278837703727902</v>
      </c>
    </row>
    <row r="14" spans="1:3" ht="17">
      <c r="A14" s="3" t="s">
        <v>10</v>
      </c>
      <c r="B14" s="4">
        <v>74.618936544472902</v>
      </c>
      <c r="C14" s="4">
        <v>85.2821109232721</v>
      </c>
    </row>
    <row r="15" spans="1:3" ht="17">
      <c r="A15" s="1" t="s">
        <v>11</v>
      </c>
      <c r="B15" s="5">
        <v>76.933615718288493</v>
      </c>
      <c r="C15" s="5">
        <v>87.296088559564296</v>
      </c>
    </row>
    <row r="16" spans="1:3" ht="17">
      <c r="A16" s="3" t="s">
        <v>12</v>
      </c>
      <c r="B16" s="4">
        <v>74.454745772112105</v>
      </c>
      <c r="C16" s="4">
        <v>88.320607195078594</v>
      </c>
    </row>
    <row r="17" spans="1:3" ht="17">
      <c r="A17" s="1" t="s">
        <v>13</v>
      </c>
      <c r="B17" s="5">
        <v>64.979312862958693</v>
      </c>
      <c r="C17" s="5">
        <v>86.040388248210505</v>
      </c>
    </row>
    <row r="18" spans="1:3" ht="17">
      <c r="A18" s="3" t="s">
        <v>14</v>
      </c>
      <c r="B18" s="4">
        <v>42.079828329647498</v>
      </c>
      <c r="C18" s="4">
        <v>83.356244932451403</v>
      </c>
    </row>
    <row r="19" spans="1:3" ht="17">
      <c r="A19" s="1" t="s">
        <v>15</v>
      </c>
      <c r="B19" s="5">
        <v>29.3763206469342</v>
      </c>
      <c r="C19" s="5">
        <v>81.464109643427406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55" workbookViewId="0">
      <selection activeCell="C28" sqref="C28"/>
    </sheetView>
  </sheetViews>
  <sheetFormatPr baseColWidth="10" defaultRowHeight="12" x14ac:dyDescent="0"/>
  <cols>
    <col min="1" max="1" width="18.5" customWidth="1"/>
    <col min="2" max="2" width="11" bestFit="1" customWidth="1"/>
    <col min="6" max="6" width="13.33203125" bestFit="1" customWidth="1"/>
    <col min="7" max="7" width="13.1640625" bestFit="1" customWidth="1"/>
    <col min="8" max="8" width="16.6640625" bestFit="1" customWidth="1"/>
  </cols>
  <sheetData>
    <row r="1" spans="1:8" ht="17">
      <c r="A1" s="2" t="s">
        <v>28</v>
      </c>
    </row>
    <row r="3" spans="1:8" ht="17">
      <c r="A3" s="2" t="s">
        <v>17</v>
      </c>
      <c r="B3" s="2" t="s">
        <v>18</v>
      </c>
      <c r="C3" s="2" t="s">
        <v>19</v>
      </c>
      <c r="D3" s="2" t="s">
        <v>20</v>
      </c>
      <c r="F3" s="2" t="s">
        <v>31</v>
      </c>
      <c r="G3" s="2" t="s">
        <v>32</v>
      </c>
      <c r="H3" s="2" t="s">
        <v>33</v>
      </c>
    </row>
    <row r="4" spans="1:8" ht="17">
      <c r="A4" s="3" t="s">
        <v>0</v>
      </c>
      <c r="B4" s="4">
        <v>73.803840198367496</v>
      </c>
      <c r="C4" s="4">
        <v>83.501872230783306</v>
      </c>
      <c r="D4" s="4">
        <v>98.370862668934606</v>
      </c>
      <c r="F4" s="5">
        <f>B4-AVERAGE($B$4:$B$19)</f>
        <v>3.6564174390377531</v>
      </c>
      <c r="G4" s="5">
        <f>D4-AVERAGE($D$4:$D$19)</f>
        <v>-10.554445910196037</v>
      </c>
      <c r="H4" s="1">
        <f>F4*G4</f>
        <v>-38.591460085421481</v>
      </c>
    </row>
    <row r="5" spans="1:8" ht="17">
      <c r="A5" s="1" t="s">
        <v>1</v>
      </c>
      <c r="B5" s="5">
        <v>77.392262388603697</v>
      </c>
      <c r="C5" s="5">
        <v>83.756154025951602</v>
      </c>
      <c r="D5" s="5">
        <v>100.37231845846</v>
      </c>
      <c r="F5" s="5">
        <f t="shared" ref="F5:F18" si="0">B5-AVERAGE($B$4:$B$19)</f>
        <v>7.2448396292739545</v>
      </c>
      <c r="G5" s="5">
        <f t="shared" ref="G5:G18" si="1">D5-AVERAGE($D$4:$D$19)</f>
        <v>-8.5529901206706427</v>
      </c>
      <c r="H5" s="1">
        <f t="shared" ref="H5:H19" si="2">F5*G5</f>
        <v>-61.965041775023295</v>
      </c>
    </row>
    <row r="6" spans="1:8" ht="17">
      <c r="A6" s="3" t="s">
        <v>2</v>
      </c>
      <c r="B6" s="4">
        <v>79.947100154247195</v>
      </c>
      <c r="C6" s="4">
        <v>83.003187767227999</v>
      </c>
      <c r="D6" s="4">
        <v>98.717359034290794</v>
      </c>
      <c r="F6" s="5">
        <f t="shared" si="0"/>
        <v>9.7996773949174525</v>
      </c>
      <c r="G6" s="5">
        <f t="shared" si="1"/>
        <v>-10.207949544839849</v>
      </c>
      <c r="H6" s="1">
        <f t="shared" si="2"/>
        <v>-100.03461240302497</v>
      </c>
    </row>
    <row r="7" spans="1:8" ht="17">
      <c r="A7" s="1" t="s">
        <v>3</v>
      </c>
      <c r="B7" s="5">
        <v>84.188914716835697</v>
      </c>
      <c r="C7" s="5">
        <v>83.082295649510399</v>
      </c>
      <c r="D7" s="5">
        <v>97.629436670126395</v>
      </c>
      <c r="F7" s="5">
        <f t="shared" si="0"/>
        <v>14.041491957505954</v>
      </c>
      <c r="G7" s="5">
        <f t="shared" si="1"/>
        <v>-11.295871909004248</v>
      </c>
      <c r="H7" s="1">
        <f t="shared" si="2"/>
        <v>-158.61089456330058</v>
      </c>
    </row>
    <row r="8" spans="1:8" ht="17">
      <c r="A8" s="3" t="s">
        <v>4</v>
      </c>
      <c r="B8" s="4">
        <v>81.784171837186406</v>
      </c>
      <c r="C8" s="4">
        <v>82.243150171405404</v>
      </c>
      <c r="D8" s="4">
        <v>97.010398388746793</v>
      </c>
      <c r="F8" s="5">
        <f t="shared" si="0"/>
        <v>11.636749077856663</v>
      </c>
      <c r="G8" s="5">
        <f t="shared" si="1"/>
        <v>-11.91491019038385</v>
      </c>
      <c r="H8" s="1">
        <f t="shared" si="2"/>
        <v>-138.65082017069423</v>
      </c>
    </row>
    <row r="9" spans="1:8" ht="17">
      <c r="A9" s="1" t="s">
        <v>5</v>
      </c>
      <c r="B9" s="5">
        <v>73.057513662042297</v>
      </c>
      <c r="C9" s="5">
        <v>84.4979026728913</v>
      </c>
      <c r="D9" s="5">
        <v>102.095582502428</v>
      </c>
      <c r="F9" s="5">
        <f t="shared" si="0"/>
        <v>2.9100909027125539</v>
      </c>
      <c r="G9" s="5">
        <f t="shared" si="1"/>
        <v>-6.8297260767026415</v>
      </c>
      <c r="H9" s="1">
        <f t="shared" si="2"/>
        <v>-19.875123723831059</v>
      </c>
    </row>
    <row r="10" spans="1:8" ht="17">
      <c r="A10" s="3" t="s">
        <v>6</v>
      </c>
      <c r="B10" s="4">
        <v>74.850055748924603</v>
      </c>
      <c r="C10" s="4">
        <v>83.299365407205201</v>
      </c>
      <c r="D10" s="4">
        <v>106.298134253697</v>
      </c>
      <c r="F10" s="5">
        <f t="shared" si="0"/>
        <v>4.7026329895948606</v>
      </c>
      <c r="G10" s="5">
        <f t="shared" si="1"/>
        <v>-2.6271743254336428</v>
      </c>
      <c r="H10" s="1">
        <f t="shared" si="2"/>
        <v>-12.354636652200874</v>
      </c>
    </row>
    <row r="11" spans="1:8" ht="17">
      <c r="A11" s="1" t="s">
        <v>7</v>
      </c>
      <c r="B11" s="5">
        <v>70.374637404222696</v>
      </c>
      <c r="C11" s="5">
        <v>80.774649436460194</v>
      </c>
      <c r="D11" s="5">
        <v>113.234381931587</v>
      </c>
      <c r="F11" s="5">
        <f t="shared" si="0"/>
        <v>0.22721464489295329</v>
      </c>
      <c r="G11" s="5">
        <f t="shared" si="1"/>
        <v>4.3090733524563518</v>
      </c>
      <c r="H11" s="1">
        <f t="shared" si="2"/>
        <v>0.97908457159605777</v>
      </c>
    </row>
    <row r="12" spans="1:8" ht="17">
      <c r="A12" s="3" t="s">
        <v>8</v>
      </c>
      <c r="B12" s="4">
        <v>73.612687271352598</v>
      </c>
      <c r="C12" s="4">
        <v>80.766152294044701</v>
      </c>
      <c r="D12" s="4">
        <v>114.93394364648501</v>
      </c>
      <c r="F12" s="5">
        <f t="shared" si="0"/>
        <v>3.4652645120228556</v>
      </c>
      <c r="G12" s="5">
        <f t="shared" si="1"/>
        <v>6.008635067354362</v>
      </c>
      <c r="H12" s="1">
        <f t="shared" si="2"/>
        <v>20.821509864599133</v>
      </c>
    </row>
    <row r="13" spans="1:8" ht="17">
      <c r="A13" s="1" t="s">
        <v>9</v>
      </c>
      <c r="B13" s="5">
        <v>70.904820893079602</v>
      </c>
      <c r="C13" s="5">
        <v>82.278837703727902</v>
      </c>
      <c r="D13" s="5">
        <v>113.35182109834901</v>
      </c>
      <c r="F13" s="5">
        <f t="shared" si="0"/>
        <v>0.75739813374985943</v>
      </c>
      <c r="G13" s="5">
        <f t="shared" si="1"/>
        <v>4.4265125192183632</v>
      </c>
      <c r="H13" s="1">
        <f t="shared" si="2"/>
        <v>3.3526323210763769</v>
      </c>
    </row>
    <row r="14" spans="1:8" ht="17">
      <c r="A14" s="3" t="s">
        <v>10</v>
      </c>
      <c r="B14" s="4">
        <v>74.618936544472902</v>
      </c>
      <c r="C14" s="4">
        <v>85.2821109232721</v>
      </c>
      <c r="D14" s="4">
        <v>111.384443553488</v>
      </c>
      <c r="F14" s="5">
        <f t="shared" si="0"/>
        <v>4.4715137851431592</v>
      </c>
      <c r="G14" s="5">
        <f t="shared" si="1"/>
        <v>2.4591349743573545</v>
      </c>
      <c r="H14" s="1">
        <f t="shared" si="2"/>
        <v>10.996055937366581</v>
      </c>
    </row>
    <row r="15" spans="1:8" ht="17">
      <c r="A15" s="1" t="s">
        <v>11</v>
      </c>
      <c r="B15" s="5">
        <v>76.933615718288493</v>
      </c>
      <c r="C15" s="5">
        <v>87.296088559564296</v>
      </c>
      <c r="D15" s="5">
        <v>111.93456120678501</v>
      </c>
      <c r="F15" s="5">
        <f t="shared" si="0"/>
        <v>6.7861929589587504</v>
      </c>
      <c r="G15" s="5">
        <f t="shared" si="1"/>
        <v>3.0092526276543623</v>
      </c>
      <c r="H15" s="1">
        <f t="shared" si="2"/>
        <v>20.42136899351615</v>
      </c>
    </row>
    <row r="16" spans="1:8" ht="17">
      <c r="A16" s="3" t="s">
        <v>12</v>
      </c>
      <c r="B16" s="4">
        <v>74.454745772112105</v>
      </c>
      <c r="C16" s="4">
        <v>88.320607195078594</v>
      </c>
      <c r="D16" s="4">
        <v>118.02589487091799</v>
      </c>
      <c r="F16" s="5">
        <f t="shared" si="0"/>
        <v>4.3073230127823621</v>
      </c>
      <c r="G16" s="5">
        <f t="shared" si="1"/>
        <v>9.1005862917873515</v>
      </c>
      <c r="H16" s="1">
        <f t="shared" si="2"/>
        <v>39.199164764427358</v>
      </c>
    </row>
    <row r="17" spans="1:8" ht="17">
      <c r="A17" s="1" t="s">
        <v>13</v>
      </c>
      <c r="B17" s="5">
        <v>64.979312862958693</v>
      </c>
      <c r="C17" s="5">
        <v>86.040388248210505</v>
      </c>
      <c r="D17" s="5">
        <v>120.199957407932</v>
      </c>
      <c r="F17" s="5">
        <f t="shared" si="0"/>
        <v>-5.1681098963710497</v>
      </c>
      <c r="G17" s="5">
        <f t="shared" si="1"/>
        <v>11.274648828801361</v>
      </c>
      <c r="H17" s="1">
        <f t="shared" si="2"/>
        <v>-58.268624190236579</v>
      </c>
    </row>
    <row r="18" spans="1:8" ht="17">
      <c r="A18" s="3" t="s">
        <v>14</v>
      </c>
      <c r="B18" s="4">
        <v>42.079828329647498</v>
      </c>
      <c r="C18" s="4">
        <v>83.356244932451403</v>
      </c>
      <c r="D18" s="4">
        <v>116.64542073871699</v>
      </c>
      <c r="F18" s="5">
        <f t="shared" si="0"/>
        <v>-28.067594429682245</v>
      </c>
      <c r="G18" s="5">
        <f t="shared" si="1"/>
        <v>7.7201121595863498</v>
      </c>
      <c r="H18" s="1">
        <f t="shared" si="2"/>
        <v>-216.684977046928</v>
      </c>
    </row>
    <row r="19" spans="1:8" ht="17">
      <c r="A19" s="1" t="s">
        <v>15</v>
      </c>
      <c r="B19" s="5">
        <v>29.3763206469342</v>
      </c>
      <c r="C19" s="5">
        <v>81.464109643427406</v>
      </c>
      <c r="D19" s="5">
        <v>122.600420835146</v>
      </c>
      <c r="F19" s="5">
        <f>B19-AVERAGE($B$4:$B$19)</f>
        <v>-40.771102112395539</v>
      </c>
      <c r="G19" s="5">
        <f>D19-AVERAGE($D$4:$D$19)</f>
        <v>13.675112256015353</v>
      </c>
      <c r="H19" s="1">
        <f t="shared" si="2"/>
        <v>-557.54939818847367</v>
      </c>
    </row>
    <row r="20" spans="1:8" ht="17">
      <c r="A20" s="9" t="s">
        <v>34</v>
      </c>
      <c r="B20" s="10">
        <f>SUM(H4:H19)/15</f>
        <v>-84.454384823103538</v>
      </c>
      <c r="C20" s="10"/>
      <c r="D20" s="5"/>
      <c r="F20" s="8"/>
      <c r="G20" s="8"/>
    </row>
    <row r="21" spans="1:8" ht="17">
      <c r="A21" s="9" t="s">
        <v>35</v>
      </c>
      <c r="B21" s="10">
        <f>B20/(_xlfn.STDEV.S(B4:B19)*_xlfn.STDEV.S(D4:D19))</f>
        <v>-0.66878342476152086</v>
      </c>
      <c r="C21" s="10"/>
      <c r="D21" s="5"/>
      <c r="F21" s="8"/>
      <c r="G21" s="8"/>
    </row>
    <row r="23" spans="1:8" ht="17">
      <c r="A23" s="2" t="s">
        <v>29</v>
      </c>
      <c r="B23" s="2"/>
      <c r="C23" s="2"/>
    </row>
    <row r="24" spans="1:8" ht="17">
      <c r="A24" s="2"/>
      <c r="B24" s="2"/>
      <c r="C24" s="2"/>
    </row>
    <row r="25" spans="1:8" ht="17">
      <c r="A25" s="2" t="s">
        <v>27</v>
      </c>
      <c r="B25" s="2" t="s">
        <v>24</v>
      </c>
      <c r="C25" s="2" t="s">
        <v>25</v>
      </c>
    </row>
    <row r="26" spans="1:8" ht="17">
      <c r="A26" s="1" t="s">
        <v>21</v>
      </c>
      <c r="B26" s="5">
        <f>AVERAGE(B32:B47)</f>
        <v>95.045762619925824</v>
      </c>
      <c r="C26" s="5">
        <f>_xlfn.VAR.S(B32:B47)</f>
        <v>379.29905103979979</v>
      </c>
      <c r="F26" s="9" t="s">
        <v>36</v>
      </c>
      <c r="G26" s="10">
        <f>(C29-AVERAGE(C26:C28))/C29</f>
        <v>0.19192224294339594</v>
      </c>
    </row>
    <row r="27" spans="1:8" ht="17">
      <c r="A27" s="1" t="s">
        <v>22</v>
      </c>
      <c r="B27" s="5">
        <f>AVERAGE(C32:C47)</f>
        <v>100.2195430690893</v>
      </c>
      <c r="C27" s="5">
        <f>_xlfn.VAR.S(C32:C47)</f>
        <v>6.7302031287950026</v>
      </c>
    </row>
    <row r="28" spans="1:8" ht="17">
      <c r="A28" s="1" t="s">
        <v>23</v>
      </c>
      <c r="B28" s="5">
        <f>AVERAGE(D32:D47)</f>
        <v>110.72923996378566</v>
      </c>
      <c r="C28" s="5">
        <f>_xlfn.VAR.S(D32:D47)</f>
        <v>79.76286921885918</v>
      </c>
    </row>
    <row r="29" spans="1:8" ht="17">
      <c r="A29" s="2" t="s">
        <v>26</v>
      </c>
      <c r="B29" s="6">
        <f>AVERAGE(B32:D47)</f>
        <v>101.99818188426694</v>
      </c>
      <c r="C29" s="2">
        <f>_xlfn.VAR.S(B32:D47)</f>
        <v>192.13997634917627</v>
      </c>
      <c r="G29" s="8"/>
    </row>
    <row r="30" spans="1:8" ht="17">
      <c r="A30" s="2"/>
      <c r="B30" s="2"/>
      <c r="C30" s="2"/>
    </row>
    <row r="31" spans="1:8" ht="17">
      <c r="A31" s="2" t="s">
        <v>17</v>
      </c>
      <c r="B31" s="2" t="s">
        <v>18</v>
      </c>
      <c r="C31" s="2" t="s">
        <v>19</v>
      </c>
      <c r="D31" s="2" t="s">
        <v>20</v>
      </c>
    </row>
    <row r="32" spans="1:8" ht="17">
      <c r="A32" s="3" t="s">
        <v>0</v>
      </c>
      <c r="B32" s="4">
        <f>B4/$B$4*100</f>
        <v>100</v>
      </c>
      <c r="C32" s="4">
        <f>C4/$C$4*100</f>
        <v>100</v>
      </c>
      <c r="D32" s="4">
        <f>D4/$D$4*100</f>
        <v>100</v>
      </c>
    </row>
    <row r="33" spans="1:4" ht="17">
      <c r="A33" s="1" t="s">
        <v>1</v>
      </c>
      <c r="B33" s="4">
        <f t="shared" ref="B33:B47" si="3">B5/$B$4*100</f>
        <v>104.86210769059083</v>
      </c>
      <c r="C33" s="4">
        <f t="shared" ref="C33:C47" si="4">C5/$C$4*100</f>
        <v>100.30452226803432</v>
      </c>
      <c r="D33" s="4">
        <f t="shared" ref="D33:D47" si="5">D5/$D$4*100</f>
        <v>102.03460225439036</v>
      </c>
    </row>
    <row r="34" spans="1:4" ht="17">
      <c r="A34" s="3" t="s">
        <v>2</v>
      </c>
      <c r="B34" s="4">
        <f t="shared" si="3"/>
        <v>108.32376735325431</v>
      </c>
      <c r="C34" s="4">
        <f t="shared" si="4"/>
        <v>99.402786488215455</v>
      </c>
      <c r="D34" s="4">
        <f t="shared" si="5"/>
        <v>100.35223475321378</v>
      </c>
    </row>
    <row r="35" spans="1:4" ht="17">
      <c r="A35" s="1" t="s">
        <v>3</v>
      </c>
      <c r="B35" s="4">
        <f t="shared" si="3"/>
        <v>114.07118449467607</v>
      </c>
      <c r="C35" s="4">
        <f t="shared" si="4"/>
        <v>99.49752434279165</v>
      </c>
      <c r="D35" s="4">
        <f t="shared" si="5"/>
        <v>99.246295113520077</v>
      </c>
    </row>
    <row r="36" spans="1:4" ht="17">
      <c r="A36" s="3" t="s">
        <v>4</v>
      </c>
      <c r="B36" s="4">
        <f t="shared" si="3"/>
        <v>110.81289485393937</v>
      </c>
      <c r="C36" s="4">
        <f t="shared" si="4"/>
        <v>98.492582231091745</v>
      </c>
      <c r="D36" s="4">
        <f t="shared" si="5"/>
        <v>98.617004829197825</v>
      </c>
    </row>
    <row r="37" spans="1:4" ht="17">
      <c r="A37" s="1" t="s">
        <v>5</v>
      </c>
      <c r="B37" s="4">
        <f t="shared" si="3"/>
        <v>98.988770050014679</v>
      </c>
      <c r="C37" s="4">
        <f t="shared" si="4"/>
        <v>101.19282408345907</v>
      </c>
      <c r="D37" s="4">
        <f t="shared" si="5"/>
        <v>103.78640558030774</v>
      </c>
    </row>
    <row r="38" spans="1:4" ht="17">
      <c r="A38" s="3" t="s">
        <v>6</v>
      </c>
      <c r="B38" s="4">
        <f t="shared" si="3"/>
        <v>101.4175624842083</v>
      </c>
      <c r="C38" s="4">
        <f t="shared" si="4"/>
        <v>99.757482295704207</v>
      </c>
      <c r="D38" s="4">
        <f t="shared" si="5"/>
        <v>108.05855653766245</v>
      </c>
    </row>
    <row r="39" spans="1:4" ht="17">
      <c r="A39" s="1" t="s">
        <v>7</v>
      </c>
      <c r="B39" s="4">
        <f t="shared" si="3"/>
        <v>95.353625522834719</v>
      </c>
      <c r="C39" s="4">
        <f t="shared" si="4"/>
        <v>96.733938148373994</v>
      </c>
      <c r="D39" s="4">
        <f t="shared" si="5"/>
        <v>115.1096766454873</v>
      </c>
    </row>
    <row r="40" spans="1:4" ht="17">
      <c r="A40" s="3" t="s">
        <v>8</v>
      </c>
      <c r="B40" s="4">
        <f t="shared" si="3"/>
        <v>99.740998670934843</v>
      </c>
      <c r="C40" s="4">
        <f t="shared" si="4"/>
        <v>96.723762158077605</v>
      </c>
      <c r="D40" s="4">
        <f t="shared" si="5"/>
        <v>116.83738510385251</v>
      </c>
    </row>
    <row r="41" spans="1:4" ht="17">
      <c r="A41" s="1" t="s">
        <v>9</v>
      </c>
      <c r="B41" s="4">
        <f t="shared" si="3"/>
        <v>96.071993953843034</v>
      </c>
      <c r="C41" s="4">
        <f t="shared" si="4"/>
        <v>98.535320832477652</v>
      </c>
      <c r="D41" s="4">
        <f t="shared" si="5"/>
        <v>115.22906074315171</v>
      </c>
    </row>
    <row r="42" spans="1:4" ht="17">
      <c r="A42" s="3" t="s">
        <v>10</v>
      </c>
      <c r="B42" s="4">
        <f t="shared" si="3"/>
        <v>101.10440912547996</v>
      </c>
      <c r="C42" s="4">
        <f t="shared" si="4"/>
        <v>102.13197458323874</v>
      </c>
      <c r="D42" s="4">
        <f t="shared" si="5"/>
        <v>113.2291011092892</v>
      </c>
    </row>
    <row r="43" spans="1:4" ht="17">
      <c r="A43" s="1" t="s">
        <v>11</v>
      </c>
      <c r="B43" s="4">
        <f t="shared" si="3"/>
        <v>104.24066757435506</v>
      </c>
      <c r="C43" s="4">
        <f t="shared" si="4"/>
        <v>104.54386976892506</v>
      </c>
      <c r="D43" s="4">
        <f t="shared" si="5"/>
        <v>113.78832935876429</v>
      </c>
    </row>
    <row r="44" spans="1:4" ht="17">
      <c r="A44" s="3" t="s">
        <v>12</v>
      </c>
      <c r="B44" s="4">
        <f t="shared" si="3"/>
        <v>100.88193998035216</v>
      </c>
      <c r="C44" s="4">
        <f t="shared" si="4"/>
        <v>105.77081068431282</v>
      </c>
      <c r="D44" s="4">
        <f t="shared" si="5"/>
        <v>119.98054268176142</v>
      </c>
    </row>
    <row r="45" spans="1:4" ht="17">
      <c r="A45" s="1" t="s">
        <v>13</v>
      </c>
      <c r="B45" s="4">
        <f t="shared" si="3"/>
        <v>88.043268058016309</v>
      </c>
      <c r="C45" s="4">
        <f t="shared" si="4"/>
        <v>103.04007077878592</v>
      </c>
      <c r="D45" s="4">
        <f t="shared" si="5"/>
        <v>122.19061025464708</v>
      </c>
    </row>
    <row r="46" spans="1:4" ht="17">
      <c r="A46" s="3" t="s">
        <v>14</v>
      </c>
      <c r="B46" s="4">
        <f t="shared" si="3"/>
        <v>57.015770746544817</v>
      </c>
      <c r="C46" s="4">
        <f t="shared" si="4"/>
        <v>99.82559996028661</v>
      </c>
      <c r="D46" s="4">
        <f t="shared" si="5"/>
        <v>118.57720627223233</v>
      </c>
    </row>
    <row r="47" spans="1:4" ht="17">
      <c r="A47" s="1" t="s">
        <v>15</v>
      </c>
      <c r="B47" s="4">
        <f t="shared" si="3"/>
        <v>39.803241359768684</v>
      </c>
      <c r="C47" s="4">
        <f t="shared" si="4"/>
        <v>97.559620481653496</v>
      </c>
      <c r="D47" s="4">
        <f t="shared" si="5"/>
        <v>124.63082818309272</v>
      </c>
    </row>
    <row r="48" spans="1:4" ht="17">
      <c r="A48" s="1"/>
      <c r="B48" s="7"/>
      <c r="C48" s="5"/>
      <c r="D48" s="5"/>
    </row>
    <row r="50" spans="1:3" ht="17">
      <c r="A50" s="2" t="s">
        <v>30</v>
      </c>
    </row>
    <row r="52" spans="1:3" ht="17">
      <c r="A52" s="2" t="s">
        <v>17</v>
      </c>
      <c r="B52" s="2" t="s">
        <v>19</v>
      </c>
      <c r="C52" s="2" t="s">
        <v>20</v>
      </c>
    </row>
    <row r="53" spans="1:3" ht="17">
      <c r="A53" s="3" t="s">
        <v>0</v>
      </c>
      <c r="B53" s="4">
        <v>100</v>
      </c>
      <c r="C53" s="1">
        <v>100</v>
      </c>
    </row>
    <row r="54" spans="1:3" ht="17">
      <c r="A54" s="1" t="s">
        <v>1</v>
      </c>
      <c r="B54" s="4">
        <v>100.30452226803432</v>
      </c>
      <c r="C54" s="1">
        <v>102.03460225439036</v>
      </c>
    </row>
    <row r="55" spans="1:3" ht="17">
      <c r="A55" s="3" t="s">
        <v>2</v>
      </c>
      <c r="B55" s="4">
        <v>99.402786488215455</v>
      </c>
      <c r="C55" s="1">
        <v>100.35223475321378</v>
      </c>
    </row>
    <row r="56" spans="1:3" ht="17">
      <c r="A56" s="1" t="s">
        <v>3</v>
      </c>
      <c r="B56" s="4">
        <v>99.49752434279165</v>
      </c>
      <c r="C56" s="1">
        <v>99.246295113520077</v>
      </c>
    </row>
    <row r="57" spans="1:3" ht="17">
      <c r="A57" s="3" t="s">
        <v>4</v>
      </c>
      <c r="B57" s="4">
        <v>98.492582231091745</v>
      </c>
      <c r="C57" s="1">
        <v>98.617004829197825</v>
      </c>
    </row>
    <row r="58" spans="1:3" ht="17">
      <c r="A58" s="1" t="s">
        <v>5</v>
      </c>
      <c r="B58" s="4">
        <v>101.19282408345907</v>
      </c>
      <c r="C58" s="1">
        <v>103.78640558030774</v>
      </c>
    </row>
    <row r="59" spans="1:3" ht="17">
      <c r="A59" s="3" t="s">
        <v>6</v>
      </c>
      <c r="B59" s="4">
        <v>99.757482295704207</v>
      </c>
      <c r="C59" s="1">
        <v>108.05855653766245</v>
      </c>
    </row>
    <row r="60" spans="1:3" ht="17">
      <c r="A60" s="1" t="s">
        <v>7</v>
      </c>
      <c r="B60" s="4">
        <v>96.733938148373994</v>
      </c>
      <c r="C60" s="1">
        <v>115.1096766454873</v>
      </c>
    </row>
    <row r="61" spans="1:3" ht="17">
      <c r="A61" s="3" t="s">
        <v>8</v>
      </c>
      <c r="B61" s="4">
        <v>96.723762158077605</v>
      </c>
      <c r="C61" s="1">
        <v>116.83738510385251</v>
      </c>
    </row>
    <row r="62" spans="1:3" ht="17">
      <c r="A62" s="1" t="s">
        <v>9</v>
      </c>
      <c r="B62" s="4">
        <v>98.535320832477652</v>
      </c>
      <c r="C62" s="1">
        <v>115.22906074315171</v>
      </c>
    </row>
    <row r="63" spans="1:3" ht="17">
      <c r="A63" s="3" t="s">
        <v>10</v>
      </c>
      <c r="B63" s="4">
        <v>102.13197458323874</v>
      </c>
      <c r="C63" s="1">
        <v>113.2291011092892</v>
      </c>
    </row>
    <row r="64" spans="1:3" ht="17">
      <c r="A64" s="1" t="s">
        <v>11</v>
      </c>
      <c r="B64" s="4">
        <v>104.54386976892506</v>
      </c>
      <c r="C64" s="1">
        <v>113.78832935876429</v>
      </c>
    </row>
    <row r="65" spans="1:3" ht="17">
      <c r="A65" s="3" t="s">
        <v>12</v>
      </c>
      <c r="B65" s="4">
        <v>105.77081068431282</v>
      </c>
      <c r="C65" s="1">
        <v>119.98054268176142</v>
      </c>
    </row>
    <row r="66" spans="1:3" ht="17">
      <c r="A66" s="1" t="s">
        <v>13</v>
      </c>
      <c r="B66" s="4">
        <v>103.04007077878592</v>
      </c>
      <c r="C66" s="1">
        <v>122.19061025464708</v>
      </c>
    </row>
    <row r="67" spans="1:3" ht="17">
      <c r="A67" s="3" t="s">
        <v>14</v>
      </c>
      <c r="B67" s="4">
        <v>99.82559996028661</v>
      </c>
      <c r="C67" s="1">
        <v>118.57720627223233</v>
      </c>
    </row>
    <row r="68" spans="1:3" ht="17">
      <c r="A68" s="1" t="s">
        <v>15</v>
      </c>
      <c r="B68" s="4">
        <v>97.559620481653496</v>
      </c>
      <c r="C68" s="1">
        <v>124.63082818309272</v>
      </c>
    </row>
    <row r="70" spans="1:3" ht="29" customHeight="1">
      <c r="A70" s="1"/>
      <c r="B70" s="2" t="s">
        <v>37</v>
      </c>
      <c r="C70" s="2" t="s">
        <v>38</v>
      </c>
    </row>
    <row r="71" spans="1:3" ht="29" customHeight="1">
      <c r="A71" s="2" t="s">
        <v>22</v>
      </c>
      <c r="B71" s="5">
        <f>AVERAGE(B53:B68)</f>
        <v>100.2195430690893</v>
      </c>
      <c r="C71" s="1">
        <f>_xlfn.VAR.S(B53:B68)</f>
        <v>6.7302031287950026</v>
      </c>
    </row>
    <row r="72" spans="1:3" ht="29" customHeight="1">
      <c r="A72" s="2" t="s">
        <v>23</v>
      </c>
      <c r="B72" s="1">
        <f>AVERAGE(C53:C68)</f>
        <v>110.72923996378566</v>
      </c>
      <c r="C72" s="1">
        <f>_xlfn.VAR.S(C53:C68)</f>
        <v>79.76286921885918</v>
      </c>
    </row>
    <row r="73" spans="1:3" ht="34" customHeight="1">
      <c r="A73" s="2" t="s">
        <v>26</v>
      </c>
      <c r="B73" s="5">
        <f>AVERAGE(B53:C68)</f>
        <v>105.47439151643746</v>
      </c>
      <c r="C73" s="1">
        <f>_xlfn.VAR.S(B53:C68)</f>
        <v>70.355674701998126</v>
      </c>
    </row>
    <row r="74" spans="1:3" ht="17">
      <c r="A74" s="2"/>
      <c r="B74" s="1"/>
      <c r="C74" s="1"/>
    </row>
    <row r="75" spans="1:3" ht="17">
      <c r="A75" s="9" t="s">
        <v>36</v>
      </c>
      <c r="B75" s="11">
        <f>(C73-AVERAGE(C71:C72))/C73</f>
        <v>0.38531559313439612</v>
      </c>
      <c r="C75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F5" sqref="F5"/>
    </sheetView>
  </sheetViews>
  <sheetFormatPr baseColWidth="10" defaultRowHeight="12" x14ac:dyDescent="0"/>
  <cols>
    <col min="1" max="1" width="13" customWidth="1"/>
    <col min="5" max="5" width="13.83203125" customWidth="1"/>
    <col min="6" max="6" width="14.33203125" customWidth="1"/>
    <col min="7" max="7" width="15.33203125" customWidth="1"/>
    <col min="8" max="8" width="15" customWidth="1"/>
    <col min="9" max="9" width="14" customWidth="1"/>
  </cols>
  <sheetData>
    <row r="2" spans="1:10" ht="20">
      <c r="A2" s="12" t="s">
        <v>39</v>
      </c>
      <c r="B2" s="12" t="s">
        <v>40</v>
      </c>
      <c r="C2" s="12" t="s">
        <v>41</v>
      </c>
      <c r="D2" s="13"/>
      <c r="E2" s="12" t="s">
        <v>31</v>
      </c>
      <c r="F2" s="12" t="s">
        <v>43</v>
      </c>
      <c r="G2" s="12" t="s">
        <v>32</v>
      </c>
      <c r="H2" s="12" t="s">
        <v>44</v>
      </c>
      <c r="I2" s="12" t="s">
        <v>48</v>
      </c>
      <c r="J2" s="13"/>
    </row>
    <row r="3" spans="1:10" ht="20">
      <c r="A3" s="12">
        <v>1</v>
      </c>
      <c r="B3" s="12">
        <v>8</v>
      </c>
      <c r="C3" s="12">
        <v>5</v>
      </c>
      <c r="D3" s="13"/>
      <c r="E3" s="13">
        <f>A3-0.5</f>
        <v>0.5</v>
      </c>
      <c r="F3" s="13">
        <f>B3-9.25</f>
        <v>-1.25</v>
      </c>
      <c r="G3" s="13">
        <f>C3-4</f>
        <v>1</v>
      </c>
      <c r="H3" s="13">
        <f>E3*G3</f>
        <v>0.5</v>
      </c>
      <c r="I3" s="13">
        <f>F3*G3</f>
        <v>-1.25</v>
      </c>
      <c r="J3" s="13"/>
    </row>
    <row r="4" spans="1:10" ht="20">
      <c r="A4" s="12">
        <v>0</v>
      </c>
      <c r="B4" s="12">
        <v>9</v>
      </c>
      <c r="C4" s="12">
        <v>3</v>
      </c>
      <c r="D4" s="13"/>
      <c r="E4" s="13">
        <f t="shared" ref="E4:E6" si="0">A4-0.5</f>
        <v>-0.5</v>
      </c>
      <c r="F4" s="13">
        <f t="shared" ref="F4:F6" si="1">B4-9.25</f>
        <v>-0.25</v>
      </c>
      <c r="G4" s="13">
        <f t="shared" ref="G4:G6" si="2">C4-4</f>
        <v>-1</v>
      </c>
      <c r="H4" s="13">
        <f t="shared" ref="H4:H6" si="3">E4*G4</f>
        <v>0.5</v>
      </c>
      <c r="I4" s="13">
        <f t="shared" ref="I4:I6" si="4">F4*G4</f>
        <v>0.25</v>
      </c>
      <c r="J4" s="13"/>
    </row>
    <row r="5" spans="1:10" ht="20">
      <c r="A5" s="12">
        <v>1</v>
      </c>
      <c r="B5" s="12">
        <v>10</v>
      </c>
      <c r="C5" s="12">
        <v>5</v>
      </c>
      <c r="D5" s="13"/>
      <c r="E5" s="13">
        <f t="shared" si="0"/>
        <v>0.5</v>
      </c>
      <c r="F5" s="13">
        <f t="shared" si="1"/>
        <v>0.75</v>
      </c>
      <c r="G5" s="13">
        <f t="shared" si="2"/>
        <v>1</v>
      </c>
      <c r="H5" s="13">
        <f t="shared" si="3"/>
        <v>0.5</v>
      </c>
      <c r="I5" s="13">
        <f t="shared" si="4"/>
        <v>0.75</v>
      </c>
      <c r="J5" s="13"/>
    </row>
    <row r="6" spans="1:10" ht="20">
      <c r="A6" s="12">
        <v>0</v>
      </c>
      <c r="B6" s="12">
        <v>10</v>
      </c>
      <c r="C6" s="12">
        <v>3</v>
      </c>
      <c r="D6" s="13"/>
      <c r="E6" s="13">
        <f t="shared" si="0"/>
        <v>-0.5</v>
      </c>
      <c r="F6" s="13">
        <f t="shared" si="1"/>
        <v>0.75</v>
      </c>
      <c r="G6" s="13">
        <f t="shared" si="2"/>
        <v>-1</v>
      </c>
      <c r="H6" s="13">
        <f t="shared" si="3"/>
        <v>0.5</v>
      </c>
      <c r="I6" s="13">
        <f t="shared" si="4"/>
        <v>-0.75</v>
      </c>
      <c r="J6" s="13"/>
    </row>
    <row r="7" spans="1:10" ht="2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20">
      <c r="A8" s="13" t="s">
        <v>45</v>
      </c>
      <c r="B8" s="14">
        <f>SUM(H3:H6)/3</f>
        <v>0.66666666666666663</v>
      </c>
      <c r="C8" s="13"/>
      <c r="D8" s="13"/>
      <c r="E8" s="13"/>
      <c r="F8" s="13"/>
      <c r="G8" s="13"/>
      <c r="H8" s="13"/>
      <c r="I8" s="13"/>
      <c r="J8" s="13"/>
    </row>
    <row r="9" spans="1:10" ht="20">
      <c r="A9" s="13" t="s">
        <v>42</v>
      </c>
      <c r="B9" s="15">
        <f>B8/(_xlfn.STDEV.S(A3:A6)*_xlfn.STDEV.S(C3:C6))</f>
        <v>1</v>
      </c>
      <c r="C9" s="13"/>
      <c r="D9" s="13"/>
      <c r="E9" s="13"/>
      <c r="F9" s="13"/>
      <c r="G9" s="13"/>
      <c r="H9" s="13"/>
      <c r="I9" s="13"/>
      <c r="J9" s="13"/>
    </row>
    <row r="10" spans="1:10" ht="20">
      <c r="A10" s="13" t="s">
        <v>46</v>
      </c>
      <c r="B10" s="13">
        <f>(VAR(C3:C6)-0)/VAR(C3:C6)</f>
        <v>1</v>
      </c>
      <c r="C10" s="13"/>
      <c r="D10" s="13"/>
      <c r="E10" s="13"/>
      <c r="F10" s="13"/>
      <c r="G10" s="13"/>
      <c r="H10" s="13"/>
      <c r="I10" s="13"/>
      <c r="J10" s="13"/>
    </row>
    <row r="11" spans="1:10" ht="20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0">
      <c r="A12" s="13" t="s">
        <v>47</v>
      </c>
      <c r="B12" s="13">
        <f>SUM(I3:I6)/3</f>
        <v>-0.33333333333333331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AFOSHEET</vt:lpstr>
      <vt:lpstr>Formulas</vt:lpstr>
      <vt:lpstr>Coeficiente de Correlação</vt:lpstr>
      <vt:lpstr>Exercício para Casa</vt:lpstr>
      <vt:lpstr>Exercicio Extra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P. Dow</dc:creator>
  <cp:lastModifiedBy>Natalia Poiatti</cp:lastModifiedBy>
  <cp:lastPrinted>2012-12-05T19:57:38Z</cp:lastPrinted>
  <dcterms:created xsi:type="dcterms:W3CDTF">2005-08-04T16:43:23Z</dcterms:created>
  <dcterms:modified xsi:type="dcterms:W3CDTF">2021-06-16T19:44:16Z</dcterms:modified>
</cp:coreProperties>
</file>