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Documents\Data\Diogo\Ensino\Mestrado\Poli\Disciplinas\PNV5005\"/>
    </mc:Choice>
  </mc:AlternateContent>
  <bookViews>
    <workbookView xWindow="0" yWindow="0" windowWidth="10730" windowHeight="9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9" i="1" s="1"/>
  <c r="B51" i="1" s="1"/>
  <c r="B48" i="1"/>
  <c r="B50" i="1" s="1"/>
  <c r="E5" i="1"/>
  <c r="E6" i="1"/>
  <c r="E7" i="1"/>
  <c r="E8" i="1"/>
  <c r="E9" i="1"/>
  <c r="E10" i="1"/>
  <c r="E11" i="1"/>
  <c r="E12" i="1"/>
  <c r="E13" i="1"/>
  <c r="E14" i="1"/>
  <c r="E15" i="1"/>
  <c r="E4" i="1"/>
  <c r="F4" i="1" s="1"/>
  <c r="G4" i="1" s="1"/>
  <c r="I4" i="1" s="1"/>
  <c r="B19" i="1"/>
  <c r="B21" i="1" s="1"/>
  <c r="B18" i="1"/>
  <c r="B20" i="1" s="1"/>
  <c r="I33" i="1"/>
  <c r="E44" i="1"/>
  <c r="E43" i="1"/>
  <c r="E42" i="1"/>
  <c r="E41" i="1"/>
  <c r="E40" i="1"/>
  <c r="E39" i="1"/>
  <c r="E38" i="1"/>
  <c r="E37" i="1"/>
  <c r="E36" i="1"/>
  <c r="E35" i="1"/>
  <c r="E34" i="1"/>
  <c r="E33" i="1"/>
  <c r="F33" i="1" l="1"/>
  <c r="G33" i="1" s="1"/>
  <c r="F34" i="1" s="1"/>
  <c r="F5" i="1"/>
  <c r="H5" i="1" s="1"/>
  <c r="H4" i="1"/>
  <c r="B22" i="1"/>
  <c r="H34" i="1" l="1"/>
  <c r="I34" i="1" s="1"/>
  <c r="F17" i="1"/>
  <c r="K33" i="1"/>
  <c r="J33" i="1"/>
  <c r="J34" i="1"/>
  <c r="G34" i="1"/>
  <c r="H35" i="1" s="1"/>
  <c r="F35" i="1" l="1"/>
  <c r="I35" i="1"/>
  <c r="G35" i="1"/>
  <c r="K34" i="1"/>
  <c r="H36" i="1" l="1"/>
  <c r="I36" i="1" s="1"/>
  <c r="F36" i="1"/>
  <c r="J35" i="1"/>
  <c r="K35" i="1"/>
  <c r="J36" i="1" l="1"/>
  <c r="G36" i="1"/>
  <c r="H37" i="1" l="1"/>
  <c r="I37" i="1" s="1"/>
  <c r="F37" i="1"/>
  <c r="G37" i="1" s="1"/>
  <c r="K36" i="1"/>
  <c r="H38" i="1" l="1"/>
  <c r="I38" i="1" s="1"/>
  <c r="F38" i="1"/>
  <c r="G38" i="1" s="1"/>
  <c r="K37" i="1"/>
  <c r="J37" i="1"/>
  <c r="H39" i="1" l="1"/>
  <c r="I39" i="1" s="1"/>
  <c r="F39" i="1"/>
  <c r="J38" i="1"/>
  <c r="K38" i="1"/>
  <c r="G39" i="1" l="1"/>
  <c r="J39" i="1"/>
  <c r="H40" i="1" l="1"/>
  <c r="I40" i="1" s="1"/>
  <c r="F40" i="1"/>
  <c r="K39" i="1"/>
  <c r="G40" i="1" l="1"/>
  <c r="J40" i="1"/>
  <c r="H41" i="1" l="1"/>
  <c r="I41" i="1" s="1"/>
  <c r="F41" i="1"/>
  <c r="K40" i="1"/>
  <c r="G41" i="1" l="1"/>
  <c r="J41" i="1"/>
  <c r="F42" i="1" l="1"/>
  <c r="H42" i="1"/>
  <c r="I42" i="1" s="1"/>
  <c r="K41" i="1"/>
  <c r="G42" i="1" l="1"/>
  <c r="J42" i="1"/>
  <c r="F43" i="1" l="1"/>
  <c r="H43" i="1"/>
  <c r="I43" i="1" s="1"/>
  <c r="K42" i="1"/>
  <c r="G43" i="1" l="1"/>
  <c r="J43" i="1"/>
  <c r="F44" i="1" l="1"/>
  <c r="H44" i="1"/>
  <c r="I44" i="1" s="1"/>
  <c r="K43" i="1"/>
  <c r="G44" i="1" l="1"/>
  <c r="B56" i="1" s="1"/>
  <c r="J44" i="1"/>
  <c r="B52" i="1" l="1"/>
  <c r="B55" i="1" s="1"/>
  <c r="B53" i="1"/>
  <c r="K44" i="1"/>
  <c r="B54" i="1" s="1"/>
  <c r="G5" i="1"/>
  <c r="I5" i="1" l="1"/>
  <c r="F6" i="1"/>
  <c r="H6" i="1" l="1"/>
  <c r="G6" i="1"/>
  <c r="F7" i="1" l="1"/>
  <c r="I6" i="1"/>
  <c r="G7" i="1" l="1"/>
  <c r="H7" i="1"/>
  <c r="F8" i="1" l="1"/>
  <c r="I7" i="1"/>
  <c r="G8" i="1" l="1"/>
  <c r="H8" i="1"/>
  <c r="F9" i="1" l="1"/>
  <c r="I8" i="1"/>
  <c r="G9" i="1" l="1"/>
  <c r="H9" i="1"/>
  <c r="F10" i="1" l="1"/>
  <c r="I9" i="1"/>
  <c r="G10" i="1" l="1"/>
  <c r="H10" i="1"/>
  <c r="F11" i="1" l="1"/>
  <c r="I10" i="1"/>
  <c r="G11" i="1" l="1"/>
  <c r="H11" i="1"/>
  <c r="F12" i="1" l="1"/>
  <c r="I11" i="1"/>
  <c r="G12" i="1" l="1"/>
  <c r="H12" i="1"/>
  <c r="F13" i="1" l="1"/>
  <c r="I12" i="1"/>
  <c r="G13" i="1" l="1"/>
  <c r="H13" i="1"/>
  <c r="F14" i="1" l="1"/>
  <c r="I13" i="1"/>
  <c r="G14" i="1" l="1"/>
  <c r="H14" i="1"/>
  <c r="F15" i="1" l="1"/>
  <c r="I14" i="1"/>
  <c r="G15" i="1" l="1"/>
  <c r="H15" i="1"/>
  <c r="B23" i="1" l="1"/>
  <c r="B26" i="1" s="1"/>
  <c r="B24" i="1"/>
  <c r="B27" i="1"/>
  <c r="I15" i="1"/>
  <c r="B25" i="1" s="1"/>
</calcChain>
</file>

<file path=xl/sharedStrings.xml><?xml version="1.0" encoding="utf-8"?>
<sst xmlns="http://schemas.openxmlformats.org/spreadsheetml/2006/main" count="74" uniqueCount="36">
  <si>
    <t>Veículo</t>
  </si>
  <si>
    <t>Intervalo</t>
  </si>
  <si>
    <t>Duração</t>
  </si>
  <si>
    <t>Chegada</t>
  </si>
  <si>
    <t>v/d</t>
  </si>
  <si>
    <t>h/v</t>
  </si>
  <si>
    <t>lambda</t>
  </si>
  <si>
    <t>mu</t>
  </si>
  <si>
    <t>oferta</t>
  </si>
  <si>
    <t>demanda</t>
  </si>
  <si>
    <t>ro</t>
  </si>
  <si>
    <t>Início de atendimento</t>
  </si>
  <si>
    <t>Fim de atendimento</t>
  </si>
  <si>
    <t>Tempo em fila</t>
  </si>
  <si>
    <t>Tempo permanência</t>
  </si>
  <si>
    <t>tempo médio em fila</t>
  </si>
  <si>
    <t>Tw/Ts</t>
  </si>
  <si>
    <t>mercado de container tolera até 25%</t>
  </si>
  <si>
    <t>Ocupação</t>
  </si>
  <si>
    <t>2 servidores</t>
  </si>
  <si>
    <t>1 servidor</t>
  </si>
  <si>
    <t>1o servidor</t>
  </si>
  <si>
    <t>índice de congestionamento</t>
  </si>
  <si>
    <t>unidade</t>
  </si>
  <si>
    <t>símbolo</t>
  </si>
  <si>
    <t>comentário</t>
  </si>
  <si>
    <t>índice</t>
  </si>
  <si>
    <t>tempo médio daqueles que estiveram em fila</t>
  </si>
  <si>
    <t>atendimento médio</t>
  </si>
  <si>
    <t>tempo médio de permanência</t>
  </si>
  <si>
    <t>relação de oferta - ocupação total sobre o tempo disponível</t>
  </si>
  <si>
    <t>razão entre taxa de chegada e taxa de atendimento</t>
  </si>
  <si>
    <t>taxa de chegadas por dia</t>
  </si>
  <si>
    <t>taxa de serviço por dia/servidor</t>
  </si>
  <si>
    <t>intervalo médio entre chegadas</t>
  </si>
  <si>
    <t>2o 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</si>
</sst>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3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2" fillId="0" borderId="1" xfId="2" applyAlignment="1">
      <alignment vertical="center"/>
    </xf>
    <xf numFmtId="0" fontId="3" fillId="2" borderId="0" xfId="4" applyFont="1" applyAlignment="1">
      <alignment vertical="center"/>
    </xf>
    <xf numFmtId="0" fontId="3" fillId="2" borderId="0" xfId="4" applyFont="1" applyAlignment="1">
      <alignment horizontal="centerContinuous" vertical="center"/>
    </xf>
  </cellXfs>
  <cellStyles count="5">
    <cellStyle name="20% - Accent1" xfId="4" builtinId="30"/>
    <cellStyle name="Comma" xfId="1" builtinId="3"/>
    <cellStyle name="Heading 3" xfId="2" builtinId="18"/>
    <cellStyle name="Heading 4" xfId="3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showGridLines="0" tabSelected="1" zoomScale="75" zoomScaleNormal="75" workbookViewId="0"/>
  </sheetViews>
  <sheetFormatPr defaultRowHeight="14.5" x14ac:dyDescent="0.35"/>
  <cols>
    <col min="1" max="1" width="40.81640625" style="2" bestFit="1" customWidth="1"/>
    <col min="2" max="13" width="13.7265625" style="2" customWidth="1"/>
    <col min="14" max="16384" width="8.7265625" style="2"/>
  </cols>
  <sheetData>
    <row r="2" spans="1:11" s="1" customFormat="1" x14ac:dyDescent="0.3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7" customFormat="1" ht="29" x14ac:dyDescent="0.35">
      <c r="B3" s="6" t="s">
        <v>0</v>
      </c>
      <c r="C3" s="6" t="s">
        <v>1</v>
      </c>
      <c r="D3" s="6" t="s">
        <v>2</v>
      </c>
      <c r="E3" s="6" t="s">
        <v>3</v>
      </c>
      <c r="F3" s="6" t="s">
        <v>11</v>
      </c>
      <c r="G3" s="6" t="s">
        <v>12</v>
      </c>
      <c r="H3" s="6" t="s">
        <v>13</v>
      </c>
      <c r="I3" s="6" t="s">
        <v>14</v>
      </c>
    </row>
    <row r="4" spans="1:11" x14ac:dyDescent="0.35">
      <c r="B4" s="3">
        <v>1</v>
      </c>
      <c r="C4" s="3">
        <v>2</v>
      </c>
      <c r="D4" s="3">
        <v>1</v>
      </c>
      <c r="E4" s="3">
        <f>SUM(C$4:C4)</f>
        <v>2</v>
      </c>
      <c r="F4" s="3">
        <f>E4</f>
        <v>2</v>
      </c>
      <c r="G4" s="3">
        <f>IF(F4&gt;0,F4+D4,0)</f>
        <v>3</v>
      </c>
      <c r="H4" s="3">
        <f>F4-E4</f>
        <v>0</v>
      </c>
      <c r="I4" s="3">
        <f>G4-E4</f>
        <v>1</v>
      </c>
    </row>
    <row r="5" spans="1:11" x14ac:dyDescent="0.35">
      <c r="B5" s="3">
        <v>2</v>
      </c>
      <c r="C5" s="3">
        <v>3</v>
      </c>
      <c r="D5" s="3">
        <v>2</v>
      </c>
      <c r="E5" s="3">
        <f>SUM(C$4:C5)</f>
        <v>5</v>
      </c>
      <c r="F5" s="3">
        <f>IF(E5&gt;G4,E5,G4)</f>
        <v>5</v>
      </c>
      <c r="G5" s="3">
        <f t="shared" ref="G5:G15" si="0">IF(F5&gt;0,F5+D5,0)</f>
        <v>7</v>
      </c>
      <c r="H5" s="3">
        <f t="shared" ref="H5:H15" si="1">F5-E5</f>
        <v>0</v>
      </c>
      <c r="I5" s="3">
        <f t="shared" ref="I5:I15" si="2">G5-E5</f>
        <v>2</v>
      </c>
    </row>
    <row r="6" spans="1:11" x14ac:dyDescent="0.35">
      <c r="B6" s="3">
        <v>3</v>
      </c>
      <c r="C6" s="3">
        <v>3</v>
      </c>
      <c r="D6" s="3">
        <v>1</v>
      </c>
      <c r="E6" s="3">
        <f>SUM(C$4:C6)</f>
        <v>8</v>
      </c>
      <c r="F6" s="3">
        <f t="shared" ref="F6:F15" si="3">IF(E6&gt;G5,E6,G5)</f>
        <v>8</v>
      </c>
      <c r="G6" s="3">
        <f t="shared" si="0"/>
        <v>9</v>
      </c>
      <c r="H6" s="3">
        <f t="shared" si="1"/>
        <v>0</v>
      </c>
      <c r="I6" s="3">
        <f t="shared" si="2"/>
        <v>1</v>
      </c>
    </row>
    <row r="7" spans="1:11" x14ac:dyDescent="0.35">
      <c r="B7" s="3">
        <v>4</v>
      </c>
      <c r="C7" s="3">
        <v>3</v>
      </c>
      <c r="D7" s="3">
        <v>1</v>
      </c>
      <c r="E7" s="3">
        <f>SUM(C$4:C7)</f>
        <v>11</v>
      </c>
      <c r="F7" s="3">
        <f t="shared" si="3"/>
        <v>11</v>
      </c>
      <c r="G7" s="3">
        <f t="shared" si="0"/>
        <v>12</v>
      </c>
      <c r="H7" s="3">
        <f t="shared" si="1"/>
        <v>0</v>
      </c>
      <c r="I7" s="3">
        <f t="shared" si="2"/>
        <v>1</v>
      </c>
    </row>
    <row r="8" spans="1:11" x14ac:dyDescent="0.35">
      <c r="B8" s="3">
        <v>5</v>
      </c>
      <c r="C8" s="3">
        <v>5</v>
      </c>
      <c r="D8" s="3">
        <v>3</v>
      </c>
      <c r="E8" s="3">
        <f>SUM(C$4:C8)</f>
        <v>16</v>
      </c>
      <c r="F8" s="3">
        <f t="shared" si="3"/>
        <v>16</v>
      </c>
      <c r="G8" s="3">
        <f t="shared" si="0"/>
        <v>19</v>
      </c>
      <c r="H8" s="3">
        <f t="shared" si="1"/>
        <v>0</v>
      </c>
      <c r="I8" s="3">
        <f t="shared" si="2"/>
        <v>3</v>
      </c>
    </row>
    <row r="9" spans="1:11" x14ac:dyDescent="0.35">
      <c r="B9" s="3">
        <v>6</v>
      </c>
      <c r="C9" s="3">
        <v>0</v>
      </c>
      <c r="D9" s="3">
        <v>2</v>
      </c>
      <c r="E9" s="3">
        <f>SUM(C$4:C9)</f>
        <v>16</v>
      </c>
      <c r="F9" s="3">
        <f t="shared" si="3"/>
        <v>19</v>
      </c>
      <c r="G9" s="3">
        <f t="shared" si="0"/>
        <v>21</v>
      </c>
      <c r="H9" s="3">
        <f t="shared" si="1"/>
        <v>3</v>
      </c>
      <c r="I9" s="3">
        <f t="shared" si="2"/>
        <v>5</v>
      </c>
    </row>
    <row r="10" spans="1:11" x14ac:dyDescent="0.35">
      <c r="B10" s="3">
        <v>7</v>
      </c>
      <c r="C10" s="3">
        <v>1</v>
      </c>
      <c r="D10" s="3">
        <v>1</v>
      </c>
      <c r="E10" s="3">
        <f>SUM(C$4:C10)</f>
        <v>17</v>
      </c>
      <c r="F10" s="3">
        <f t="shared" si="3"/>
        <v>21</v>
      </c>
      <c r="G10" s="3">
        <f t="shared" si="0"/>
        <v>22</v>
      </c>
      <c r="H10" s="3">
        <f t="shared" si="1"/>
        <v>4</v>
      </c>
      <c r="I10" s="3">
        <f t="shared" si="2"/>
        <v>5</v>
      </c>
    </row>
    <row r="11" spans="1:11" x14ac:dyDescent="0.35">
      <c r="B11" s="3">
        <v>8</v>
      </c>
      <c r="C11" s="3">
        <v>5</v>
      </c>
      <c r="D11" s="3">
        <v>4</v>
      </c>
      <c r="E11" s="3">
        <f>SUM(C$4:C11)</f>
        <v>22</v>
      </c>
      <c r="F11" s="3">
        <f t="shared" si="3"/>
        <v>22</v>
      </c>
      <c r="G11" s="3">
        <f t="shared" si="0"/>
        <v>26</v>
      </c>
      <c r="H11" s="3">
        <f t="shared" si="1"/>
        <v>0</v>
      </c>
      <c r="I11" s="3">
        <f t="shared" si="2"/>
        <v>4</v>
      </c>
    </row>
    <row r="12" spans="1:11" x14ac:dyDescent="0.35">
      <c r="B12" s="3">
        <v>9</v>
      </c>
      <c r="C12" s="3">
        <v>1</v>
      </c>
      <c r="D12" s="3">
        <v>2</v>
      </c>
      <c r="E12" s="3">
        <f>SUM(C$4:C12)</f>
        <v>23</v>
      </c>
      <c r="F12" s="3">
        <f t="shared" si="3"/>
        <v>26</v>
      </c>
      <c r="G12" s="3">
        <f t="shared" si="0"/>
        <v>28</v>
      </c>
      <c r="H12" s="3">
        <f t="shared" si="1"/>
        <v>3</v>
      </c>
      <c r="I12" s="3">
        <f t="shared" si="2"/>
        <v>5</v>
      </c>
    </row>
    <row r="13" spans="1:11" x14ac:dyDescent="0.35">
      <c r="B13" s="3">
        <v>10</v>
      </c>
      <c r="C13" s="3">
        <v>4</v>
      </c>
      <c r="D13" s="3">
        <v>3</v>
      </c>
      <c r="E13" s="3">
        <f>SUM(C$4:C13)</f>
        <v>27</v>
      </c>
      <c r="F13" s="3">
        <f t="shared" si="3"/>
        <v>28</v>
      </c>
      <c r="G13" s="3">
        <f t="shared" si="0"/>
        <v>31</v>
      </c>
      <c r="H13" s="3">
        <f t="shared" si="1"/>
        <v>1</v>
      </c>
      <c r="I13" s="3">
        <f t="shared" si="2"/>
        <v>4</v>
      </c>
    </row>
    <row r="14" spans="1:11" x14ac:dyDescent="0.35">
      <c r="B14" s="3">
        <v>11</v>
      </c>
      <c r="C14" s="3">
        <v>1</v>
      </c>
      <c r="D14" s="3">
        <v>1</v>
      </c>
      <c r="E14" s="3">
        <f>SUM(C$4:C14)</f>
        <v>28</v>
      </c>
      <c r="F14" s="3">
        <f t="shared" si="3"/>
        <v>31</v>
      </c>
      <c r="G14" s="3">
        <f t="shared" si="0"/>
        <v>32</v>
      </c>
      <c r="H14" s="3">
        <f t="shared" si="1"/>
        <v>3</v>
      </c>
      <c r="I14" s="3">
        <f t="shared" si="2"/>
        <v>4</v>
      </c>
    </row>
    <row r="15" spans="1:11" x14ac:dyDescent="0.35">
      <c r="B15" s="3">
        <v>12</v>
      </c>
      <c r="C15" s="3">
        <v>2</v>
      </c>
      <c r="D15" s="3">
        <v>3</v>
      </c>
      <c r="E15" s="3">
        <f>SUM(C$4:C15)</f>
        <v>30</v>
      </c>
      <c r="F15" s="3">
        <f t="shared" si="3"/>
        <v>32</v>
      </c>
      <c r="G15" s="3">
        <f t="shared" si="0"/>
        <v>35</v>
      </c>
      <c r="H15" s="3">
        <f t="shared" si="1"/>
        <v>2</v>
      </c>
      <c r="I15" s="3">
        <f t="shared" si="2"/>
        <v>5</v>
      </c>
    </row>
    <row r="17" spans="1:11" ht="15" thickBot="1" x14ac:dyDescent="0.4">
      <c r="B17" s="10" t="s">
        <v>26</v>
      </c>
      <c r="C17" s="10" t="s">
        <v>23</v>
      </c>
      <c r="D17" s="10" t="s">
        <v>24</v>
      </c>
      <c r="E17" s="10" t="s">
        <v>25</v>
      </c>
      <c r="F17" s="3" t="str">
        <f>IF(C17&gt;MAX(E16:E$33,G16:G$33),C17,IF(MAX(E16:E$33)&gt;MAX(G16:G$33),MAX(G16:G$33),0))</f>
        <v>unidade</v>
      </c>
    </row>
    <row r="18" spans="1:11" x14ac:dyDescent="0.35">
      <c r="A18" s="1" t="s">
        <v>34</v>
      </c>
      <c r="B18" s="9">
        <f>AVERAGE(C4:C15)</f>
        <v>2.5</v>
      </c>
      <c r="C18" s="4" t="s">
        <v>5</v>
      </c>
    </row>
    <row r="19" spans="1:11" x14ac:dyDescent="0.35">
      <c r="A19" s="1" t="s">
        <v>28</v>
      </c>
      <c r="B19" s="9">
        <f>AVERAGE(D4:D15)</f>
        <v>2</v>
      </c>
      <c r="C19" s="4" t="s">
        <v>5</v>
      </c>
    </row>
    <row r="20" spans="1:11" x14ac:dyDescent="0.35">
      <c r="A20" s="1" t="s">
        <v>32</v>
      </c>
      <c r="B20" s="9">
        <f>1/B18*24</f>
        <v>9.6000000000000014</v>
      </c>
      <c r="C20" s="5" t="s">
        <v>4</v>
      </c>
      <c r="D20" s="5" t="s">
        <v>6</v>
      </c>
      <c r="E20" s="5" t="s">
        <v>8</v>
      </c>
    </row>
    <row r="21" spans="1:11" x14ac:dyDescent="0.35">
      <c r="A21" s="1" t="s">
        <v>33</v>
      </c>
      <c r="B21" s="9">
        <f>1/B19*24</f>
        <v>12</v>
      </c>
      <c r="C21" s="5" t="s">
        <v>4</v>
      </c>
      <c r="D21" s="5" t="s">
        <v>7</v>
      </c>
      <c r="E21" s="5" t="s">
        <v>9</v>
      </c>
    </row>
    <row r="22" spans="1:11" x14ac:dyDescent="0.35">
      <c r="A22" s="1" t="s">
        <v>22</v>
      </c>
      <c r="B22" s="9">
        <f>B20/B21</f>
        <v>0.80000000000000016</v>
      </c>
      <c r="C22" s="2" t="s">
        <v>31</v>
      </c>
      <c r="D22" s="5" t="s">
        <v>10</v>
      </c>
    </row>
    <row r="23" spans="1:11" x14ac:dyDescent="0.35">
      <c r="A23" s="1" t="s">
        <v>15</v>
      </c>
      <c r="B23" s="9">
        <f>AVERAGE(H4:H15)</f>
        <v>1.3333333333333333</v>
      </c>
    </row>
    <row r="24" spans="1:11" x14ac:dyDescent="0.35">
      <c r="A24" s="1" t="s">
        <v>27</v>
      </c>
      <c r="B24" s="9">
        <f>SUMIFS(H4:H15,H4:H15,"&gt;0")/COUNTIFS(H4:H15,"&gt;0")</f>
        <v>2.6666666666666665</v>
      </c>
    </row>
    <row r="25" spans="1:11" x14ac:dyDescent="0.35">
      <c r="A25" s="1" t="s">
        <v>29</v>
      </c>
      <c r="B25" s="9">
        <f>AVERAGE(I4:I15)</f>
        <v>3.3333333333333335</v>
      </c>
    </row>
    <row r="26" spans="1:11" x14ac:dyDescent="0.35">
      <c r="A26" s="1" t="s">
        <v>16</v>
      </c>
      <c r="B26" s="8">
        <f>B23/B19</f>
        <v>0.66666666666666663</v>
      </c>
      <c r="E26" s="2" t="s">
        <v>17</v>
      </c>
    </row>
    <row r="27" spans="1:11" x14ac:dyDescent="0.35">
      <c r="A27" s="1" t="s">
        <v>18</v>
      </c>
      <c r="B27" s="8">
        <f>SUM(D4:D15)/G15</f>
        <v>0.68571428571428572</v>
      </c>
      <c r="E27" s="2" t="s">
        <v>30</v>
      </c>
    </row>
    <row r="31" spans="1:11" s="1" customFormat="1" x14ac:dyDescent="0.35">
      <c r="A31" s="11" t="s">
        <v>19</v>
      </c>
      <c r="B31" s="11"/>
      <c r="C31" s="11"/>
      <c r="D31" s="11"/>
      <c r="E31" s="11"/>
      <c r="F31" s="12" t="s">
        <v>21</v>
      </c>
      <c r="G31" s="12"/>
      <c r="H31" s="12" t="s">
        <v>35</v>
      </c>
      <c r="I31" s="12"/>
      <c r="J31" s="11"/>
      <c r="K31" s="11"/>
    </row>
    <row r="32" spans="1:11" s="7" customFormat="1" ht="29" x14ac:dyDescent="0.35">
      <c r="B32" s="6" t="s">
        <v>0</v>
      </c>
      <c r="C32" s="6" t="s">
        <v>1</v>
      </c>
      <c r="D32" s="6" t="s">
        <v>2</v>
      </c>
      <c r="E32" s="6" t="s">
        <v>3</v>
      </c>
      <c r="F32" s="6" t="s">
        <v>11</v>
      </c>
      <c r="G32" s="6" t="s">
        <v>12</v>
      </c>
      <c r="H32" s="6" t="s">
        <v>11</v>
      </c>
      <c r="I32" s="6" t="s">
        <v>12</v>
      </c>
      <c r="J32" s="6" t="s">
        <v>13</v>
      </c>
      <c r="K32" s="6" t="s">
        <v>14</v>
      </c>
    </row>
    <row r="33" spans="1:11" x14ac:dyDescent="0.35">
      <c r="B33" s="3">
        <v>1</v>
      </c>
      <c r="C33" s="3">
        <v>2</v>
      </c>
      <c r="D33" s="3">
        <v>1</v>
      </c>
      <c r="E33" s="3">
        <f>SUM(C$33:C33)</f>
        <v>2</v>
      </c>
      <c r="F33" s="3">
        <f>E33</f>
        <v>2</v>
      </c>
      <c r="G33" s="3">
        <f>IF(F33&gt;0,F33+D33,0)</f>
        <v>3</v>
      </c>
      <c r="H33" s="3">
        <v>0</v>
      </c>
      <c r="I33" s="3">
        <f>IF(H33&gt;0,H33+D33,0)</f>
        <v>0</v>
      </c>
      <c r="J33" s="3">
        <f>MAX(F33,H33)-E33</f>
        <v>0</v>
      </c>
      <c r="K33" s="3">
        <f>MAX(G33,I33)-E33</f>
        <v>1</v>
      </c>
    </row>
    <row r="34" spans="1:11" x14ac:dyDescent="0.35">
      <c r="B34" s="3">
        <v>2</v>
      </c>
      <c r="C34" s="3">
        <v>3</v>
      </c>
      <c r="D34" s="3">
        <v>2</v>
      </c>
      <c r="E34" s="3">
        <f>SUM(C$33:C34)</f>
        <v>5</v>
      </c>
      <c r="F34" s="3">
        <f>IF(E34&gt;=MAX(G$33:G33,I$33:I33),E34,0)</f>
        <v>5</v>
      </c>
      <c r="G34" s="3">
        <f t="shared" ref="G34:G44" si="4">IF(F34&gt;0,F34+D34,0)</f>
        <v>7</v>
      </c>
      <c r="H34" s="3">
        <f>IF(AND(E34&lt;MAX(G$33:G33,I$33:I33),MAX(G$33:G33)&gt;MAX(I$33:I33)),MAX(I$33:I33,E34),0)</f>
        <v>0</v>
      </c>
      <c r="I34" s="3">
        <f t="shared" ref="I34:I44" si="5">IF(H34&gt;0,H34+D34,0)</f>
        <v>0</v>
      </c>
      <c r="J34" s="3">
        <f t="shared" ref="J34:J44" si="6">MAX(F34,H34)-E34</f>
        <v>0</v>
      </c>
      <c r="K34" s="3">
        <f t="shared" ref="K34:K44" si="7">MAX(G34,I34)-E34</f>
        <v>2</v>
      </c>
    </row>
    <row r="35" spans="1:11" x14ac:dyDescent="0.35">
      <c r="B35" s="3">
        <v>3</v>
      </c>
      <c r="C35" s="3">
        <v>3</v>
      </c>
      <c r="D35" s="3">
        <v>1</v>
      </c>
      <c r="E35" s="3">
        <f>SUM(C$33:C35)</f>
        <v>8</v>
      </c>
      <c r="F35" s="3">
        <f>IF(E35&gt;=MAX(G$33:G34,I$33:I34),E35,0)</f>
        <v>8</v>
      </c>
      <c r="G35" s="3">
        <f t="shared" si="4"/>
        <v>9</v>
      </c>
      <c r="H35" s="3">
        <f>IF(AND(E35&lt;MAX(G$33:G34,I$33:I34),MAX(G$33:G34)&gt;MAX(I$33:I34)),MAX(I$33:I34,E35),0)</f>
        <v>0</v>
      </c>
      <c r="I35" s="3">
        <f t="shared" si="5"/>
        <v>0</v>
      </c>
      <c r="J35" s="3">
        <f t="shared" si="6"/>
        <v>0</v>
      </c>
      <c r="K35" s="3">
        <f t="shared" si="7"/>
        <v>1</v>
      </c>
    </row>
    <row r="36" spans="1:11" x14ac:dyDescent="0.35">
      <c r="B36" s="3">
        <v>4</v>
      </c>
      <c r="C36" s="3">
        <v>3</v>
      </c>
      <c r="D36" s="3">
        <v>1</v>
      </c>
      <c r="E36" s="3">
        <f>SUM(C$33:C36)</f>
        <v>11</v>
      </c>
      <c r="F36" s="3">
        <f>IF(E36&gt;=MAX(G$33:G35,I$33:I35),E36,0)</f>
        <v>11</v>
      </c>
      <c r="G36" s="3">
        <f t="shared" si="4"/>
        <v>12</v>
      </c>
      <c r="H36" s="3">
        <f>IF(AND(E36&lt;MAX(G$33:G35,I$33:I35),MAX(G$33:G35)&gt;MAX(I$33:I35)),MAX(I$33:I35,E36),0)</f>
        <v>0</v>
      </c>
      <c r="I36" s="3">
        <f t="shared" si="5"/>
        <v>0</v>
      </c>
      <c r="J36" s="3">
        <f t="shared" si="6"/>
        <v>0</v>
      </c>
      <c r="K36" s="3">
        <f t="shared" si="7"/>
        <v>1</v>
      </c>
    </row>
    <row r="37" spans="1:11" x14ac:dyDescent="0.35">
      <c r="B37" s="3">
        <v>5</v>
      </c>
      <c r="C37" s="3">
        <v>5</v>
      </c>
      <c r="D37" s="3">
        <v>3</v>
      </c>
      <c r="E37" s="3">
        <f>SUM(C$33:C37)</f>
        <v>16</v>
      </c>
      <c r="F37" s="3">
        <f>IF(E37&gt;=MAX(G$33:G36,I$33:I36),E37,0)</f>
        <v>16</v>
      </c>
      <c r="G37" s="3">
        <f t="shared" si="4"/>
        <v>19</v>
      </c>
      <c r="H37" s="3">
        <f>IF(AND(E37&lt;MAX(G$33:G36,I$33:I36),MAX(G$33:G36)&gt;MAX(I$33:I36)),MAX(I$33:I36,E37),0)</f>
        <v>0</v>
      </c>
      <c r="I37" s="3">
        <f t="shared" si="5"/>
        <v>0</v>
      </c>
      <c r="J37" s="3">
        <f t="shared" si="6"/>
        <v>0</v>
      </c>
      <c r="K37" s="3">
        <f t="shared" si="7"/>
        <v>3</v>
      </c>
    </row>
    <row r="38" spans="1:11" x14ac:dyDescent="0.35">
      <c r="B38" s="3">
        <v>6</v>
      </c>
      <c r="C38" s="3">
        <v>0</v>
      </c>
      <c r="D38" s="3">
        <v>2</v>
      </c>
      <c r="E38" s="3">
        <f>SUM(C$33:C38)</f>
        <v>16</v>
      </c>
      <c r="F38" s="3">
        <f>IF(E38&gt;=MAX(G$33:G37,I$33:I37),E38,0)</f>
        <v>0</v>
      </c>
      <c r="G38" s="3">
        <f t="shared" si="4"/>
        <v>0</v>
      </c>
      <c r="H38" s="3">
        <f>IF(AND(E38&lt;MAX(G$33:G37,I$33:I37),MAX(G$33:G37)&gt;MAX(I$33:I37)),MAX(I$33:I37,E38),0)</f>
        <v>16</v>
      </c>
      <c r="I38" s="3">
        <f t="shared" si="5"/>
        <v>18</v>
      </c>
      <c r="J38" s="3">
        <f t="shared" si="6"/>
        <v>0</v>
      </c>
      <c r="K38" s="3">
        <f t="shared" si="7"/>
        <v>2</v>
      </c>
    </row>
    <row r="39" spans="1:11" x14ac:dyDescent="0.35">
      <c r="B39" s="3">
        <v>7</v>
      </c>
      <c r="C39" s="3">
        <v>1</v>
      </c>
      <c r="D39" s="3">
        <v>1</v>
      </c>
      <c r="E39" s="3">
        <f>SUM(C$33:C39)</f>
        <v>17</v>
      </c>
      <c r="F39" s="3">
        <f>IF(E39&gt;=MAX(G$33:G38,I$33:I38),E39,0)</f>
        <v>0</v>
      </c>
      <c r="G39" s="3">
        <f t="shared" si="4"/>
        <v>0</v>
      </c>
      <c r="H39" s="3">
        <f>IF(AND(E39&lt;MAX(G$33:G38,I$33:I38),MAX(G$33:G38)&gt;MAX(I$33:I38)),MAX(I$33:I38,E39),0)</f>
        <v>18</v>
      </c>
      <c r="I39" s="3">
        <f t="shared" si="5"/>
        <v>19</v>
      </c>
      <c r="J39" s="3">
        <f t="shared" si="6"/>
        <v>1</v>
      </c>
      <c r="K39" s="3">
        <f t="shared" si="7"/>
        <v>2</v>
      </c>
    </row>
    <row r="40" spans="1:11" x14ac:dyDescent="0.35">
      <c r="B40" s="3">
        <v>8</v>
      </c>
      <c r="C40" s="3">
        <v>5</v>
      </c>
      <c r="D40" s="3">
        <v>4</v>
      </c>
      <c r="E40" s="3">
        <f>SUM(C$33:C40)</f>
        <v>22</v>
      </c>
      <c r="F40" s="3">
        <f>IF(E40&gt;=MAX(G$33:G39,I$33:I39),E40,0)</f>
        <v>22</v>
      </c>
      <c r="G40" s="3">
        <f t="shared" si="4"/>
        <v>26</v>
      </c>
      <c r="H40" s="3">
        <f>IF(AND(E40&lt;MAX(G$33:G39,I$33:I39),MAX(G$33:G39)&gt;MAX(I$33:I39)),MAX(I$33:I39,E40),0)</f>
        <v>0</v>
      </c>
      <c r="I40" s="3">
        <f t="shared" si="5"/>
        <v>0</v>
      </c>
      <c r="J40" s="3">
        <f t="shared" si="6"/>
        <v>0</v>
      </c>
      <c r="K40" s="3">
        <f t="shared" si="7"/>
        <v>4</v>
      </c>
    </row>
    <row r="41" spans="1:11" x14ac:dyDescent="0.35">
      <c r="B41" s="3">
        <v>9</v>
      </c>
      <c r="C41" s="3">
        <v>1</v>
      </c>
      <c r="D41" s="3">
        <v>2</v>
      </c>
      <c r="E41" s="3">
        <f>SUM(C$33:C41)</f>
        <v>23</v>
      </c>
      <c r="F41" s="3">
        <f>IF(E41&gt;=MAX(G$33:G40,I$33:I40),E41,0)</f>
        <v>0</v>
      </c>
      <c r="G41" s="3">
        <f t="shared" si="4"/>
        <v>0</v>
      </c>
      <c r="H41" s="3">
        <f>IF(AND(E41&lt;MAX(G$33:G40,I$33:I40),MAX(G$33:G40)&gt;MAX(I$33:I40)),MAX(I$33:I40,E41),0)</f>
        <v>23</v>
      </c>
      <c r="I41" s="3">
        <f t="shared" si="5"/>
        <v>25</v>
      </c>
      <c r="J41" s="3">
        <f t="shared" si="6"/>
        <v>0</v>
      </c>
      <c r="K41" s="3">
        <f t="shared" si="7"/>
        <v>2</v>
      </c>
    </row>
    <row r="42" spans="1:11" x14ac:dyDescent="0.35">
      <c r="B42" s="3">
        <v>10</v>
      </c>
      <c r="C42" s="3">
        <v>4</v>
      </c>
      <c r="D42" s="3">
        <v>3</v>
      </c>
      <c r="E42" s="3">
        <f>SUM(C$33:C42)</f>
        <v>27</v>
      </c>
      <c r="F42" s="3">
        <f>IF(E42&gt;=MAX(G$33:G41,I$33:I41),E42,0)</f>
        <v>27</v>
      </c>
      <c r="G42" s="3">
        <f t="shared" si="4"/>
        <v>30</v>
      </c>
      <c r="H42" s="3">
        <f>IF(AND(E42&lt;MAX(G$33:G41,I$33:I41),MAX(G$33:G41)&gt;MAX(I$33:I41)),MAX(I$33:I41,E42),0)</f>
        <v>0</v>
      </c>
      <c r="I42" s="3">
        <f t="shared" si="5"/>
        <v>0</v>
      </c>
      <c r="J42" s="3">
        <f t="shared" si="6"/>
        <v>0</v>
      </c>
      <c r="K42" s="3">
        <f t="shared" si="7"/>
        <v>3</v>
      </c>
    </row>
    <row r="43" spans="1:11" x14ac:dyDescent="0.35">
      <c r="B43" s="3">
        <v>11</v>
      </c>
      <c r="C43" s="3">
        <v>1</v>
      </c>
      <c r="D43" s="3">
        <v>1</v>
      </c>
      <c r="E43" s="3">
        <f>SUM(C$33:C43)</f>
        <v>28</v>
      </c>
      <c r="F43" s="3">
        <f>IF(E43&gt;=MAX(G$33:G42,I$33:I42),E43,0)</f>
        <v>0</v>
      </c>
      <c r="G43" s="3">
        <f t="shared" si="4"/>
        <v>0</v>
      </c>
      <c r="H43" s="3">
        <f>IF(AND(E43&lt;MAX(G$33:G42,I$33:I42),MAX(G$33:G42)&gt;MAX(I$33:I42)),MAX(I$33:I42,E43),0)</f>
        <v>28</v>
      </c>
      <c r="I43" s="3">
        <f t="shared" si="5"/>
        <v>29</v>
      </c>
      <c r="J43" s="3">
        <f t="shared" si="6"/>
        <v>0</v>
      </c>
      <c r="K43" s="3">
        <f t="shared" si="7"/>
        <v>1</v>
      </c>
    </row>
    <row r="44" spans="1:11" x14ac:dyDescent="0.35">
      <c r="B44" s="3">
        <v>12</v>
      </c>
      <c r="C44" s="3">
        <v>2</v>
      </c>
      <c r="D44" s="3">
        <v>3</v>
      </c>
      <c r="E44" s="3">
        <f>SUM(C$33:C44)</f>
        <v>30</v>
      </c>
      <c r="F44" s="3">
        <f>IF(E44&gt;=MAX(G$33:G43,I$33:I43),E44,0)</f>
        <v>30</v>
      </c>
      <c r="G44" s="3">
        <f t="shared" si="4"/>
        <v>33</v>
      </c>
      <c r="H44" s="3">
        <f>IF(AND(E44&lt;MAX(G$33:G43,I$33:I43),MAX(G$33:G43)&gt;MAX(I$33:I43)),MAX(I$33:I43,E44),0)</f>
        <v>0</v>
      </c>
      <c r="I44" s="3">
        <f t="shared" si="5"/>
        <v>0</v>
      </c>
      <c r="J44" s="3">
        <f t="shared" si="6"/>
        <v>0</v>
      </c>
      <c r="K44" s="3">
        <f t="shared" si="7"/>
        <v>3</v>
      </c>
    </row>
    <row r="45" spans="1:1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1" ht="15" thickBot="1" x14ac:dyDescent="0.4">
      <c r="B46" s="10" t="s">
        <v>26</v>
      </c>
      <c r="C46" s="10" t="s">
        <v>23</v>
      </c>
      <c r="D46" s="10" t="s">
        <v>24</v>
      </c>
      <c r="E46" s="10" t="s">
        <v>25</v>
      </c>
    </row>
    <row r="47" spans="1:11" x14ac:dyDescent="0.35">
      <c r="A47" s="1" t="s">
        <v>34</v>
      </c>
      <c r="B47" s="9">
        <f>AVERAGE(C33:C44)</f>
        <v>2.5</v>
      </c>
      <c r="C47" s="4" t="s">
        <v>5</v>
      </c>
    </row>
    <row r="48" spans="1:11" x14ac:dyDescent="0.35">
      <c r="A48" s="1" t="s">
        <v>28</v>
      </c>
      <c r="B48" s="9">
        <f>AVERAGE(D33:D44)</f>
        <v>2</v>
      </c>
      <c r="C48" s="4" t="s">
        <v>5</v>
      </c>
    </row>
    <row r="49" spans="1:5" x14ac:dyDescent="0.35">
      <c r="A49" s="1" t="s">
        <v>32</v>
      </c>
      <c r="B49" s="9">
        <f>1/B47*24</f>
        <v>9.6000000000000014</v>
      </c>
      <c r="C49" s="5" t="s">
        <v>4</v>
      </c>
      <c r="D49" s="5" t="s">
        <v>6</v>
      </c>
      <c r="E49" s="5" t="s">
        <v>8</v>
      </c>
    </row>
    <row r="50" spans="1:5" x14ac:dyDescent="0.35">
      <c r="A50" s="1" t="s">
        <v>33</v>
      </c>
      <c r="B50" s="9">
        <f>1/B48*24</f>
        <v>12</v>
      </c>
      <c r="C50" s="5" t="s">
        <v>4</v>
      </c>
      <c r="D50" s="5" t="s">
        <v>7</v>
      </c>
      <c r="E50" s="5" t="s">
        <v>9</v>
      </c>
    </row>
    <row r="51" spans="1:5" x14ac:dyDescent="0.35">
      <c r="A51" s="1" t="s">
        <v>22</v>
      </c>
      <c r="B51" s="9">
        <f>B49/(B50*2)</f>
        <v>0.40000000000000008</v>
      </c>
      <c r="C51" s="2" t="s">
        <v>31</v>
      </c>
      <c r="D51" s="5" t="s">
        <v>10</v>
      </c>
    </row>
    <row r="52" spans="1:5" x14ac:dyDescent="0.35">
      <c r="A52" s="1" t="s">
        <v>15</v>
      </c>
      <c r="B52" s="9">
        <f>AVERAGE(J33:J44)</f>
        <v>8.3333333333333329E-2</v>
      </c>
    </row>
    <row r="53" spans="1:5" x14ac:dyDescent="0.35">
      <c r="A53" s="1" t="s">
        <v>27</v>
      </c>
      <c r="B53" s="9">
        <f>SUMIFS(J33:J44,J33:J44,"&gt;0")/COUNTIFS(J33:J44,"&gt;0")</f>
        <v>1</v>
      </c>
    </row>
    <row r="54" spans="1:5" x14ac:dyDescent="0.35">
      <c r="A54" s="1" t="s">
        <v>29</v>
      </c>
      <c r="B54" s="9">
        <f>AVERAGE(K33:K44)</f>
        <v>2.0833333333333335</v>
      </c>
    </row>
    <row r="55" spans="1:5" x14ac:dyDescent="0.35">
      <c r="A55" s="1" t="s">
        <v>16</v>
      </c>
      <c r="B55" s="8">
        <f>B52/B48</f>
        <v>4.1666666666666664E-2</v>
      </c>
      <c r="E55" s="2" t="s">
        <v>17</v>
      </c>
    </row>
    <row r="56" spans="1:5" x14ac:dyDescent="0.35">
      <c r="A56" s="1" t="s">
        <v>18</v>
      </c>
      <c r="B56" s="8">
        <f>SUM(D33:D44)/G44/2</f>
        <v>0.36363636363636365</v>
      </c>
      <c r="E56" s="2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Barreto</dc:creator>
  <cp:lastModifiedBy>Diogo Barreto</cp:lastModifiedBy>
  <dcterms:created xsi:type="dcterms:W3CDTF">2016-02-23T20:50:27Z</dcterms:created>
  <dcterms:modified xsi:type="dcterms:W3CDTF">2016-02-24T01:58:02Z</dcterms:modified>
</cp:coreProperties>
</file>