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115" windowHeight="7755"/>
  </bookViews>
  <sheets>
    <sheet name="Exercício 1" sheetId="1" r:id="rId1"/>
    <sheet name="Exercício 2" sheetId="4" r:id="rId2"/>
    <sheet name="Exercício 3" sheetId="3" r:id="rId3"/>
  </sheets>
  <calcPr calcId="145621"/>
</workbook>
</file>

<file path=xl/calcChain.xml><?xml version="1.0" encoding="utf-8"?>
<calcChain xmlns="http://schemas.openxmlformats.org/spreadsheetml/2006/main">
  <c r="F52" i="4" l="1"/>
  <c r="C54" i="4"/>
  <c r="C55" i="4" s="1"/>
  <c r="F53" i="4"/>
  <c r="F51" i="4"/>
  <c r="F45" i="4"/>
  <c r="F47" i="4"/>
  <c r="F43" i="4"/>
  <c r="K44" i="4"/>
  <c r="C47" i="4"/>
  <c r="F39" i="4"/>
  <c r="C39" i="4"/>
  <c r="C31" i="4"/>
  <c r="F31" i="4"/>
  <c r="F24" i="4"/>
  <c r="C24" i="4"/>
  <c r="F18" i="4"/>
  <c r="C18" i="4"/>
  <c r="F12" i="4"/>
  <c r="C12" i="4"/>
  <c r="C103" i="3"/>
  <c r="C90" i="3"/>
  <c r="C89" i="3"/>
  <c r="C91" i="3" s="1"/>
  <c r="F94" i="3" s="1"/>
  <c r="F95" i="3" s="1"/>
  <c r="C86" i="3"/>
  <c r="F84" i="3"/>
  <c r="C77" i="3"/>
  <c r="F73" i="3"/>
  <c r="C73" i="3"/>
  <c r="F64" i="3"/>
  <c r="C64" i="3"/>
  <c r="C55" i="3"/>
  <c r="F50" i="3"/>
  <c r="C50" i="3"/>
  <c r="F42" i="3"/>
  <c r="C42" i="3"/>
  <c r="C34" i="3"/>
  <c r="F29" i="3"/>
  <c r="C29" i="3"/>
  <c r="F22" i="3"/>
  <c r="C22" i="3"/>
  <c r="F15" i="3"/>
  <c r="C15" i="3"/>
  <c r="F9" i="3"/>
  <c r="C9" i="3"/>
  <c r="F55" i="4" l="1"/>
  <c r="F81" i="3"/>
  <c r="C93" i="3"/>
  <c r="C94" i="3" s="1"/>
  <c r="C106" i="3"/>
  <c r="C107" i="3" l="1"/>
  <c r="F102" i="3" s="1"/>
  <c r="F99" i="3"/>
  <c r="F86" i="3"/>
  <c r="F98" i="3"/>
  <c r="F103" i="3" s="1"/>
  <c r="K70" i="1" l="1"/>
  <c r="J70" i="1"/>
  <c r="K67" i="1"/>
  <c r="K68" i="1"/>
  <c r="K69" i="1"/>
  <c r="K66" i="1"/>
  <c r="J62" i="1"/>
  <c r="J63" i="1"/>
  <c r="J64" i="1"/>
  <c r="J65" i="1"/>
  <c r="J61" i="1"/>
  <c r="F62" i="1"/>
  <c r="F63" i="1"/>
  <c r="F64" i="1"/>
  <c r="F61" i="1"/>
  <c r="C66" i="1"/>
  <c r="C65" i="1"/>
  <c r="C63" i="1"/>
  <c r="C64" i="1"/>
  <c r="C62" i="1"/>
  <c r="C61" i="1"/>
  <c r="I57" i="1"/>
  <c r="I54" i="1"/>
  <c r="I46" i="1"/>
  <c r="I55" i="1" s="1"/>
  <c r="I38" i="1"/>
  <c r="I45" i="1" s="1"/>
  <c r="I29" i="1"/>
  <c r="I37" i="1" s="1"/>
  <c r="I44" i="1" s="1"/>
  <c r="I53" i="1" s="1"/>
  <c r="F29" i="1"/>
  <c r="F37" i="1" s="1"/>
  <c r="F28" i="1"/>
  <c r="F36" i="1" s="1"/>
  <c r="F44" i="1" s="1"/>
  <c r="F53" i="1" s="1"/>
  <c r="F27" i="1"/>
  <c r="F35" i="1" s="1"/>
  <c r="F43" i="1" s="1"/>
  <c r="F52" i="1" s="1"/>
  <c r="I20" i="1"/>
  <c r="I21" i="1" s="1"/>
  <c r="F21" i="1"/>
  <c r="F19" i="1"/>
  <c r="F20" i="1"/>
  <c r="F18" i="1"/>
  <c r="F26" i="1" s="1"/>
  <c r="C20" i="1"/>
  <c r="C28" i="1" s="1"/>
  <c r="C36" i="1" s="1"/>
  <c r="C44" i="1" s="1"/>
  <c r="C53" i="1" s="1"/>
  <c r="C21" i="1"/>
  <c r="C29" i="1" s="1"/>
  <c r="C37" i="1" s="1"/>
  <c r="C45" i="1" s="1"/>
  <c r="C54" i="1" s="1"/>
  <c r="C19" i="1"/>
  <c r="C27" i="1" s="1"/>
  <c r="C35" i="1" s="1"/>
  <c r="C43" i="1" s="1"/>
  <c r="C52" i="1" s="1"/>
  <c r="F14" i="1"/>
  <c r="C10" i="1"/>
  <c r="C18" i="1" s="1"/>
  <c r="C26" i="1" s="1"/>
  <c r="I28" i="1" l="1"/>
  <c r="I36" i="1" s="1"/>
  <c r="I43" i="1" s="1"/>
  <c r="I39" i="1"/>
  <c r="F34" i="1"/>
  <c r="F42" i="1" s="1"/>
  <c r="F30" i="1"/>
  <c r="F45" i="1"/>
  <c r="C34" i="1"/>
  <c r="C42" i="1" s="1"/>
  <c r="C46" i="1" s="1"/>
  <c r="C30" i="1"/>
  <c r="C14" i="1"/>
  <c r="F22" i="1"/>
  <c r="I30" i="1"/>
  <c r="C22" i="1"/>
  <c r="C38" i="1"/>
  <c r="I47" i="1" l="1"/>
  <c r="I49" i="1" s="1"/>
  <c r="F54" i="1" s="1"/>
  <c r="I52" i="1"/>
  <c r="I56" i="1" s="1"/>
  <c r="I58" i="1" s="1"/>
  <c r="F38" i="1"/>
  <c r="F51" i="1"/>
  <c r="F46" i="1"/>
  <c r="C51" i="1"/>
  <c r="C55" i="1" s="1"/>
  <c r="F55" i="1" l="1"/>
  <c r="F66" i="1" s="1"/>
</calcChain>
</file>

<file path=xl/sharedStrings.xml><?xml version="1.0" encoding="utf-8"?>
<sst xmlns="http://schemas.openxmlformats.org/spreadsheetml/2006/main" count="369" uniqueCount="80">
  <si>
    <t xml:space="preserve">Diretoria resolveu promover um evento de boas-vindas aos alunos e seus familiares. Conseguiu arrecadar $ 5.940,00 </t>
  </si>
  <si>
    <t>ATIVO</t>
  </si>
  <si>
    <t>PASSIVO</t>
  </si>
  <si>
    <t>Caixa</t>
  </si>
  <si>
    <t>Estoques</t>
  </si>
  <si>
    <t>Prédios</t>
  </si>
  <si>
    <t>Veículos</t>
  </si>
  <si>
    <t>TOTAL</t>
  </si>
  <si>
    <t>Fornecedores</t>
  </si>
  <si>
    <t>Salários a pagar</t>
  </si>
  <si>
    <t>Patrimônio Social</t>
  </si>
  <si>
    <t>Resultado c/eventos</t>
  </si>
  <si>
    <t>Para a realização da festa contratou um serviço de som pelo qual pagou</t>
  </si>
  <si>
    <t>Dem.Resultado c/ evento</t>
  </si>
  <si>
    <t>Receitas</t>
  </si>
  <si>
    <t>Desp.c/Som</t>
  </si>
  <si>
    <t>Resultado</t>
  </si>
  <si>
    <t>Comprou e utilizou alimentos no valor de $ 1.700,00, que serão pagos no próximo mês</t>
  </si>
  <si>
    <t>Alimentos utilizados</t>
  </si>
  <si>
    <t>Utilizou $ 1.790,00 de materiais que tinha em estoque.</t>
  </si>
  <si>
    <t>Materiais diversos</t>
  </si>
  <si>
    <t>Pagou $ 500,00 para as cozinheiras e atendentes contratadas para a festa</t>
  </si>
  <si>
    <t>Mão de obra cozinheiras</t>
  </si>
  <si>
    <t>repassou 50% para o Colégio</t>
  </si>
  <si>
    <t>Transf.p/o colégio</t>
  </si>
  <si>
    <t>Resultado final do evento</t>
  </si>
  <si>
    <t>Aquisição a vista de móveis para os escritórios com os 550,00</t>
  </si>
  <si>
    <t>Móveis Escritórios</t>
  </si>
  <si>
    <t>DÉBITO</t>
  </si>
  <si>
    <t>CRÉDITO</t>
  </si>
  <si>
    <t>Resolução do exercício 3</t>
  </si>
  <si>
    <t>Capital Social</t>
  </si>
  <si>
    <t>Prateleiras</t>
  </si>
  <si>
    <t>Total do Ativo</t>
  </si>
  <si>
    <t>Total do Passivo</t>
  </si>
  <si>
    <t>Estoque de mercad.</t>
  </si>
  <si>
    <t>Financiamentos</t>
  </si>
  <si>
    <t>Veículo</t>
  </si>
  <si>
    <t>Lucro do Exercício</t>
  </si>
  <si>
    <t>D.R.E.</t>
  </si>
  <si>
    <t>Receitas c/vendas</t>
  </si>
  <si>
    <t>(-) C.M.V.</t>
  </si>
  <si>
    <t xml:space="preserve">Duplicatas a receber </t>
  </si>
  <si>
    <t>Receita c/vendas</t>
  </si>
  <si>
    <t>Lucro do exercício</t>
  </si>
  <si>
    <t>Bco.cta.movimento</t>
  </si>
  <si>
    <t>D.R.E</t>
  </si>
  <si>
    <t>(-) Despesas c/aluguel</t>
  </si>
  <si>
    <t>Prejuízo do Exercício</t>
  </si>
  <si>
    <t>Salário a pagar</t>
  </si>
  <si>
    <t>Montante de vendas no mês</t>
  </si>
  <si>
    <t>Venda 1</t>
  </si>
  <si>
    <t>Venda 2</t>
  </si>
  <si>
    <t>(-) Despesas c/salários</t>
  </si>
  <si>
    <t>Salários fixos</t>
  </si>
  <si>
    <t>Comissão 5%</t>
  </si>
  <si>
    <t>Encargos trab.a pagar</t>
  </si>
  <si>
    <t>(-) Encargos trabalhista</t>
  </si>
  <si>
    <t>67% do valor da folha de pagamento</t>
  </si>
  <si>
    <t>A empresa é constituída pelos sócios. Não há Balanço Patrimonial Inicial, ou melhor, ele é zero ou vazio</t>
  </si>
  <si>
    <t>1 - Os dois sócios subscreveram as cotas do Capital social no total de $ 10.000,00, (50% a cada)</t>
  </si>
  <si>
    <t>(-) Capital a integralizar</t>
  </si>
  <si>
    <t>2 - O sócio A integralizou sua parte do capital com dinheiro no caixa da empresa</t>
  </si>
  <si>
    <t>3 - O sócio B integralizou 50% de suas cotas do capital transferindo para a empresa equipamentos de informática - um microcomputador - devidamente avaliado por laudos técnicos.</t>
  </si>
  <si>
    <t>Equip.Informática</t>
  </si>
  <si>
    <t>4 - O tesoureiro da empresa depositou o valor da integralização do capital na conta corrente do Banco Alfa aberta em nome da empresa</t>
  </si>
  <si>
    <t>Bancos cta.Movim.</t>
  </si>
  <si>
    <t>5 - A empresa comprou móveis de escritório no valor de $ 2.000,00, pagou a vista</t>
  </si>
  <si>
    <t>Móveis de Escritório</t>
  </si>
  <si>
    <t>6 - Comprou materiais de escritório que serão consumidos no futuro, no valor de $ 1.500,00, para pagamento em 30 e 60 dias.</t>
  </si>
  <si>
    <t>Estoque Mat.p/escrt.</t>
  </si>
  <si>
    <t>7 - Comprou um veículo de passageiros seminovo no valor de $ 15.000,00. Pagou 1/4 do valor a vista. O restante foi financiado no Banco Alfa</t>
  </si>
  <si>
    <t xml:space="preserve">1/4 de </t>
  </si>
  <si>
    <t>é</t>
  </si>
  <si>
    <t>Como haviam só 3.000,00 na conta bancária o saldo ficou negativo e passou a ser um Passivo (obrigação, dívida).</t>
  </si>
  <si>
    <t>O valor restante representa uma nova dívida, anotada em conta distinta tendo em vista sua distinta natureza que é de financiamento.</t>
  </si>
  <si>
    <t>Observações</t>
  </si>
  <si>
    <t>8 - Mandou instalar Som no veículo, que custou $ 300,00, pago 50% vista e o restante para 30 dias.</t>
  </si>
  <si>
    <t>Ao pagar com o dinheiro da conta corrente faz aumentar o saldo negativo</t>
  </si>
  <si>
    <t>O som instalado no veículo passa a fazer parte deste, portanto, o valor de 300,00 é integrado ao valor inicial do veículo.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</si>
</sst>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43" fontId="0" fillId="0" borderId="0" xfId="1" applyFont="1"/>
    <xf numFmtId="43" fontId="0" fillId="0" borderId="1" xfId="1" applyFont="1" applyBorder="1"/>
    <xf numFmtId="43" fontId="0" fillId="0" borderId="0" xfId="0" applyNumberFormat="1"/>
    <xf numFmtId="0" fontId="0" fillId="0" borderId="0" xfId="0" applyAlignment="1"/>
    <xf numFmtId="43" fontId="0" fillId="0" borderId="0" xfId="1" applyFont="1" applyBorder="1"/>
    <xf numFmtId="0" fontId="0" fillId="0" borderId="0" xfId="0" applyBorder="1"/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52388</xdr:colOff>
      <xdr:row>0</xdr:row>
      <xdr:rowOff>1</xdr:rowOff>
    </xdr:from>
    <xdr:to>
      <xdr:col>5</xdr:col>
      <xdr:colOff>509588</xdr:colOff>
      <xdr:row>4</xdr:row>
      <xdr:rowOff>147638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8" y="1"/>
          <a:ext cx="3505200" cy="909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70"/>
  <sheetViews>
    <sheetView tabSelected="1" topLeftCell="A47" zoomScale="140" zoomScaleNormal="140" workbookViewId="0">
      <selection activeCell="C57" sqref="C57"/>
    </sheetView>
  </sheetViews>
  <sheetFormatPr defaultRowHeight="15" x14ac:dyDescent="0.25"/>
  <cols>
    <col min="3" max="3" width="11" style="3" bestFit="1" customWidth="1"/>
    <col min="6" max="6" width="11" style="3" bestFit="1" customWidth="1"/>
    <col min="8" max="8" width="22.28515625" customWidth="1"/>
    <col min="9" max="9" width="9.85546875" style="3" bestFit="1" customWidth="1"/>
    <col min="10" max="11" width="11" bestFit="1" customWidth="1"/>
  </cols>
  <sheetData>
    <row r="7" spans="1:8" x14ac:dyDescent="0.25">
      <c r="A7" s="2" t="s">
        <v>0</v>
      </c>
    </row>
    <row r="9" spans="1:8" x14ac:dyDescent="0.25">
      <c r="A9" s="9" t="s">
        <v>1</v>
      </c>
      <c r="B9" s="9"/>
      <c r="C9" s="9"/>
      <c r="D9" s="9" t="s">
        <v>2</v>
      </c>
      <c r="E9" s="9"/>
      <c r="F9" s="9"/>
    </row>
    <row r="10" spans="1:8" x14ac:dyDescent="0.25">
      <c r="A10" t="s">
        <v>3</v>
      </c>
      <c r="C10" s="3">
        <f>1750+5940</f>
        <v>7690</v>
      </c>
      <c r="D10" t="s">
        <v>8</v>
      </c>
      <c r="F10" s="3">
        <v>2308</v>
      </c>
    </row>
    <row r="11" spans="1:8" x14ac:dyDescent="0.25">
      <c r="A11" t="s">
        <v>4</v>
      </c>
      <c r="C11" s="3">
        <v>2054</v>
      </c>
      <c r="D11" t="s">
        <v>9</v>
      </c>
      <c r="F11" s="3">
        <v>3250</v>
      </c>
    </row>
    <row r="12" spans="1:8" x14ac:dyDescent="0.25">
      <c r="A12" t="s">
        <v>5</v>
      </c>
      <c r="C12" s="3">
        <v>5890</v>
      </c>
      <c r="D12" t="s">
        <v>10</v>
      </c>
      <c r="F12" s="3">
        <v>7886</v>
      </c>
    </row>
    <row r="13" spans="1:8" x14ac:dyDescent="0.25">
      <c r="A13" t="s">
        <v>6</v>
      </c>
      <c r="C13" s="4">
        <v>3750</v>
      </c>
      <c r="D13" t="s">
        <v>11</v>
      </c>
      <c r="F13" s="4">
        <v>5940</v>
      </c>
    </row>
    <row r="14" spans="1:8" x14ac:dyDescent="0.25">
      <c r="A14" t="s">
        <v>7</v>
      </c>
      <c r="C14" s="3">
        <f>SUM(C10:C13)</f>
        <v>19384</v>
      </c>
      <c r="D14" t="s">
        <v>7</v>
      </c>
      <c r="F14" s="3">
        <f>SUM(F10:F13)</f>
        <v>19384</v>
      </c>
    </row>
    <row r="16" spans="1:8" x14ac:dyDescent="0.25">
      <c r="A16" s="1" t="s">
        <v>12</v>
      </c>
      <c r="H16" s="3">
        <v>850</v>
      </c>
    </row>
    <row r="17" spans="1:9" x14ac:dyDescent="0.25">
      <c r="A17" s="9" t="s">
        <v>1</v>
      </c>
      <c r="B17" s="9"/>
      <c r="C17" s="9"/>
      <c r="D17" s="9" t="s">
        <v>2</v>
      </c>
      <c r="E17" s="9"/>
      <c r="F17" s="9"/>
    </row>
    <row r="18" spans="1:9" x14ac:dyDescent="0.25">
      <c r="A18" t="s">
        <v>3</v>
      </c>
      <c r="C18" s="3">
        <f>C10-H16</f>
        <v>6840</v>
      </c>
      <c r="D18" t="s">
        <v>8</v>
      </c>
      <c r="F18" s="3">
        <f>F10</f>
        <v>2308</v>
      </c>
      <c r="H18" t="s">
        <v>13</v>
      </c>
    </row>
    <row r="19" spans="1:9" x14ac:dyDescent="0.25">
      <c r="A19" t="s">
        <v>4</v>
      </c>
      <c r="C19" s="3">
        <f>C11</f>
        <v>2054</v>
      </c>
      <c r="D19" t="s">
        <v>9</v>
      </c>
      <c r="F19" s="3">
        <f t="shared" ref="F19:F20" si="0">F11</f>
        <v>3250</v>
      </c>
      <c r="H19" t="s">
        <v>14</v>
      </c>
      <c r="I19" s="3">
        <v>5940</v>
      </c>
    </row>
    <row r="20" spans="1:9" x14ac:dyDescent="0.25">
      <c r="A20" t="s">
        <v>5</v>
      </c>
      <c r="C20" s="3">
        <f t="shared" ref="C20:C21" si="1">C12</f>
        <v>5890</v>
      </c>
      <c r="D20" t="s">
        <v>10</v>
      </c>
      <c r="F20" s="3">
        <f t="shared" si="0"/>
        <v>7886</v>
      </c>
      <c r="H20" t="s">
        <v>15</v>
      </c>
      <c r="I20" s="4">
        <f>H16*-1</f>
        <v>-850</v>
      </c>
    </row>
    <row r="21" spans="1:9" x14ac:dyDescent="0.25">
      <c r="A21" t="s">
        <v>6</v>
      </c>
      <c r="C21" s="4">
        <f t="shared" si="1"/>
        <v>3750</v>
      </c>
      <c r="D21" t="s">
        <v>11</v>
      </c>
      <c r="F21" s="4">
        <f>F13-H16</f>
        <v>5090</v>
      </c>
      <c r="H21" t="s">
        <v>16</v>
      </c>
      <c r="I21" s="3">
        <f>I19+I20</f>
        <v>5090</v>
      </c>
    </row>
    <row r="22" spans="1:9" x14ac:dyDescent="0.25">
      <c r="A22" t="s">
        <v>7</v>
      </c>
      <c r="C22" s="3">
        <f>SUM(C18:C21)</f>
        <v>18534</v>
      </c>
      <c r="D22" t="s">
        <v>7</v>
      </c>
      <c r="F22" s="3">
        <f>SUM(F18:F21)</f>
        <v>18534</v>
      </c>
    </row>
    <row r="24" spans="1:9" x14ac:dyDescent="0.25">
      <c r="A24" s="1" t="s">
        <v>17</v>
      </c>
      <c r="I24" s="3">
        <v>1700</v>
      </c>
    </row>
    <row r="25" spans="1:9" x14ac:dyDescent="0.25">
      <c r="A25" s="9" t="s">
        <v>1</v>
      </c>
      <c r="B25" s="9"/>
      <c r="C25" s="9"/>
      <c r="D25" s="9" t="s">
        <v>2</v>
      </c>
      <c r="E25" s="9"/>
      <c r="F25" s="9"/>
    </row>
    <row r="26" spans="1:9" x14ac:dyDescent="0.25">
      <c r="A26" t="s">
        <v>3</v>
      </c>
      <c r="C26" s="3">
        <f>C18</f>
        <v>6840</v>
      </c>
      <c r="D26" t="s">
        <v>8</v>
      </c>
      <c r="F26" s="3">
        <f>F18+I24</f>
        <v>4008</v>
      </c>
      <c r="H26" t="s">
        <v>13</v>
      </c>
    </row>
    <row r="27" spans="1:9" x14ac:dyDescent="0.25">
      <c r="A27" t="s">
        <v>4</v>
      </c>
      <c r="C27" s="3">
        <f t="shared" ref="C27:C29" si="2">C19</f>
        <v>2054</v>
      </c>
      <c r="D27" t="s">
        <v>9</v>
      </c>
      <c r="F27" s="3">
        <f>F19</f>
        <v>3250</v>
      </c>
      <c r="H27" t="s">
        <v>14</v>
      </c>
      <c r="I27" s="3">
        <v>5940</v>
      </c>
    </row>
    <row r="28" spans="1:9" x14ac:dyDescent="0.25">
      <c r="A28" t="s">
        <v>5</v>
      </c>
      <c r="C28" s="3">
        <f t="shared" si="2"/>
        <v>5890</v>
      </c>
      <c r="D28" t="s">
        <v>10</v>
      </c>
      <c r="F28" s="3">
        <f>F20</f>
        <v>7886</v>
      </c>
      <c r="H28" t="s">
        <v>15</v>
      </c>
      <c r="I28" s="7">
        <f>I20</f>
        <v>-850</v>
      </c>
    </row>
    <row r="29" spans="1:9" x14ac:dyDescent="0.25">
      <c r="A29" t="s">
        <v>6</v>
      </c>
      <c r="C29" s="4">
        <f t="shared" si="2"/>
        <v>3750</v>
      </c>
      <c r="D29" t="s">
        <v>11</v>
      </c>
      <c r="F29" s="4">
        <f>F21-I24</f>
        <v>3390</v>
      </c>
      <c r="H29" t="s">
        <v>18</v>
      </c>
      <c r="I29" s="4">
        <f>I24*-1</f>
        <v>-1700</v>
      </c>
    </row>
    <row r="30" spans="1:9" x14ac:dyDescent="0.25">
      <c r="A30" t="s">
        <v>7</v>
      </c>
      <c r="C30" s="3">
        <f>SUM(C26:C29)</f>
        <v>18534</v>
      </c>
      <c r="D30" t="s">
        <v>7</v>
      </c>
      <c r="F30" s="3">
        <f>SUM(F26:F29)</f>
        <v>18534</v>
      </c>
      <c r="H30" t="s">
        <v>16</v>
      </c>
      <c r="I30" s="3">
        <f>I27+I28+I29</f>
        <v>3390</v>
      </c>
    </row>
    <row r="32" spans="1:9" x14ac:dyDescent="0.25">
      <c r="A32" s="1" t="s">
        <v>19</v>
      </c>
      <c r="I32" s="3">
        <v>1790</v>
      </c>
    </row>
    <row r="33" spans="1:9" x14ac:dyDescent="0.25">
      <c r="A33" s="9" t="s">
        <v>1</v>
      </c>
      <c r="B33" s="9"/>
      <c r="C33" s="9"/>
      <c r="D33" s="9" t="s">
        <v>2</v>
      </c>
      <c r="E33" s="9"/>
      <c r="F33" s="9"/>
    </row>
    <row r="34" spans="1:9" x14ac:dyDescent="0.25">
      <c r="A34" t="s">
        <v>3</v>
      </c>
      <c r="C34" s="3">
        <f>C26</f>
        <v>6840</v>
      </c>
      <c r="D34" t="s">
        <v>8</v>
      </c>
      <c r="F34" s="3">
        <f>F26</f>
        <v>4008</v>
      </c>
      <c r="H34" s="9" t="s">
        <v>13</v>
      </c>
      <c r="I34" s="9"/>
    </row>
    <row r="35" spans="1:9" x14ac:dyDescent="0.25">
      <c r="A35" t="s">
        <v>4</v>
      </c>
      <c r="C35" s="3">
        <f>C27-I32</f>
        <v>264</v>
      </c>
      <c r="D35" t="s">
        <v>9</v>
      </c>
      <c r="F35" s="3">
        <f t="shared" ref="F35:F36" si="3">F27</f>
        <v>3250</v>
      </c>
      <c r="H35" t="s">
        <v>14</v>
      </c>
      <c r="I35" s="3">
        <v>5940</v>
      </c>
    </row>
    <row r="36" spans="1:9" x14ac:dyDescent="0.25">
      <c r="A36" t="s">
        <v>5</v>
      </c>
      <c r="C36" s="3">
        <f>C28</f>
        <v>5890</v>
      </c>
      <c r="D36" t="s">
        <v>10</v>
      </c>
      <c r="F36" s="3">
        <f t="shared" si="3"/>
        <v>7886</v>
      </c>
      <c r="H36" t="s">
        <v>15</v>
      </c>
      <c r="I36" s="7">
        <f>I28</f>
        <v>-850</v>
      </c>
    </row>
    <row r="37" spans="1:9" x14ac:dyDescent="0.25">
      <c r="A37" t="s">
        <v>6</v>
      </c>
      <c r="C37" s="4">
        <f>C29</f>
        <v>3750</v>
      </c>
      <c r="D37" t="s">
        <v>11</v>
      </c>
      <c r="F37" s="4">
        <f>F29-I32</f>
        <v>1600</v>
      </c>
      <c r="H37" t="s">
        <v>18</v>
      </c>
      <c r="I37" s="7">
        <f>I29</f>
        <v>-1700</v>
      </c>
    </row>
    <row r="38" spans="1:9" x14ac:dyDescent="0.25">
      <c r="A38" t="s">
        <v>7</v>
      </c>
      <c r="C38" s="3">
        <f>SUM(C34:C37)</f>
        <v>16744</v>
      </c>
      <c r="D38" t="s">
        <v>7</v>
      </c>
      <c r="F38" s="3">
        <f>SUM(F34:F37)</f>
        <v>16744</v>
      </c>
      <c r="H38" t="s">
        <v>20</v>
      </c>
      <c r="I38" s="4">
        <f>I32*-1</f>
        <v>-1790</v>
      </c>
    </row>
    <row r="39" spans="1:9" x14ac:dyDescent="0.25">
      <c r="H39" t="s">
        <v>16</v>
      </c>
      <c r="I39" s="3">
        <f>I35+I36+I37+I38</f>
        <v>1600</v>
      </c>
    </row>
    <row r="40" spans="1:9" x14ac:dyDescent="0.25">
      <c r="A40" s="1" t="s">
        <v>21</v>
      </c>
      <c r="I40" s="3">
        <v>500</v>
      </c>
    </row>
    <row r="41" spans="1:9" x14ac:dyDescent="0.25">
      <c r="A41" s="9" t="s">
        <v>1</v>
      </c>
      <c r="B41" s="9"/>
      <c r="C41" s="9"/>
      <c r="D41" s="9" t="s">
        <v>2</v>
      </c>
      <c r="E41" s="9"/>
      <c r="F41" s="9"/>
    </row>
    <row r="42" spans="1:9" x14ac:dyDescent="0.25">
      <c r="A42" t="s">
        <v>3</v>
      </c>
      <c r="C42" s="3">
        <f>C34-I40</f>
        <v>6340</v>
      </c>
      <c r="D42" t="s">
        <v>8</v>
      </c>
      <c r="F42" s="3">
        <f>F34</f>
        <v>4008</v>
      </c>
      <c r="H42" t="s">
        <v>14</v>
      </c>
      <c r="I42" s="3">
        <v>5940</v>
      </c>
    </row>
    <row r="43" spans="1:9" x14ac:dyDescent="0.25">
      <c r="A43" t="s">
        <v>4</v>
      </c>
      <c r="C43" s="3">
        <f>C35</f>
        <v>264</v>
      </c>
      <c r="D43" t="s">
        <v>9</v>
      </c>
      <c r="F43" s="3">
        <f t="shared" ref="F43:F44" si="4">F35</f>
        <v>3250</v>
      </c>
      <c r="H43" t="s">
        <v>15</v>
      </c>
      <c r="I43" s="7">
        <f>I36</f>
        <v>-850</v>
      </c>
    </row>
    <row r="44" spans="1:9" x14ac:dyDescent="0.25">
      <c r="A44" t="s">
        <v>5</v>
      </c>
      <c r="C44" s="3">
        <f t="shared" ref="C44:C45" si="5">C36</f>
        <v>5890</v>
      </c>
      <c r="D44" t="s">
        <v>10</v>
      </c>
      <c r="F44" s="3">
        <f t="shared" si="4"/>
        <v>7886</v>
      </c>
      <c r="H44" t="s">
        <v>18</v>
      </c>
      <c r="I44" s="7">
        <f t="shared" ref="I44:I45" si="6">I37</f>
        <v>-1700</v>
      </c>
    </row>
    <row r="45" spans="1:9" x14ac:dyDescent="0.25">
      <c r="A45" t="s">
        <v>6</v>
      </c>
      <c r="C45" s="4">
        <f t="shared" si="5"/>
        <v>3750</v>
      </c>
      <c r="D45" t="s">
        <v>11</v>
      </c>
      <c r="F45" s="4">
        <f>F37-I40</f>
        <v>1100</v>
      </c>
      <c r="H45" t="s">
        <v>20</v>
      </c>
      <c r="I45" s="7">
        <f t="shared" si="6"/>
        <v>-1790</v>
      </c>
    </row>
    <row r="46" spans="1:9" x14ac:dyDescent="0.25">
      <c r="A46" t="s">
        <v>7</v>
      </c>
      <c r="C46" s="3">
        <f>SUM(C42:C45)</f>
        <v>16244</v>
      </c>
      <c r="D46" t="s">
        <v>7</v>
      </c>
      <c r="F46" s="3">
        <f>SUM(F42:F45)</f>
        <v>16244</v>
      </c>
      <c r="H46" t="s">
        <v>22</v>
      </c>
      <c r="I46" s="4">
        <f>I40*-1</f>
        <v>-500</v>
      </c>
    </row>
    <row r="47" spans="1:9" x14ac:dyDescent="0.25">
      <c r="H47" t="s">
        <v>16</v>
      </c>
      <c r="I47" s="3">
        <f>I42+I43+I44+I45+I46</f>
        <v>1100</v>
      </c>
    </row>
    <row r="49" spans="1:11" x14ac:dyDescent="0.25">
      <c r="A49" s="1" t="s">
        <v>23</v>
      </c>
      <c r="I49" s="3">
        <f>I47*0.5</f>
        <v>550</v>
      </c>
    </row>
    <row r="50" spans="1:11" x14ac:dyDescent="0.25">
      <c r="A50" s="9" t="s">
        <v>1</v>
      </c>
      <c r="B50" s="9"/>
      <c r="C50" s="9"/>
      <c r="D50" s="9" t="s">
        <v>2</v>
      </c>
      <c r="E50" s="9"/>
      <c r="F50" s="9"/>
    </row>
    <row r="51" spans="1:11" x14ac:dyDescent="0.25">
      <c r="A51" t="s">
        <v>3</v>
      </c>
      <c r="C51" s="3">
        <f>C42-I49</f>
        <v>5790</v>
      </c>
      <c r="D51" t="s">
        <v>8</v>
      </c>
      <c r="F51" s="3">
        <f>F42</f>
        <v>4008</v>
      </c>
      <c r="H51" t="s">
        <v>14</v>
      </c>
      <c r="I51" s="3">
        <v>5940</v>
      </c>
    </row>
    <row r="52" spans="1:11" x14ac:dyDescent="0.25">
      <c r="A52" t="s">
        <v>4</v>
      </c>
      <c r="C52" s="3">
        <f>C43</f>
        <v>264</v>
      </c>
      <c r="D52" t="s">
        <v>9</v>
      </c>
      <c r="F52" s="3">
        <f t="shared" ref="F52:F53" si="7">F43</f>
        <v>3250</v>
      </c>
      <c r="H52" t="s">
        <v>15</v>
      </c>
      <c r="I52" s="7">
        <f>I43</f>
        <v>-850</v>
      </c>
    </row>
    <row r="53" spans="1:11" x14ac:dyDescent="0.25">
      <c r="A53" t="s">
        <v>5</v>
      </c>
      <c r="C53" s="3">
        <f t="shared" ref="C53:C54" si="8">C44</f>
        <v>5890</v>
      </c>
      <c r="D53" t="s">
        <v>10</v>
      </c>
      <c r="F53" s="3">
        <f t="shared" si="7"/>
        <v>7886</v>
      </c>
      <c r="H53" t="s">
        <v>18</v>
      </c>
      <c r="I53" s="7">
        <f t="shared" ref="I53:I55" si="9">I44</f>
        <v>-1700</v>
      </c>
    </row>
    <row r="54" spans="1:11" x14ac:dyDescent="0.25">
      <c r="A54" t="s">
        <v>6</v>
      </c>
      <c r="C54" s="3">
        <f t="shared" si="8"/>
        <v>3750</v>
      </c>
      <c r="D54" t="s">
        <v>11</v>
      </c>
      <c r="F54" s="7">
        <f>F45-I49</f>
        <v>550</v>
      </c>
      <c r="H54" t="s">
        <v>20</v>
      </c>
      <c r="I54" s="7">
        <f t="shared" si="9"/>
        <v>-1790</v>
      </c>
    </row>
    <row r="55" spans="1:11" x14ac:dyDescent="0.25">
      <c r="A55" t="s">
        <v>7</v>
      </c>
      <c r="C55" s="3">
        <f>SUM(C51:C54)</f>
        <v>15694</v>
      </c>
      <c r="D55" t="s">
        <v>7</v>
      </c>
      <c r="F55" s="3">
        <f>SUM(F51:F54)</f>
        <v>15694</v>
      </c>
      <c r="H55" t="s">
        <v>22</v>
      </c>
      <c r="I55" s="7">
        <f t="shared" si="9"/>
        <v>-500</v>
      </c>
    </row>
    <row r="56" spans="1:11" x14ac:dyDescent="0.25">
      <c r="H56" t="s">
        <v>16</v>
      </c>
      <c r="I56" s="3">
        <f>I51+I52+I53+I54+I55</f>
        <v>1100</v>
      </c>
    </row>
    <row r="57" spans="1:11" x14ac:dyDescent="0.25">
      <c r="H57" t="s">
        <v>24</v>
      </c>
      <c r="I57" s="3">
        <f>550*-1</f>
        <v>-550</v>
      </c>
    </row>
    <row r="58" spans="1:11" x14ac:dyDescent="0.25">
      <c r="H58" t="s">
        <v>25</v>
      </c>
      <c r="I58" s="3">
        <f>I56+I57</f>
        <v>550</v>
      </c>
    </row>
    <row r="59" spans="1:11" x14ac:dyDescent="0.25">
      <c r="A59" s="1" t="s">
        <v>26</v>
      </c>
    </row>
    <row r="60" spans="1:11" x14ac:dyDescent="0.25">
      <c r="A60" s="9" t="s">
        <v>1</v>
      </c>
      <c r="B60" s="9"/>
      <c r="C60" s="9"/>
      <c r="D60" s="9" t="s">
        <v>2</v>
      </c>
      <c r="E60" s="9"/>
      <c r="F60" s="9"/>
      <c r="H60" s="9" t="s">
        <v>1</v>
      </c>
      <c r="I60" s="9"/>
      <c r="J60" s="6" t="s">
        <v>28</v>
      </c>
      <c r="K60" t="s">
        <v>29</v>
      </c>
    </row>
    <row r="61" spans="1:11" x14ac:dyDescent="0.25">
      <c r="A61" t="s">
        <v>3</v>
      </c>
      <c r="C61" s="3">
        <f>C51-I58</f>
        <v>5240</v>
      </c>
      <c r="D61" t="s">
        <v>8</v>
      </c>
      <c r="F61" s="3">
        <f>F51</f>
        <v>4008</v>
      </c>
      <c r="H61" t="s">
        <v>3</v>
      </c>
      <c r="I61"/>
      <c r="J61" s="3">
        <f>C61</f>
        <v>5240</v>
      </c>
    </row>
    <row r="62" spans="1:11" x14ac:dyDescent="0.25">
      <c r="A62" t="s">
        <v>4</v>
      </c>
      <c r="C62" s="3">
        <f>C52</f>
        <v>264</v>
      </c>
      <c r="D62" t="s">
        <v>9</v>
      </c>
      <c r="F62" s="3">
        <f t="shared" ref="F62:F64" si="10">F52</f>
        <v>3250</v>
      </c>
      <c r="H62" t="s">
        <v>4</v>
      </c>
      <c r="I62"/>
      <c r="J62" s="3">
        <f t="shared" ref="J62:J65" si="11">C62</f>
        <v>264</v>
      </c>
    </row>
    <row r="63" spans="1:11" x14ac:dyDescent="0.25">
      <c r="A63" t="s">
        <v>5</v>
      </c>
      <c r="C63" s="3">
        <f t="shared" ref="C63:C64" si="12">C53</f>
        <v>5890</v>
      </c>
      <c r="D63" t="s">
        <v>10</v>
      </c>
      <c r="F63" s="3">
        <f t="shared" si="10"/>
        <v>7886</v>
      </c>
      <c r="H63" t="s">
        <v>5</v>
      </c>
      <c r="I63"/>
      <c r="J63" s="3">
        <f t="shared" si="11"/>
        <v>5890</v>
      </c>
    </row>
    <row r="64" spans="1:11" x14ac:dyDescent="0.25">
      <c r="A64" t="s">
        <v>6</v>
      </c>
      <c r="C64" s="3">
        <f t="shared" si="12"/>
        <v>3750</v>
      </c>
      <c r="D64" t="s">
        <v>11</v>
      </c>
      <c r="F64" s="3">
        <f t="shared" si="10"/>
        <v>550</v>
      </c>
      <c r="H64" t="s">
        <v>6</v>
      </c>
      <c r="I64"/>
      <c r="J64" s="3">
        <f t="shared" si="11"/>
        <v>3750</v>
      </c>
    </row>
    <row r="65" spans="1:11" x14ac:dyDescent="0.25">
      <c r="A65" t="s">
        <v>27</v>
      </c>
      <c r="C65" s="4">
        <f>I58</f>
        <v>550</v>
      </c>
      <c r="F65" s="4"/>
      <c r="H65" t="s">
        <v>27</v>
      </c>
      <c r="I65"/>
      <c r="J65" s="3">
        <f t="shared" si="11"/>
        <v>550</v>
      </c>
    </row>
    <row r="66" spans="1:11" x14ac:dyDescent="0.25">
      <c r="A66" t="s">
        <v>7</v>
      </c>
      <c r="C66" s="3">
        <f>SUM(C61:C65)</f>
        <v>15694</v>
      </c>
      <c r="D66" t="s">
        <v>7</v>
      </c>
      <c r="F66" s="3">
        <f>SUM(F61:F64)</f>
        <v>15694</v>
      </c>
      <c r="H66" t="s">
        <v>8</v>
      </c>
      <c r="K66" s="5">
        <f>F61</f>
        <v>4008</v>
      </c>
    </row>
    <row r="67" spans="1:11" x14ac:dyDescent="0.25">
      <c r="H67" t="s">
        <v>9</v>
      </c>
      <c r="K67" s="5">
        <f>F62</f>
        <v>3250</v>
      </c>
    </row>
    <row r="68" spans="1:11" x14ac:dyDescent="0.25">
      <c r="H68" t="s">
        <v>10</v>
      </c>
      <c r="K68" s="5">
        <f>F63</f>
        <v>7886</v>
      </c>
    </row>
    <row r="69" spans="1:11" x14ac:dyDescent="0.25">
      <c r="H69" t="s">
        <v>11</v>
      </c>
      <c r="K69" s="5">
        <f>F64</f>
        <v>550</v>
      </c>
    </row>
    <row r="70" spans="1:11" x14ac:dyDescent="0.25">
      <c r="J70" s="5">
        <f>SUM(J61:J69)</f>
        <v>15694</v>
      </c>
      <c r="K70" s="5">
        <f>SUM(K61:K69)</f>
        <v>15694</v>
      </c>
    </row>
  </sheetData>
  <mergeCells count="16">
    <mergeCell ref="A9:C9"/>
    <mergeCell ref="D9:F9"/>
    <mergeCell ref="A17:C17"/>
    <mergeCell ref="D17:F17"/>
    <mergeCell ref="A25:C25"/>
    <mergeCell ref="D25:F25"/>
    <mergeCell ref="A60:C60"/>
    <mergeCell ref="D60:F60"/>
    <mergeCell ref="H60:I60"/>
    <mergeCell ref="A33:C33"/>
    <mergeCell ref="D33:F33"/>
    <mergeCell ref="H34:I34"/>
    <mergeCell ref="A41:C41"/>
    <mergeCell ref="D41:F41"/>
    <mergeCell ref="A50:C50"/>
    <mergeCell ref="D50:F50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44" zoomScale="140" zoomScaleNormal="140" workbookViewId="0">
      <selection activeCell="F53" sqref="F53"/>
    </sheetView>
  </sheetViews>
  <sheetFormatPr defaultRowHeight="15" x14ac:dyDescent="0.25"/>
  <cols>
    <col min="3" max="3" width="11" style="3" bestFit="1" customWidth="1"/>
    <col min="6" max="6" width="11" style="3" bestFit="1" customWidth="1"/>
    <col min="9" max="9" width="11" bestFit="1" customWidth="1"/>
    <col min="11" max="11" width="10" bestFit="1" customWidth="1"/>
  </cols>
  <sheetData>
    <row r="1" spans="1:6" x14ac:dyDescent="0.25">
      <c r="A1" t="s">
        <v>59</v>
      </c>
    </row>
    <row r="2" spans="1:6" x14ac:dyDescent="0.25">
      <c r="A2" s="1" t="s">
        <v>60</v>
      </c>
    </row>
    <row r="3" spans="1:6" x14ac:dyDescent="0.25">
      <c r="A3" s="9" t="s">
        <v>1</v>
      </c>
      <c r="B3" s="9"/>
      <c r="C3" s="9"/>
      <c r="D3" s="9" t="s">
        <v>2</v>
      </c>
      <c r="E3" s="9"/>
      <c r="F3" s="9"/>
    </row>
    <row r="4" spans="1:6" x14ac:dyDescent="0.25">
      <c r="D4" t="s">
        <v>31</v>
      </c>
      <c r="F4" s="3">
        <v>10000</v>
      </c>
    </row>
    <row r="5" spans="1:6" x14ac:dyDescent="0.25">
      <c r="D5" t="s">
        <v>61</v>
      </c>
      <c r="F5" s="3">
        <v>-10000</v>
      </c>
    </row>
    <row r="6" spans="1:6" x14ac:dyDescent="0.25">
      <c r="A6" s="9" t="s">
        <v>7</v>
      </c>
      <c r="B6" s="9"/>
      <c r="D6" s="9" t="s">
        <v>7</v>
      </c>
      <c r="E6" s="9"/>
    </row>
    <row r="8" spans="1:6" x14ac:dyDescent="0.25">
      <c r="A8" s="1" t="s">
        <v>62</v>
      </c>
    </row>
    <row r="9" spans="1:6" x14ac:dyDescent="0.25">
      <c r="A9" s="9" t="s">
        <v>1</v>
      </c>
      <c r="B9" s="9"/>
      <c r="C9" s="9"/>
      <c r="D9" s="9" t="s">
        <v>2</v>
      </c>
      <c r="E9" s="9"/>
      <c r="F9" s="9"/>
    </row>
    <row r="10" spans="1:6" x14ac:dyDescent="0.25">
      <c r="A10" t="s">
        <v>3</v>
      </c>
      <c r="C10" s="3">
        <v>5000</v>
      </c>
      <c r="D10" t="s">
        <v>31</v>
      </c>
      <c r="F10" s="3">
        <v>10000</v>
      </c>
    </row>
    <row r="11" spans="1:6" x14ac:dyDescent="0.25">
      <c r="C11" s="4"/>
      <c r="D11" t="s">
        <v>61</v>
      </c>
      <c r="F11" s="4">
        <v>-5000</v>
      </c>
    </row>
    <row r="12" spans="1:6" x14ac:dyDescent="0.25">
      <c r="A12" s="9" t="s">
        <v>7</v>
      </c>
      <c r="B12" s="9"/>
      <c r="C12" s="3">
        <f>SUM(C10:C11)</f>
        <v>5000</v>
      </c>
      <c r="D12" s="9" t="s">
        <v>7</v>
      </c>
      <c r="E12" s="9"/>
      <c r="F12" s="3">
        <f>SUM(F10:F11)</f>
        <v>5000</v>
      </c>
    </row>
    <row r="14" spans="1:6" x14ac:dyDescent="0.25">
      <c r="A14" t="s">
        <v>63</v>
      </c>
    </row>
    <row r="15" spans="1:6" x14ac:dyDescent="0.25">
      <c r="A15" s="9" t="s">
        <v>1</v>
      </c>
      <c r="B15" s="9"/>
      <c r="C15" s="9"/>
      <c r="D15" s="9" t="s">
        <v>2</v>
      </c>
      <c r="E15" s="9"/>
      <c r="F15" s="9"/>
    </row>
    <row r="16" spans="1:6" x14ac:dyDescent="0.25">
      <c r="A16" t="s">
        <v>3</v>
      </c>
      <c r="C16" s="3">
        <v>5000</v>
      </c>
      <c r="D16" t="s">
        <v>31</v>
      </c>
      <c r="F16" s="3">
        <v>10000</v>
      </c>
    </row>
    <row r="17" spans="1:6" x14ac:dyDescent="0.25">
      <c r="A17" t="s">
        <v>64</v>
      </c>
      <c r="C17" s="4">
        <v>5000</v>
      </c>
      <c r="F17" s="4"/>
    </row>
    <row r="18" spans="1:6" x14ac:dyDescent="0.25">
      <c r="A18" s="9" t="s">
        <v>7</v>
      </c>
      <c r="B18" s="9"/>
      <c r="C18" s="3">
        <f>SUM(C16:C17)</f>
        <v>10000</v>
      </c>
      <c r="D18" s="9" t="s">
        <v>7</v>
      </c>
      <c r="E18" s="9"/>
      <c r="F18" s="3">
        <f>SUM(F16:F17)</f>
        <v>10000</v>
      </c>
    </row>
    <row r="20" spans="1:6" x14ac:dyDescent="0.25">
      <c r="A20" s="1" t="s">
        <v>65</v>
      </c>
    </row>
    <row r="21" spans="1:6" x14ac:dyDescent="0.25">
      <c r="A21" s="9" t="s">
        <v>1</v>
      </c>
      <c r="B21" s="9"/>
      <c r="C21" s="9"/>
      <c r="D21" s="9" t="s">
        <v>2</v>
      </c>
      <c r="E21" s="9"/>
      <c r="F21" s="9"/>
    </row>
    <row r="22" spans="1:6" x14ac:dyDescent="0.25">
      <c r="A22" t="s">
        <v>66</v>
      </c>
      <c r="C22" s="3">
        <v>5000</v>
      </c>
      <c r="D22" t="s">
        <v>31</v>
      </c>
      <c r="F22" s="3">
        <v>10000</v>
      </c>
    </row>
    <row r="23" spans="1:6" x14ac:dyDescent="0.25">
      <c r="A23" t="s">
        <v>64</v>
      </c>
      <c r="C23" s="4">
        <v>5000</v>
      </c>
      <c r="F23" s="4"/>
    </row>
    <row r="24" spans="1:6" x14ac:dyDescent="0.25">
      <c r="A24" s="9" t="s">
        <v>7</v>
      </c>
      <c r="B24" s="9"/>
      <c r="C24" s="3">
        <f>SUM(C22:C23)</f>
        <v>10000</v>
      </c>
      <c r="D24" s="9" t="s">
        <v>7</v>
      </c>
      <c r="E24" s="9"/>
      <c r="F24" s="3">
        <f>SUM(F22:F23)</f>
        <v>10000</v>
      </c>
    </row>
    <row r="26" spans="1:6" x14ac:dyDescent="0.25">
      <c r="A26" s="1" t="s">
        <v>67</v>
      </c>
    </row>
    <row r="27" spans="1:6" x14ac:dyDescent="0.25">
      <c r="A27" s="9" t="s">
        <v>1</v>
      </c>
      <c r="B27" s="9"/>
      <c r="C27" s="9"/>
      <c r="D27" s="9" t="s">
        <v>2</v>
      </c>
      <c r="E27" s="9"/>
      <c r="F27" s="9"/>
    </row>
    <row r="28" spans="1:6" x14ac:dyDescent="0.25">
      <c r="A28" t="s">
        <v>66</v>
      </c>
      <c r="C28" s="3">
        <v>3000</v>
      </c>
      <c r="D28" t="s">
        <v>31</v>
      </c>
      <c r="F28" s="3">
        <v>10000</v>
      </c>
    </row>
    <row r="29" spans="1:6" x14ac:dyDescent="0.25">
      <c r="A29" t="s">
        <v>64</v>
      </c>
      <c r="C29" s="7">
        <v>5000</v>
      </c>
      <c r="D29" s="8"/>
      <c r="E29" s="8"/>
      <c r="F29" s="7"/>
    </row>
    <row r="30" spans="1:6" x14ac:dyDescent="0.25">
      <c r="A30" t="s">
        <v>68</v>
      </c>
      <c r="C30" s="4">
        <v>2000</v>
      </c>
      <c r="F30" s="4"/>
    </row>
    <row r="31" spans="1:6" x14ac:dyDescent="0.25">
      <c r="A31" s="9" t="s">
        <v>7</v>
      </c>
      <c r="B31" s="9"/>
      <c r="C31" s="3">
        <f>SUM(C28:C30)</f>
        <v>10000</v>
      </c>
      <c r="D31" s="9" t="s">
        <v>7</v>
      </c>
      <c r="E31" s="9"/>
      <c r="F31" s="3">
        <f>SUM(F28:F29)</f>
        <v>10000</v>
      </c>
    </row>
    <row r="33" spans="1:11" x14ac:dyDescent="0.25">
      <c r="A33" s="1" t="s">
        <v>69</v>
      </c>
    </row>
    <row r="34" spans="1:11" x14ac:dyDescent="0.25">
      <c r="A34" s="9" t="s">
        <v>1</v>
      </c>
      <c r="B34" s="9"/>
      <c r="C34" s="9"/>
      <c r="D34" s="9" t="s">
        <v>2</v>
      </c>
      <c r="E34" s="9"/>
      <c r="F34" s="9"/>
    </row>
    <row r="35" spans="1:11" x14ac:dyDescent="0.25">
      <c r="A35" t="s">
        <v>66</v>
      </c>
      <c r="C35" s="3">
        <v>3000</v>
      </c>
      <c r="D35" t="s">
        <v>8</v>
      </c>
      <c r="F35" s="3">
        <v>1500</v>
      </c>
    </row>
    <row r="36" spans="1:11" x14ac:dyDescent="0.25">
      <c r="A36" t="s">
        <v>70</v>
      </c>
      <c r="C36" s="3">
        <v>1500</v>
      </c>
      <c r="D36" t="s">
        <v>31</v>
      </c>
      <c r="F36" s="3">
        <v>10000</v>
      </c>
    </row>
    <row r="37" spans="1:11" x14ac:dyDescent="0.25">
      <c r="A37" t="s">
        <v>64</v>
      </c>
      <c r="C37" s="7">
        <v>5000</v>
      </c>
      <c r="D37" s="8"/>
      <c r="E37" s="8"/>
      <c r="F37" s="7"/>
    </row>
    <row r="38" spans="1:11" x14ac:dyDescent="0.25">
      <c r="A38" t="s">
        <v>68</v>
      </c>
      <c r="C38" s="4">
        <v>2000</v>
      </c>
      <c r="F38" s="4"/>
    </row>
    <row r="39" spans="1:11" x14ac:dyDescent="0.25">
      <c r="A39" s="9" t="s">
        <v>7</v>
      </c>
      <c r="B39" s="9"/>
      <c r="C39" s="3">
        <f>SUM(C35:C38)</f>
        <v>11500</v>
      </c>
      <c r="D39" s="9" t="s">
        <v>7</v>
      </c>
      <c r="E39" s="9"/>
      <c r="F39" s="3">
        <f>SUM(F35:F38)</f>
        <v>11500</v>
      </c>
    </row>
    <row r="41" spans="1:11" x14ac:dyDescent="0.25">
      <c r="A41" s="1" t="s">
        <v>71</v>
      </c>
    </row>
    <row r="42" spans="1:11" x14ac:dyDescent="0.25">
      <c r="A42" s="9" t="s">
        <v>1</v>
      </c>
      <c r="B42" s="9"/>
      <c r="C42" s="9"/>
      <c r="D42" s="9" t="s">
        <v>2</v>
      </c>
      <c r="E42" s="9"/>
      <c r="F42" s="9"/>
    </row>
    <row r="43" spans="1:11" x14ac:dyDescent="0.25">
      <c r="A43" t="s">
        <v>70</v>
      </c>
      <c r="C43" s="3">
        <v>1500</v>
      </c>
      <c r="D43" t="s">
        <v>66</v>
      </c>
      <c r="F43" s="3">
        <f>3750-3000</f>
        <v>750</v>
      </c>
      <c r="H43" t="s">
        <v>76</v>
      </c>
    </row>
    <row r="44" spans="1:11" x14ac:dyDescent="0.25">
      <c r="A44" t="s">
        <v>64</v>
      </c>
      <c r="C44" s="7">
        <v>5000</v>
      </c>
      <c r="D44" t="s">
        <v>8</v>
      </c>
      <c r="F44" s="3">
        <v>1500</v>
      </c>
      <c r="H44" t="s">
        <v>72</v>
      </c>
      <c r="I44" s="3">
        <v>15000</v>
      </c>
      <c r="J44" t="s">
        <v>73</v>
      </c>
      <c r="K44" s="3">
        <f>I44/4</f>
        <v>3750</v>
      </c>
    </row>
    <row r="45" spans="1:11" x14ac:dyDescent="0.25">
      <c r="A45" t="s">
        <v>68</v>
      </c>
      <c r="C45" s="7">
        <v>2000</v>
      </c>
      <c r="D45" t="s">
        <v>36</v>
      </c>
      <c r="F45" s="3">
        <f>I44/4*3</f>
        <v>11250</v>
      </c>
      <c r="H45" t="s">
        <v>74</v>
      </c>
    </row>
    <row r="46" spans="1:11" x14ac:dyDescent="0.25">
      <c r="A46" t="s">
        <v>6</v>
      </c>
      <c r="C46" s="4">
        <v>15000</v>
      </c>
      <c r="D46" t="s">
        <v>31</v>
      </c>
      <c r="F46" s="4">
        <v>10000</v>
      </c>
      <c r="H46" t="s">
        <v>75</v>
      </c>
    </row>
    <row r="47" spans="1:11" x14ac:dyDescent="0.25">
      <c r="A47" s="9" t="s">
        <v>7</v>
      </c>
      <c r="B47" s="9"/>
      <c r="C47" s="3">
        <f>SUM(C43:C46)</f>
        <v>23500</v>
      </c>
      <c r="D47" s="9" t="s">
        <v>7</v>
      </c>
      <c r="E47" s="9"/>
      <c r="F47" s="3">
        <f>SUM(F43:F46)</f>
        <v>23500</v>
      </c>
    </row>
    <row r="49" spans="1:8" x14ac:dyDescent="0.25">
      <c r="A49" s="1" t="s">
        <v>77</v>
      </c>
    </row>
    <row r="50" spans="1:8" x14ac:dyDescent="0.25">
      <c r="A50" s="9" t="s">
        <v>1</v>
      </c>
      <c r="B50" s="9"/>
      <c r="C50" s="9"/>
      <c r="D50" s="9" t="s">
        <v>2</v>
      </c>
      <c r="E50" s="9"/>
      <c r="F50" s="9"/>
    </row>
    <row r="51" spans="1:8" x14ac:dyDescent="0.25">
      <c r="A51" t="s">
        <v>70</v>
      </c>
      <c r="C51" s="3">
        <v>1500</v>
      </c>
      <c r="D51" t="s">
        <v>66</v>
      </c>
      <c r="F51" s="3">
        <f>3750-3000+150</f>
        <v>900</v>
      </c>
      <c r="H51" t="s">
        <v>78</v>
      </c>
    </row>
    <row r="52" spans="1:8" x14ac:dyDescent="0.25">
      <c r="A52" t="s">
        <v>64</v>
      </c>
      <c r="C52" s="7">
        <v>5000</v>
      </c>
      <c r="D52" t="s">
        <v>8</v>
      </c>
      <c r="F52" s="3">
        <f>1500+150</f>
        <v>1650</v>
      </c>
      <c r="H52" t="s">
        <v>79</v>
      </c>
    </row>
    <row r="53" spans="1:8" x14ac:dyDescent="0.25">
      <c r="A53" t="s">
        <v>68</v>
      </c>
      <c r="C53" s="7">
        <v>2000</v>
      </c>
      <c r="D53" t="s">
        <v>36</v>
      </c>
      <c r="F53" s="3">
        <f>F45</f>
        <v>11250</v>
      </c>
    </row>
    <row r="54" spans="1:8" x14ac:dyDescent="0.25">
      <c r="A54" t="s">
        <v>6</v>
      </c>
      <c r="C54" s="4">
        <f>15000+300</f>
        <v>15300</v>
      </c>
      <c r="D54" t="s">
        <v>31</v>
      </c>
      <c r="F54" s="4">
        <v>10000</v>
      </c>
    </row>
    <row r="55" spans="1:8" x14ac:dyDescent="0.25">
      <c r="A55" s="9" t="s">
        <v>7</v>
      </c>
      <c r="B55" s="9"/>
      <c r="C55" s="3">
        <f>SUM(C51:C54)</f>
        <v>23800</v>
      </c>
      <c r="D55" s="9" t="s">
        <v>7</v>
      </c>
      <c r="E55" s="9"/>
      <c r="F55" s="3">
        <f>SUM(F51:F54)</f>
        <v>23800</v>
      </c>
    </row>
  </sheetData>
  <mergeCells count="32">
    <mergeCell ref="A55:B55"/>
    <mergeCell ref="D55:E55"/>
    <mergeCell ref="A42:C42"/>
    <mergeCell ref="D42:F42"/>
    <mergeCell ref="A47:B47"/>
    <mergeCell ref="D47:E47"/>
    <mergeCell ref="A50:C50"/>
    <mergeCell ref="D50:F50"/>
    <mergeCell ref="A31:B31"/>
    <mergeCell ref="D31:E31"/>
    <mergeCell ref="A34:C34"/>
    <mergeCell ref="D34:F34"/>
    <mergeCell ref="A39:B39"/>
    <mergeCell ref="D39:E39"/>
    <mergeCell ref="A21:C21"/>
    <mergeCell ref="D21:F21"/>
    <mergeCell ref="A24:B24"/>
    <mergeCell ref="D24:E24"/>
    <mergeCell ref="A27:C27"/>
    <mergeCell ref="D27:F27"/>
    <mergeCell ref="A12:B12"/>
    <mergeCell ref="D12:E12"/>
    <mergeCell ref="A15:C15"/>
    <mergeCell ref="D15:F15"/>
    <mergeCell ref="A18:B18"/>
    <mergeCell ref="D18:E18"/>
    <mergeCell ref="A3:C3"/>
    <mergeCell ref="D3:F3"/>
    <mergeCell ref="A6:B6"/>
    <mergeCell ref="D6:E6"/>
    <mergeCell ref="A9:C9"/>
    <mergeCell ref="D9:F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B11" sqref="B11:C11"/>
    </sheetView>
  </sheetViews>
  <sheetFormatPr defaultRowHeight="15" x14ac:dyDescent="0.25"/>
  <cols>
    <col min="1" max="1" width="3" bestFit="1" customWidth="1"/>
    <col min="2" max="2" width="20.42578125" customWidth="1"/>
    <col min="3" max="3" width="11.5703125" style="3" bestFit="1" customWidth="1"/>
    <col min="4" max="4" width="1.5703125" customWidth="1"/>
    <col min="5" max="5" width="18.7109375" customWidth="1"/>
    <col min="6" max="6" width="10.5703125" style="3" bestFit="1" customWidth="1"/>
    <col min="9" max="9" width="10.5703125" bestFit="1" customWidth="1"/>
  </cols>
  <sheetData>
    <row r="1" spans="1:7" x14ac:dyDescent="0.25">
      <c r="A1" s="9" t="s">
        <v>30</v>
      </c>
      <c r="B1" s="9"/>
      <c r="C1" s="9"/>
      <c r="D1" s="9"/>
      <c r="E1" s="9"/>
      <c r="F1" s="9"/>
      <c r="G1" s="9"/>
    </row>
    <row r="3" spans="1:7" x14ac:dyDescent="0.25">
      <c r="A3">
        <v>1</v>
      </c>
      <c r="B3" s="9" t="s">
        <v>1</v>
      </c>
      <c r="C3" s="9"/>
      <c r="D3" s="6"/>
      <c r="E3" s="9" t="s">
        <v>2</v>
      </c>
      <c r="F3" s="9"/>
    </row>
    <row r="4" spans="1:7" x14ac:dyDescent="0.25">
      <c r="B4" t="s">
        <v>3</v>
      </c>
      <c r="C4" s="3">
        <v>20000</v>
      </c>
      <c r="E4" t="s">
        <v>31</v>
      </c>
      <c r="F4" s="3">
        <v>20000</v>
      </c>
    </row>
    <row r="6" spans="1:7" x14ac:dyDescent="0.25">
      <c r="A6">
        <v>2</v>
      </c>
      <c r="B6" s="9" t="s">
        <v>1</v>
      </c>
      <c r="C6" s="9"/>
      <c r="D6" s="6"/>
      <c r="E6" s="9" t="s">
        <v>2</v>
      </c>
      <c r="F6" s="9"/>
    </row>
    <row r="7" spans="1:7" x14ac:dyDescent="0.25">
      <c r="B7" t="s">
        <v>3</v>
      </c>
      <c r="C7" s="3">
        <v>15000</v>
      </c>
      <c r="E7" t="s">
        <v>31</v>
      </c>
      <c r="F7" s="3">
        <v>20000</v>
      </c>
    </row>
    <row r="8" spans="1:7" x14ac:dyDescent="0.25">
      <c r="B8" t="s">
        <v>32</v>
      </c>
      <c r="C8" s="4">
        <v>5000</v>
      </c>
      <c r="F8" s="4"/>
    </row>
    <row r="9" spans="1:7" x14ac:dyDescent="0.25">
      <c r="B9" t="s">
        <v>33</v>
      </c>
      <c r="C9" s="3">
        <f>SUM(C7:C8)</f>
        <v>20000</v>
      </c>
      <c r="E9" t="s">
        <v>34</v>
      </c>
      <c r="F9" s="3">
        <f>SUM(F7:F8)</f>
        <v>20000</v>
      </c>
    </row>
    <row r="11" spans="1:7" x14ac:dyDescent="0.25">
      <c r="A11">
        <v>3</v>
      </c>
      <c r="B11" s="9" t="s">
        <v>1</v>
      </c>
      <c r="C11" s="9"/>
      <c r="D11" s="6"/>
      <c r="E11" s="9" t="s">
        <v>2</v>
      </c>
      <c r="F11" s="9"/>
    </row>
    <row r="12" spans="1:7" x14ac:dyDescent="0.25">
      <c r="B12" t="s">
        <v>3</v>
      </c>
      <c r="C12" s="3">
        <v>15000</v>
      </c>
      <c r="E12" t="s">
        <v>8</v>
      </c>
      <c r="F12" s="3">
        <v>10000</v>
      </c>
    </row>
    <row r="13" spans="1:7" x14ac:dyDescent="0.25">
      <c r="B13" t="s">
        <v>35</v>
      </c>
      <c r="C13" s="3">
        <v>10000</v>
      </c>
      <c r="E13" t="s">
        <v>31</v>
      </c>
      <c r="F13" s="3">
        <v>20000</v>
      </c>
    </row>
    <row r="14" spans="1:7" x14ac:dyDescent="0.25">
      <c r="B14" t="s">
        <v>32</v>
      </c>
      <c r="C14" s="4">
        <v>5000</v>
      </c>
      <c r="F14" s="4"/>
    </row>
    <row r="15" spans="1:7" x14ac:dyDescent="0.25">
      <c r="B15" t="s">
        <v>33</v>
      </c>
      <c r="C15" s="3">
        <f>SUM(C12:C14)</f>
        <v>30000</v>
      </c>
      <c r="E15" t="s">
        <v>34</v>
      </c>
      <c r="F15" s="3">
        <f>SUM(F12:F13)</f>
        <v>30000</v>
      </c>
    </row>
    <row r="17" spans="1:6" x14ac:dyDescent="0.25">
      <c r="A17">
        <v>4</v>
      </c>
      <c r="B17" s="9" t="s">
        <v>1</v>
      </c>
      <c r="C17" s="9"/>
      <c r="D17" s="6"/>
      <c r="E17" s="9" t="s">
        <v>2</v>
      </c>
      <c r="F17" s="9"/>
    </row>
    <row r="18" spans="1:6" x14ac:dyDescent="0.25">
      <c r="B18" t="s">
        <v>3</v>
      </c>
      <c r="C18" s="3">
        <v>10000</v>
      </c>
      <c r="E18" t="s">
        <v>8</v>
      </c>
      <c r="F18" s="3">
        <v>10000</v>
      </c>
    </row>
    <row r="19" spans="1:6" x14ac:dyDescent="0.25">
      <c r="B19" t="s">
        <v>35</v>
      </c>
      <c r="C19" s="3">
        <v>10000</v>
      </c>
      <c r="E19" t="s">
        <v>36</v>
      </c>
      <c r="F19" s="3">
        <v>10000</v>
      </c>
    </row>
    <row r="20" spans="1:6" x14ac:dyDescent="0.25">
      <c r="B20" t="s">
        <v>32</v>
      </c>
      <c r="C20" s="7">
        <v>5000</v>
      </c>
      <c r="E20" t="s">
        <v>31</v>
      </c>
      <c r="F20" s="3">
        <v>20000</v>
      </c>
    </row>
    <row r="21" spans="1:6" x14ac:dyDescent="0.25">
      <c r="B21" t="s">
        <v>37</v>
      </c>
      <c r="C21" s="4">
        <v>15000</v>
      </c>
      <c r="F21" s="4"/>
    </row>
    <row r="22" spans="1:6" x14ac:dyDescent="0.25">
      <c r="B22" t="s">
        <v>33</v>
      </c>
      <c r="C22" s="3">
        <f>SUM(C18:C21)</f>
        <v>40000</v>
      </c>
      <c r="E22" t="s">
        <v>34</v>
      </c>
      <c r="F22" s="3">
        <f>SUM(F18:F20)</f>
        <v>40000</v>
      </c>
    </row>
    <row r="24" spans="1:6" x14ac:dyDescent="0.25">
      <c r="A24">
        <v>5</v>
      </c>
      <c r="B24" s="9" t="s">
        <v>1</v>
      </c>
      <c r="C24" s="9"/>
      <c r="D24" s="6"/>
      <c r="E24" s="9" t="s">
        <v>2</v>
      </c>
      <c r="F24" s="9"/>
    </row>
    <row r="25" spans="1:6" x14ac:dyDescent="0.25">
      <c r="B25" t="s">
        <v>3</v>
      </c>
      <c r="C25" s="3">
        <v>25000</v>
      </c>
      <c r="E25" t="s">
        <v>8</v>
      </c>
      <c r="F25" s="3">
        <v>10000</v>
      </c>
    </row>
    <row r="26" spans="1:6" x14ac:dyDescent="0.25">
      <c r="B26" t="s">
        <v>35</v>
      </c>
      <c r="C26" s="3">
        <v>5000</v>
      </c>
      <c r="E26" t="s">
        <v>36</v>
      </c>
      <c r="F26" s="3">
        <v>10000</v>
      </c>
    </row>
    <row r="27" spans="1:6" x14ac:dyDescent="0.25">
      <c r="B27" t="s">
        <v>32</v>
      </c>
      <c r="C27" s="7">
        <v>5000</v>
      </c>
      <c r="E27" t="s">
        <v>31</v>
      </c>
      <c r="F27" s="3">
        <v>20000</v>
      </c>
    </row>
    <row r="28" spans="1:6" x14ac:dyDescent="0.25">
      <c r="B28" t="s">
        <v>37</v>
      </c>
      <c r="C28" s="4">
        <v>15000</v>
      </c>
      <c r="E28" t="s">
        <v>38</v>
      </c>
      <c r="F28" s="4">
        <v>10000</v>
      </c>
    </row>
    <row r="29" spans="1:6" x14ac:dyDescent="0.25">
      <c r="B29" t="s">
        <v>33</v>
      </c>
      <c r="C29" s="3">
        <f>SUM(C25:C28)</f>
        <v>50000</v>
      </c>
      <c r="E29" t="s">
        <v>34</v>
      </c>
      <c r="F29" s="3">
        <f>SUM(F25:F28)</f>
        <v>50000</v>
      </c>
    </row>
    <row r="31" spans="1:6" x14ac:dyDescent="0.25">
      <c r="B31" t="s">
        <v>39</v>
      </c>
    </row>
    <row r="32" spans="1:6" x14ac:dyDescent="0.25">
      <c r="B32" t="s">
        <v>40</v>
      </c>
      <c r="C32" s="3">
        <v>15000</v>
      </c>
    </row>
    <row r="33" spans="1:6" x14ac:dyDescent="0.25">
      <c r="B33" t="s">
        <v>41</v>
      </c>
      <c r="C33" s="4">
        <v>-5000</v>
      </c>
    </row>
    <row r="34" spans="1:6" x14ac:dyDescent="0.25">
      <c r="B34" t="s">
        <v>38</v>
      </c>
      <c r="C34" s="7">
        <f>C32+C33</f>
        <v>10000</v>
      </c>
    </row>
    <row r="37" spans="1:6" x14ac:dyDescent="0.25">
      <c r="A37">
        <v>6</v>
      </c>
      <c r="B37" s="9" t="s">
        <v>1</v>
      </c>
      <c r="C37" s="9"/>
      <c r="D37" s="6"/>
      <c r="E37" s="9" t="s">
        <v>2</v>
      </c>
      <c r="F37" s="9"/>
    </row>
    <row r="38" spans="1:6" x14ac:dyDescent="0.25">
      <c r="B38" t="s">
        <v>3</v>
      </c>
      <c r="C38" s="3">
        <v>25000</v>
      </c>
      <c r="E38" t="s">
        <v>8</v>
      </c>
      <c r="F38" s="3">
        <v>25000</v>
      </c>
    </row>
    <row r="39" spans="1:6" x14ac:dyDescent="0.25">
      <c r="B39" t="s">
        <v>35</v>
      </c>
      <c r="C39" s="3">
        <v>20000</v>
      </c>
      <c r="E39" t="s">
        <v>36</v>
      </c>
      <c r="F39" s="3">
        <v>10000</v>
      </c>
    </row>
    <row r="40" spans="1:6" x14ac:dyDescent="0.25">
      <c r="B40" t="s">
        <v>32</v>
      </c>
      <c r="C40" s="7">
        <v>5000</v>
      </c>
      <c r="E40" t="s">
        <v>31</v>
      </c>
      <c r="F40" s="3">
        <v>20000</v>
      </c>
    </row>
    <row r="41" spans="1:6" x14ac:dyDescent="0.25">
      <c r="B41" t="s">
        <v>37</v>
      </c>
      <c r="C41" s="4">
        <v>15000</v>
      </c>
      <c r="E41" t="s">
        <v>38</v>
      </c>
      <c r="F41" s="4">
        <v>10000</v>
      </c>
    </row>
    <row r="42" spans="1:6" x14ac:dyDescent="0.25">
      <c r="B42" t="s">
        <v>33</v>
      </c>
      <c r="C42" s="3">
        <f>SUM(C38:C41)</f>
        <v>65000</v>
      </c>
      <c r="E42" t="s">
        <v>34</v>
      </c>
      <c r="F42" s="3">
        <f>SUM(F38:F41)</f>
        <v>65000</v>
      </c>
    </row>
    <row r="44" spans="1:6" x14ac:dyDescent="0.25">
      <c r="A44">
        <v>7</v>
      </c>
      <c r="B44" s="9" t="s">
        <v>1</v>
      </c>
      <c r="C44" s="9"/>
      <c r="D44" s="6"/>
      <c r="E44" s="9" t="s">
        <v>2</v>
      </c>
      <c r="F44" s="9"/>
    </row>
    <row r="45" spans="1:6" x14ac:dyDescent="0.25">
      <c r="B45" t="s">
        <v>3</v>
      </c>
      <c r="C45" s="3">
        <v>25000</v>
      </c>
      <c r="E45" t="s">
        <v>8</v>
      </c>
      <c r="F45" s="3">
        <v>25000</v>
      </c>
    </row>
    <row r="46" spans="1:6" x14ac:dyDescent="0.25">
      <c r="B46" t="s">
        <v>42</v>
      </c>
      <c r="C46" s="3">
        <v>13000</v>
      </c>
      <c r="E46" t="s">
        <v>36</v>
      </c>
      <c r="F46" s="3">
        <v>10000</v>
      </c>
    </row>
    <row r="47" spans="1:6" x14ac:dyDescent="0.25">
      <c r="B47" t="s">
        <v>35</v>
      </c>
      <c r="C47" s="3">
        <v>15000</v>
      </c>
      <c r="E47" t="s">
        <v>31</v>
      </c>
      <c r="F47" s="3">
        <v>20000</v>
      </c>
    </row>
    <row r="48" spans="1:6" x14ac:dyDescent="0.25">
      <c r="B48" t="s">
        <v>32</v>
      </c>
      <c r="C48" s="7">
        <v>5000</v>
      </c>
      <c r="E48" t="s">
        <v>38</v>
      </c>
      <c r="F48" s="7">
        <v>18000</v>
      </c>
    </row>
    <row r="49" spans="1:6" x14ac:dyDescent="0.25">
      <c r="B49" t="s">
        <v>37</v>
      </c>
      <c r="C49" s="4">
        <v>15000</v>
      </c>
      <c r="F49" s="4"/>
    </row>
    <row r="50" spans="1:6" x14ac:dyDescent="0.25">
      <c r="B50" t="s">
        <v>33</v>
      </c>
      <c r="C50" s="3">
        <f>SUM(C45:C49)</f>
        <v>73000</v>
      </c>
      <c r="E50" t="s">
        <v>34</v>
      </c>
      <c r="F50" s="3">
        <f>SUM(F45:F48)</f>
        <v>73000</v>
      </c>
    </row>
    <row r="52" spans="1:6" x14ac:dyDescent="0.25">
      <c r="B52" t="s">
        <v>39</v>
      </c>
    </row>
    <row r="53" spans="1:6" x14ac:dyDescent="0.25">
      <c r="B53" t="s">
        <v>43</v>
      </c>
      <c r="C53" s="3">
        <v>13000</v>
      </c>
    </row>
    <row r="54" spans="1:6" x14ac:dyDescent="0.25">
      <c r="B54" t="s">
        <v>41</v>
      </c>
      <c r="C54" s="4">
        <v>-5000</v>
      </c>
    </row>
    <row r="55" spans="1:6" x14ac:dyDescent="0.25">
      <c r="B55" t="s">
        <v>44</v>
      </c>
      <c r="C55" s="3">
        <f>SUM(C53:C54)</f>
        <v>8000</v>
      </c>
    </row>
    <row r="57" spans="1:6" x14ac:dyDescent="0.25">
      <c r="A57">
        <v>8</v>
      </c>
      <c r="B57" s="9" t="s">
        <v>1</v>
      </c>
      <c r="C57" s="9"/>
      <c r="D57" s="6"/>
      <c r="E57" s="9" t="s">
        <v>2</v>
      </c>
      <c r="F57" s="9"/>
    </row>
    <row r="58" spans="1:6" x14ac:dyDescent="0.25">
      <c r="B58" t="s">
        <v>3</v>
      </c>
      <c r="C58" s="3">
        <v>2500</v>
      </c>
      <c r="E58" t="s">
        <v>8</v>
      </c>
      <c r="F58" s="3">
        <v>25000</v>
      </c>
    </row>
    <row r="59" spans="1:6" x14ac:dyDescent="0.25">
      <c r="B59" t="s">
        <v>45</v>
      </c>
      <c r="C59" s="3">
        <v>22500</v>
      </c>
      <c r="E59" t="s">
        <v>36</v>
      </c>
      <c r="F59" s="3">
        <v>10000</v>
      </c>
    </row>
    <row r="60" spans="1:6" x14ac:dyDescent="0.25">
      <c r="B60" t="s">
        <v>42</v>
      </c>
      <c r="C60" s="3">
        <v>13000</v>
      </c>
      <c r="E60" t="s">
        <v>31</v>
      </c>
      <c r="F60" s="3">
        <v>20000</v>
      </c>
    </row>
    <row r="61" spans="1:6" x14ac:dyDescent="0.25">
      <c r="B61" t="s">
        <v>35</v>
      </c>
      <c r="C61" s="3">
        <v>15000</v>
      </c>
      <c r="E61" t="s">
        <v>38</v>
      </c>
      <c r="F61" s="7">
        <v>18000</v>
      </c>
    </row>
    <row r="62" spans="1:6" x14ac:dyDescent="0.25">
      <c r="B62" t="s">
        <v>32</v>
      </c>
      <c r="C62" s="7">
        <v>5000</v>
      </c>
      <c r="F62" s="7"/>
    </row>
    <row r="63" spans="1:6" x14ac:dyDescent="0.25">
      <c r="B63" t="s">
        <v>37</v>
      </c>
      <c r="C63" s="4">
        <v>15000</v>
      </c>
      <c r="F63" s="4"/>
    </row>
    <row r="64" spans="1:6" x14ac:dyDescent="0.25">
      <c r="B64" t="s">
        <v>33</v>
      </c>
      <c r="C64" s="3">
        <f>SUM(C58:C63)</f>
        <v>73000</v>
      </c>
      <c r="E64" t="s">
        <v>34</v>
      </c>
      <c r="F64" s="3">
        <f>SUM(F58:F61)</f>
        <v>73000</v>
      </c>
    </row>
    <row r="66" spans="1:6" x14ac:dyDescent="0.25">
      <c r="A66">
        <v>9</v>
      </c>
      <c r="B66" s="9" t="s">
        <v>1</v>
      </c>
      <c r="C66" s="9"/>
      <c r="D66" s="6"/>
      <c r="E66" s="9" t="s">
        <v>2</v>
      </c>
      <c r="F66" s="9"/>
    </row>
    <row r="67" spans="1:6" x14ac:dyDescent="0.25">
      <c r="B67" t="s">
        <v>3</v>
      </c>
      <c r="C67" s="3">
        <v>500</v>
      </c>
      <c r="E67" t="s">
        <v>8</v>
      </c>
      <c r="F67" s="3">
        <v>25000</v>
      </c>
    </row>
    <row r="68" spans="1:6" x14ac:dyDescent="0.25">
      <c r="B68" t="s">
        <v>45</v>
      </c>
      <c r="C68" s="3">
        <v>22500</v>
      </c>
      <c r="E68" t="s">
        <v>36</v>
      </c>
      <c r="F68" s="3">
        <v>10000</v>
      </c>
    </row>
    <row r="69" spans="1:6" x14ac:dyDescent="0.25">
      <c r="B69" t="s">
        <v>42</v>
      </c>
      <c r="C69" s="3">
        <v>13000</v>
      </c>
      <c r="E69" t="s">
        <v>31</v>
      </c>
      <c r="F69" s="3">
        <v>20000</v>
      </c>
    </row>
    <row r="70" spans="1:6" x14ac:dyDescent="0.25">
      <c r="B70" t="s">
        <v>35</v>
      </c>
      <c r="C70" s="3">
        <v>15000</v>
      </c>
      <c r="E70" t="s">
        <v>38</v>
      </c>
      <c r="F70" s="7">
        <v>16000</v>
      </c>
    </row>
    <row r="71" spans="1:6" x14ac:dyDescent="0.25">
      <c r="B71" t="s">
        <v>32</v>
      </c>
      <c r="C71" s="7">
        <v>5000</v>
      </c>
      <c r="F71" s="7"/>
    </row>
    <row r="72" spans="1:6" x14ac:dyDescent="0.25">
      <c r="B72" t="s">
        <v>37</v>
      </c>
      <c r="C72" s="4">
        <v>15000</v>
      </c>
      <c r="F72" s="4"/>
    </row>
    <row r="73" spans="1:6" x14ac:dyDescent="0.25">
      <c r="B73" t="s">
        <v>33</v>
      </c>
      <c r="C73" s="3">
        <f>SUM(C67:C72)</f>
        <v>71000</v>
      </c>
      <c r="E73" t="s">
        <v>34</v>
      </c>
      <c r="F73" s="3">
        <f>SUM(F67:F70)</f>
        <v>71000</v>
      </c>
    </row>
    <row r="75" spans="1:6" x14ac:dyDescent="0.25">
      <c r="B75" t="s">
        <v>46</v>
      </c>
    </row>
    <row r="76" spans="1:6" x14ac:dyDescent="0.25">
      <c r="B76" t="s">
        <v>47</v>
      </c>
      <c r="C76" s="3">
        <v>-2000</v>
      </c>
    </row>
    <row r="77" spans="1:6" x14ac:dyDescent="0.25">
      <c r="B77" t="s">
        <v>48</v>
      </c>
      <c r="C77" s="3">
        <f>SUM(C76)</f>
        <v>-2000</v>
      </c>
    </row>
    <row r="79" spans="1:6" x14ac:dyDescent="0.25">
      <c r="A79">
        <v>10</v>
      </c>
      <c r="B79" s="9" t="s">
        <v>1</v>
      </c>
      <c r="C79" s="9"/>
      <c r="D79" s="6"/>
      <c r="E79" s="9" t="s">
        <v>2</v>
      </c>
      <c r="F79" s="9"/>
    </row>
    <row r="80" spans="1:6" x14ac:dyDescent="0.25">
      <c r="B80" t="s">
        <v>3</v>
      </c>
      <c r="C80" s="3">
        <v>500</v>
      </c>
      <c r="E80" t="s">
        <v>8</v>
      </c>
      <c r="F80" s="3">
        <v>25000</v>
      </c>
    </row>
    <row r="81" spans="1:9" x14ac:dyDescent="0.25">
      <c r="B81" t="s">
        <v>45</v>
      </c>
      <c r="C81" s="3">
        <v>22500</v>
      </c>
      <c r="E81" t="s">
        <v>49</v>
      </c>
      <c r="F81" s="3">
        <f>F95</f>
        <v>4400</v>
      </c>
    </row>
    <row r="82" spans="1:9" x14ac:dyDescent="0.25">
      <c r="B82" t="s">
        <v>42</v>
      </c>
      <c r="C82" s="3">
        <v>13000</v>
      </c>
      <c r="E82" t="s">
        <v>36</v>
      </c>
      <c r="F82" s="3">
        <v>10000</v>
      </c>
    </row>
    <row r="83" spans="1:9" x14ac:dyDescent="0.25">
      <c r="B83" t="s">
        <v>35</v>
      </c>
      <c r="C83" s="3">
        <v>15000</v>
      </c>
      <c r="E83" t="s">
        <v>31</v>
      </c>
      <c r="F83" s="3">
        <v>20000</v>
      </c>
    </row>
    <row r="84" spans="1:9" x14ac:dyDescent="0.25">
      <c r="B84" t="s">
        <v>32</v>
      </c>
      <c r="C84" s="7">
        <v>5000</v>
      </c>
      <c r="E84" t="s">
        <v>38</v>
      </c>
      <c r="F84" s="7">
        <f>16000-4400</f>
        <v>11600</v>
      </c>
    </row>
    <row r="85" spans="1:9" x14ac:dyDescent="0.25">
      <c r="B85" t="s">
        <v>37</v>
      </c>
      <c r="C85" s="4">
        <v>15000</v>
      </c>
      <c r="F85" s="4"/>
    </row>
    <row r="86" spans="1:9" x14ac:dyDescent="0.25">
      <c r="B86" t="s">
        <v>33</v>
      </c>
      <c r="C86" s="3">
        <f>SUM(C80:C85)</f>
        <v>71000</v>
      </c>
      <c r="E86" t="s">
        <v>34</v>
      </c>
      <c r="F86" s="3">
        <f>SUM(F80:F84)</f>
        <v>71000</v>
      </c>
    </row>
    <row r="87" spans="1:9" x14ac:dyDescent="0.25">
      <c r="I87" s="3"/>
    </row>
    <row r="88" spans="1:9" x14ac:dyDescent="0.25">
      <c r="B88" t="s">
        <v>50</v>
      </c>
      <c r="C88"/>
      <c r="I88" s="3"/>
    </row>
    <row r="89" spans="1:9" x14ac:dyDescent="0.25">
      <c r="B89" t="s">
        <v>51</v>
      </c>
      <c r="C89" s="3">
        <f>C32</f>
        <v>15000</v>
      </c>
      <c r="I89" s="3"/>
    </row>
    <row r="90" spans="1:9" x14ac:dyDescent="0.25">
      <c r="B90" t="s">
        <v>52</v>
      </c>
      <c r="C90" s="4">
        <f>C53</f>
        <v>13000</v>
      </c>
      <c r="I90" s="3"/>
    </row>
    <row r="91" spans="1:9" x14ac:dyDescent="0.25">
      <c r="C91" s="3">
        <f>SUM(C89:C90)</f>
        <v>28000</v>
      </c>
    </row>
    <row r="92" spans="1:9" x14ac:dyDescent="0.25">
      <c r="B92" t="s">
        <v>39</v>
      </c>
    </row>
    <row r="93" spans="1:9" x14ac:dyDescent="0.25">
      <c r="B93" t="s">
        <v>53</v>
      </c>
      <c r="C93" s="4">
        <f>F95*-1</f>
        <v>-4400</v>
      </c>
      <c r="E93" t="s">
        <v>54</v>
      </c>
      <c r="F93" s="3">
        <v>3000</v>
      </c>
    </row>
    <row r="94" spans="1:9" x14ac:dyDescent="0.25">
      <c r="B94" t="s">
        <v>48</v>
      </c>
      <c r="C94" s="3">
        <f>SUM(C93)</f>
        <v>-4400</v>
      </c>
      <c r="E94" t="s">
        <v>55</v>
      </c>
      <c r="F94" s="3">
        <f>C91*0.05</f>
        <v>1400</v>
      </c>
    </row>
    <row r="95" spans="1:9" x14ac:dyDescent="0.25">
      <c r="F95" s="3">
        <f>SUM(F93:F94)</f>
        <v>4400</v>
      </c>
    </row>
    <row r="96" spans="1:9" x14ac:dyDescent="0.25">
      <c r="A96">
        <v>11</v>
      </c>
      <c r="B96" s="9" t="s">
        <v>1</v>
      </c>
      <c r="C96" s="9"/>
      <c r="D96" s="6"/>
      <c r="E96" s="9" t="s">
        <v>2</v>
      </c>
      <c r="F96" s="9"/>
    </row>
    <row r="97" spans="2:6" x14ac:dyDescent="0.25">
      <c r="B97" t="s">
        <v>3</v>
      </c>
      <c r="C97" s="3">
        <v>500</v>
      </c>
      <c r="E97" t="s">
        <v>8</v>
      </c>
      <c r="F97" s="3">
        <v>25000</v>
      </c>
    </row>
    <row r="98" spans="2:6" x14ac:dyDescent="0.25">
      <c r="B98" t="s">
        <v>45</v>
      </c>
      <c r="C98" s="3">
        <v>22500</v>
      </c>
      <c r="E98" t="s">
        <v>49</v>
      </c>
      <c r="F98" s="3">
        <f>F81</f>
        <v>4400</v>
      </c>
    </row>
    <row r="99" spans="2:6" x14ac:dyDescent="0.25">
      <c r="B99" t="s">
        <v>42</v>
      </c>
      <c r="C99" s="3">
        <v>13000</v>
      </c>
      <c r="E99" t="s">
        <v>56</v>
      </c>
      <c r="F99" s="3">
        <f>C106*-1</f>
        <v>2948</v>
      </c>
    </row>
    <row r="100" spans="2:6" x14ac:dyDescent="0.25">
      <c r="B100" t="s">
        <v>35</v>
      </c>
      <c r="C100" s="3">
        <v>15000</v>
      </c>
      <c r="E100" t="s">
        <v>36</v>
      </c>
      <c r="F100" s="3">
        <v>10000</v>
      </c>
    </row>
    <row r="101" spans="2:6" x14ac:dyDescent="0.25">
      <c r="B101" t="s">
        <v>32</v>
      </c>
      <c r="C101" s="7">
        <v>5000</v>
      </c>
      <c r="E101" t="s">
        <v>31</v>
      </c>
      <c r="F101" s="3">
        <v>20000</v>
      </c>
    </row>
    <row r="102" spans="2:6" x14ac:dyDescent="0.25">
      <c r="B102" t="s">
        <v>37</v>
      </c>
      <c r="C102" s="4">
        <v>15000</v>
      </c>
      <c r="E102" t="s">
        <v>38</v>
      </c>
      <c r="F102" s="4">
        <f>F84+C107</f>
        <v>8652</v>
      </c>
    </row>
    <row r="103" spans="2:6" x14ac:dyDescent="0.25">
      <c r="B103" t="s">
        <v>33</v>
      </c>
      <c r="C103" s="3">
        <f>SUM(C97:C102)</f>
        <v>71000</v>
      </c>
      <c r="E103" t="s">
        <v>34</v>
      </c>
      <c r="F103" s="3">
        <f>SUM(F97:F102)</f>
        <v>71000</v>
      </c>
    </row>
    <row r="105" spans="2:6" x14ac:dyDescent="0.25">
      <c r="B105" t="s">
        <v>39</v>
      </c>
    </row>
    <row r="106" spans="2:6" x14ac:dyDescent="0.25">
      <c r="B106" t="s">
        <v>57</v>
      </c>
      <c r="C106" s="4">
        <f>F95*0.67*-1</f>
        <v>-2948</v>
      </c>
      <c r="E106" t="s">
        <v>58</v>
      </c>
    </row>
    <row r="107" spans="2:6" x14ac:dyDescent="0.25">
      <c r="B107" t="s">
        <v>48</v>
      </c>
      <c r="C107" s="3">
        <f>SUM(C106)</f>
        <v>-2948</v>
      </c>
    </row>
  </sheetData>
  <mergeCells count="23">
    <mergeCell ref="B79:C79"/>
    <mergeCell ref="E79:F79"/>
    <mergeCell ref="B96:C96"/>
    <mergeCell ref="E96:F96"/>
    <mergeCell ref="B44:C44"/>
    <mergeCell ref="E44:F44"/>
    <mergeCell ref="B57:C57"/>
    <mergeCell ref="E57:F57"/>
    <mergeCell ref="B66:C66"/>
    <mergeCell ref="E66:F66"/>
    <mergeCell ref="B17:C17"/>
    <mergeCell ref="E17:F17"/>
    <mergeCell ref="B24:C24"/>
    <mergeCell ref="E24:F24"/>
    <mergeCell ref="B37:C37"/>
    <mergeCell ref="E37:F37"/>
    <mergeCell ref="B11:C11"/>
    <mergeCell ref="E11:F11"/>
    <mergeCell ref="A1:G1"/>
    <mergeCell ref="B3:C3"/>
    <mergeCell ref="E3:F3"/>
    <mergeCell ref="B6:C6"/>
    <mergeCell ref="E6:F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Exercício 1</vt:lpstr>
      <vt:lpstr>Exercício 2</vt:lpstr>
      <vt:lpstr>Exercício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2021-05-10T12:27:40Z</dcterms:created>
  <dcterms:modified xsi:type="dcterms:W3CDTF">2022-04-04T15:01:23Z</dcterms:modified>
</cp:coreProperties>
</file>