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\aula Bioestatistica\"/>
    </mc:Choice>
  </mc:AlternateContent>
  <bookViews>
    <workbookView xWindow="-120" yWindow="-120" windowWidth="20730" windowHeight="11160" activeTab="1"/>
  </bookViews>
  <sheets>
    <sheet name="Planilha1" sheetId="2" r:id="rId1"/>
    <sheet name="Planilha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  <c r="F15" i="3"/>
  <c r="E15" i="3"/>
  <c r="G15" i="3" s="1"/>
  <c r="C15" i="3"/>
  <c r="B15" i="3"/>
  <c r="A15" i="3"/>
  <c r="D15" i="3" l="1"/>
  <c r="H15" i="3" s="1"/>
  <c r="I15" i="3" s="1"/>
  <c r="J15" i="3" s="1"/>
  <c r="K15" i="3" l="1"/>
  <c r="L15" i="3"/>
</calcChain>
</file>

<file path=xl/sharedStrings.xml><?xml version="1.0" encoding="utf-8"?>
<sst xmlns="http://schemas.openxmlformats.org/spreadsheetml/2006/main" count="34" uniqueCount="30">
  <si>
    <t>ln+1</t>
  </si>
  <si>
    <t>fêmeas</t>
  </si>
  <si>
    <t>Dia</t>
  </si>
  <si>
    <t>machos</t>
  </si>
  <si>
    <t>Mês</t>
  </si>
  <si>
    <t>número Marcados (a)</t>
  </si>
  <si>
    <t>número de recapturados (r)</t>
  </si>
  <si>
    <t>total nao marcados</t>
  </si>
  <si>
    <t>Total capturados (n)</t>
  </si>
  <si>
    <t>Populacao estimada machos</t>
  </si>
  <si>
    <t>Desvio padrao</t>
  </si>
  <si>
    <t>IC</t>
  </si>
  <si>
    <t>Experimento 1</t>
  </si>
  <si>
    <t>6412 - 12674</t>
  </si>
  <si>
    <t>Experimento 2</t>
  </si>
  <si>
    <t>Experimento 3</t>
  </si>
  <si>
    <t>Experimento 4</t>
  </si>
  <si>
    <t>Experimento 5</t>
  </si>
  <si>
    <t>a2</t>
  </si>
  <si>
    <t>n+1</t>
  </si>
  <si>
    <t>n-r</t>
  </si>
  <si>
    <t>produto a2*n+1*n-r</t>
  </si>
  <si>
    <t>r+1^2</t>
  </si>
  <si>
    <t>r+2</t>
  </si>
  <si>
    <t>(r+1)2*r+2</t>
  </si>
  <si>
    <t>V</t>
  </si>
  <si>
    <t>DVP</t>
  </si>
  <si>
    <t>IC&lt;</t>
  </si>
  <si>
    <t>IC&gt;</t>
  </si>
  <si>
    <r>
      <t>N</t>
    </r>
    <r>
      <rPr>
        <sz val="11"/>
        <color rgb="FF000000"/>
        <rFont val="Arial"/>
        <family val="2"/>
      </rPr>
      <t> = </t>
    </r>
    <r>
      <rPr>
        <i/>
        <sz val="11"/>
        <color rgb="FF000000"/>
        <rFont val="Arial"/>
        <family val="2"/>
      </rPr>
      <t>a</t>
    </r>
    <r>
      <rPr>
        <sz val="11"/>
        <color rgb="FF000000"/>
        <rFont val="Arial"/>
        <family val="2"/>
      </rPr>
      <t>(</t>
    </r>
    <r>
      <rPr>
        <i/>
        <sz val="11"/>
        <color rgb="FF000000"/>
        <rFont val="Arial"/>
        <family val="2"/>
      </rPr>
      <t>n</t>
    </r>
    <r>
      <rPr>
        <sz val="11"/>
        <color rgb="FF000000"/>
        <rFont val="Arial"/>
        <family val="2"/>
      </rPr>
      <t>+1)/(</t>
    </r>
    <r>
      <rPr>
        <i/>
        <sz val="11"/>
        <color rgb="FF000000"/>
        <rFont val="Arial"/>
        <family val="2"/>
      </rPr>
      <t>r</t>
    </r>
    <r>
      <rPr>
        <sz val="11"/>
        <color rgb="FF000000"/>
        <rFont val="Arial"/>
        <family val="2"/>
      </rPr>
      <t xml:space="preserve">+1);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</si>
</sst>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i/>
      <sz val="10"/>
      <color rgb="FF000000"/>
      <name val="Verdana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Fill="1" applyBorder="1"/>
    <xf numFmtId="0" fontId="0" fillId="0" borderId="0" xfId="0" applyFill="1"/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4" xfId="0" applyBorder="1"/>
    <xf numFmtId="0" fontId="0" fillId="0" borderId="4" xfId="0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0" xfId="0" applyFill="1"/>
    <xf numFmtId="164" fontId="0" fillId="0" borderId="0" xfId="0" applyNumberFormat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2" borderId="0" xfId="0" applyFill="1" applyBorder="1"/>
    <xf numFmtId="0" fontId="2" fillId="2" borderId="0" xfId="0" applyFont="1" applyFill="1" applyAlignment="1">
      <alignment horizontal="center" vertical="center" readingOrder="1"/>
    </xf>
    <xf numFmtId="0" fontId="0" fillId="2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155575</xdr:colOff>
      <xdr:row>9</xdr:row>
      <xdr:rowOff>112184</xdr:rowOff>
    </xdr:from>
    <xdr:to>
      <xdr:col>3</xdr:col>
      <xdr:colOff>277802</xdr:colOff>
      <xdr:row>12</xdr:row>
      <xdr:rowOff>25141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86BA96-0F60-4993-9DC6-4B1B98BEE5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054" t="61794" r="22670"/>
        <a:stretch/>
      </xdr:blipFill>
      <xdr:spPr>
        <a:xfrm>
          <a:off x="155575" y="2398184"/>
          <a:ext cx="1951027" cy="484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I13" sqref="I13"/>
    </sheetView>
  </sheetViews>
  <sheetFormatPr defaultRowHeight="15" x14ac:dyDescent="0.25"/>
  <sheetData>
    <row r="1" spans="1:9" ht="15.75" thickBot="1" x14ac:dyDescent="0.3">
      <c r="A1" s="2" t="s">
        <v>2</v>
      </c>
      <c r="B1" s="3" t="s">
        <v>3</v>
      </c>
      <c r="C1" t="s">
        <v>0</v>
      </c>
      <c r="D1" s="2" t="s">
        <v>2</v>
      </c>
      <c r="G1" s="3" t="s">
        <v>1</v>
      </c>
      <c r="H1" s="2" t="s">
        <v>2</v>
      </c>
      <c r="I1" s="3" t="s">
        <v>0</v>
      </c>
    </row>
    <row r="2" spans="1:9" x14ac:dyDescent="0.25">
      <c r="A2">
        <v>1</v>
      </c>
      <c r="B2" s="4">
        <v>39</v>
      </c>
      <c r="D2">
        <v>1</v>
      </c>
      <c r="G2" s="4">
        <v>3</v>
      </c>
      <c r="H2">
        <v>1</v>
      </c>
    </row>
    <row r="3" spans="1:9" x14ac:dyDescent="0.25">
      <c r="A3">
        <v>2</v>
      </c>
      <c r="B3" s="4">
        <v>11</v>
      </c>
      <c r="D3">
        <v>2</v>
      </c>
      <c r="G3" s="4">
        <v>1</v>
      </c>
      <c r="H3">
        <v>2</v>
      </c>
    </row>
    <row r="4" spans="1:9" x14ac:dyDescent="0.25">
      <c r="A4">
        <v>3</v>
      </c>
      <c r="B4" s="4">
        <v>9</v>
      </c>
      <c r="D4">
        <v>3</v>
      </c>
      <c r="G4" s="4">
        <v>0</v>
      </c>
      <c r="H4">
        <v>3</v>
      </c>
    </row>
    <row r="5" spans="1:9" x14ac:dyDescent="0.25">
      <c r="A5">
        <v>4</v>
      </c>
      <c r="B5" s="4">
        <v>4</v>
      </c>
      <c r="D5">
        <v>4</v>
      </c>
      <c r="G5" s="4">
        <v>0</v>
      </c>
      <c r="H5">
        <v>4</v>
      </c>
    </row>
    <row r="6" spans="1:9" x14ac:dyDescent="0.25">
      <c r="A6">
        <v>5</v>
      </c>
      <c r="B6" s="4">
        <v>1</v>
      </c>
      <c r="D6">
        <v>5</v>
      </c>
      <c r="G6" s="4">
        <v>3</v>
      </c>
      <c r="H6">
        <v>5</v>
      </c>
    </row>
    <row r="7" spans="1:9" x14ac:dyDescent="0.25">
      <c r="A7">
        <v>6</v>
      </c>
      <c r="B7" s="4">
        <v>1</v>
      </c>
      <c r="D7">
        <v>6</v>
      </c>
      <c r="G7" s="4">
        <v>0</v>
      </c>
      <c r="H7">
        <v>6</v>
      </c>
    </row>
    <row r="8" spans="1:9" x14ac:dyDescent="0.25">
      <c r="A8">
        <v>7</v>
      </c>
      <c r="B8" s="4">
        <v>0</v>
      </c>
      <c r="D8">
        <v>7</v>
      </c>
      <c r="G8" s="4">
        <v>0</v>
      </c>
      <c r="H8">
        <v>7</v>
      </c>
    </row>
    <row r="9" spans="1:9" x14ac:dyDescent="0.25">
      <c r="A9">
        <v>8</v>
      </c>
      <c r="B9" s="4">
        <v>0</v>
      </c>
      <c r="D9">
        <v>8</v>
      </c>
      <c r="G9" s="4">
        <v>0</v>
      </c>
      <c r="H9">
        <v>8</v>
      </c>
    </row>
    <row r="10" spans="1:9" x14ac:dyDescent="0.25">
      <c r="A10">
        <v>9</v>
      </c>
      <c r="B10" s="4">
        <v>1</v>
      </c>
      <c r="D10">
        <v>9</v>
      </c>
      <c r="G10" s="4">
        <v>0</v>
      </c>
      <c r="H10">
        <v>9</v>
      </c>
    </row>
    <row r="11" spans="1:9" x14ac:dyDescent="0.25">
      <c r="A11">
        <v>10</v>
      </c>
      <c r="B11" s="4">
        <v>1</v>
      </c>
      <c r="D11">
        <v>10</v>
      </c>
      <c r="G11" s="4">
        <v>0</v>
      </c>
      <c r="H11">
        <v>10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I19" sqref="I19"/>
    </sheetView>
  </sheetViews>
  <sheetFormatPr defaultRowHeight="15" x14ac:dyDescent="0.25"/>
  <cols>
    <col min="5" max="5" width="16.140625" customWidth="1"/>
  </cols>
  <sheetData>
    <row r="1" spans="1:12" ht="60" x14ac:dyDescent="0.25">
      <c r="A1" s="5" t="s">
        <v>4</v>
      </c>
      <c r="B1" s="6" t="s">
        <v>5</v>
      </c>
      <c r="C1" s="6" t="s">
        <v>6</v>
      </c>
      <c r="D1" s="6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7"/>
      <c r="J1" s="7"/>
      <c r="K1" s="8"/>
    </row>
    <row r="2" spans="1:12" x14ac:dyDescent="0.25">
      <c r="A2" s="9" t="s">
        <v>12</v>
      </c>
      <c r="B2" s="10">
        <v>390</v>
      </c>
      <c r="C2" s="10">
        <v>30</v>
      </c>
      <c r="D2" s="10">
        <v>703</v>
      </c>
      <c r="E2" s="10">
        <v>733</v>
      </c>
      <c r="F2" s="11">
        <v>9234</v>
      </c>
      <c r="G2" s="12">
        <v>1597.5468988147395</v>
      </c>
      <c r="H2" s="10" t="s">
        <v>13</v>
      </c>
      <c r="I2" s="1"/>
      <c r="J2" s="1"/>
      <c r="K2" s="1"/>
    </row>
    <row r="3" spans="1:12" x14ac:dyDescent="0.25">
      <c r="A3" t="s">
        <v>14</v>
      </c>
      <c r="B3" s="1">
        <v>310</v>
      </c>
      <c r="C3" s="1">
        <v>62</v>
      </c>
      <c r="D3" s="1">
        <v>1616</v>
      </c>
      <c r="E3" s="1">
        <v>1678</v>
      </c>
      <c r="F3" s="13"/>
      <c r="G3" s="13"/>
      <c r="H3" s="1"/>
      <c r="I3" s="1"/>
      <c r="J3" s="1"/>
    </row>
    <row r="4" spans="1:12" x14ac:dyDescent="0.25">
      <c r="A4" t="s">
        <v>15</v>
      </c>
      <c r="B4" s="1">
        <v>332</v>
      </c>
      <c r="C4" s="1">
        <v>59</v>
      </c>
      <c r="D4" s="1">
        <v>452</v>
      </c>
      <c r="E4" s="1">
        <v>511</v>
      </c>
      <c r="F4" s="13"/>
      <c r="G4" s="13"/>
      <c r="H4" s="1"/>
      <c r="I4" s="1"/>
      <c r="J4" s="1"/>
    </row>
    <row r="5" spans="1:12" x14ac:dyDescent="0.25">
      <c r="A5" t="s">
        <v>16</v>
      </c>
      <c r="B5" s="1">
        <v>200</v>
      </c>
      <c r="C5" s="1">
        <v>20</v>
      </c>
      <c r="D5" s="1">
        <v>528</v>
      </c>
      <c r="E5" s="1">
        <v>548</v>
      </c>
      <c r="F5" s="13"/>
      <c r="G5" s="13"/>
      <c r="H5" s="1"/>
      <c r="I5" s="1"/>
      <c r="J5" s="1"/>
    </row>
    <row r="6" spans="1:12" x14ac:dyDescent="0.25">
      <c r="A6" s="14" t="s">
        <v>17</v>
      </c>
      <c r="B6" s="15">
        <v>315</v>
      </c>
      <c r="C6" s="15">
        <v>60</v>
      </c>
      <c r="D6" s="15">
        <v>1434</v>
      </c>
      <c r="E6" s="15">
        <v>1494</v>
      </c>
      <c r="F6" s="16"/>
      <c r="G6" s="16"/>
      <c r="H6" s="15"/>
      <c r="I6" s="1"/>
      <c r="J6" s="1"/>
    </row>
    <row r="7" spans="1:12" x14ac:dyDescent="0.25">
      <c r="A7" s="20"/>
      <c r="B7" s="21"/>
      <c r="C7" s="21"/>
      <c r="D7" s="21"/>
      <c r="E7" s="21"/>
      <c r="F7" s="22"/>
      <c r="G7" s="22"/>
      <c r="H7" s="21"/>
      <c r="I7" s="1"/>
      <c r="J7" s="1"/>
    </row>
    <row r="8" spans="1:12" x14ac:dyDescent="0.25">
      <c r="A8" s="23"/>
      <c r="B8" s="24" t="s">
        <v>29</v>
      </c>
      <c r="C8" s="25"/>
      <c r="D8" s="21"/>
      <c r="E8" s="21"/>
      <c r="F8" s="22">
        <f>(B2*(E2+1))/31</f>
        <v>9234.1935483870966</v>
      </c>
      <c r="G8" s="22"/>
      <c r="H8" s="21"/>
      <c r="I8" s="1"/>
      <c r="J8" s="1"/>
    </row>
    <row r="9" spans="1:12" x14ac:dyDescent="0.25">
      <c r="A9" s="20"/>
      <c r="B9" s="21"/>
      <c r="C9" s="21"/>
      <c r="D9" s="21"/>
      <c r="E9" s="21"/>
      <c r="F9" s="22"/>
      <c r="G9" s="22"/>
      <c r="H9" s="21"/>
      <c r="I9" s="1"/>
      <c r="J9" s="1"/>
    </row>
    <row r="10" spans="1:12" x14ac:dyDescent="0.25">
      <c r="A10" s="20"/>
      <c r="B10" s="21"/>
      <c r="C10" s="21"/>
      <c r="D10" s="21"/>
      <c r="E10" s="21"/>
      <c r="F10" s="22"/>
      <c r="G10" s="22"/>
      <c r="H10" s="21"/>
      <c r="I10" s="1"/>
      <c r="J10" s="1"/>
    </row>
    <row r="11" spans="1:12" x14ac:dyDescent="0.25">
      <c r="A11" s="20"/>
      <c r="B11" s="21"/>
      <c r="C11" s="21"/>
      <c r="D11" s="21"/>
      <c r="E11" s="21"/>
      <c r="F11" s="22"/>
      <c r="G11" s="22"/>
      <c r="H11" s="21"/>
      <c r="I11" s="1"/>
      <c r="J11" s="1"/>
    </row>
    <row r="12" spans="1:12" x14ac:dyDescent="0.25">
      <c r="A12" s="20"/>
      <c r="B12" s="21"/>
      <c r="C12" s="21"/>
      <c r="D12" s="21"/>
      <c r="E12" s="21"/>
      <c r="F12" s="22"/>
      <c r="G12" s="22"/>
      <c r="H12" s="21"/>
      <c r="I12" s="1"/>
      <c r="J12" s="1"/>
    </row>
    <row r="14" spans="1:12" x14ac:dyDescent="0.25">
      <c r="A14" s="1" t="s">
        <v>18</v>
      </c>
      <c r="B14" s="1" t="s">
        <v>19</v>
      </c>
      <c r="C14" s="1" t="s">
        <v>20</v>
      </c>
      <c r="D14" s="1" t="s">
        <v>21</v>
      </c>
      <c r="E14" s="1" t="s">
        <v>22</v>
      </c>
      <c r="F14" s="1" t="s">
        <v>23</v>
      </c>
      <c r="G14" s="1" t="s">
        <v>24</v>
      </c>
      <c r="H14" s="1" t="s">
        <v>25</v>
      </c>
      <c r="I14" s="1" t="s">
        <v>26</v>
      </c>
      <c r="J14" s="1" t="s">
        <v>11</v>
      </c>
      <c r="K14" s="1" t="s">
        <v>27</v>
      </c>
      <c r="L14" s="1" t="s">
        <v>28</v>
      </c>
    </row>
    <row r="15" spans="1:12" x14ac:dyDescent="0.25">
      <c r="A15">
        <f>B2^2</f>
        <v>152100</v>
      </c>
      <c r="B15" s="17">
        <f>E2+1</f>
        <v>734</v>
      </c>
      <c r="C15" s="17">
        <f>E2-C2</f>
        <v>703</v>
      </c>
      <c r="D15">
        <f>(A15)*(B15)*(C15)</f>
        <v>78483904200</v>
      </c>
      <c r="E15" s="17">
        <f>(C2+1)^2</f>
        <v>961</v>
      </c>
      <c r="F15" s="17">
        <f>C2+2</f>
        <v>32</v>
      </c>
      <c r="G15">
        <f>E15*F15</f>
        <v>30752</v>
      </c>
      <c r="H15">
        <f>D15/G15</f>
        <v>2552156.0939125912</v>
      </c>
      <c r="I15">
        <f>SQRT(H15)</f>
        <v>1597.5468988147395</v>
      </c>
      <c r="J15">
        <f>I15*1.96</f>
        <v>3131.1919216768893</v>
      </c>
      <c r="K15" s="18">
        <f>F2-J15</f>
        <v>6102.8080783231107</v>
      </c>
      <c r="L15" s="18">
        <f>F2+J15</f>
        <v>12365.191921676889</v>
      </c>
    </row>
    <row r="16" spans="1:12" x14ac:dyDescent="0.25">
      <c r="K16" s="18"/>
      <c r="L16" s="18"/>
    </row>
    <row r="17" spans="1:11" x14ac:dyDescent="0.25">
      <c r="K17" s="18"/>
    </row>
    <row r="18" spans="1:11" x14ac:dyDescent="0.25">
      <c r="K18" s="18"/>
    </row>
    <row r="19" spans="1:11" x14ac:dyDescent="0.25">
      <c r="K19" s="18"/>
    </row>
    <row r="20" spans="1:11" x14ac:dyDescent="0.25">
      <c r="A20" s="19"/>
    </row>
    <row r="22" spans="1:11" x14ac:dyDescent="0.25">
      <c r="A22" s="19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GALVIS</dc:creator>
  <cp:lastModifiedBy>labfleb</cp:lastModifiedBy>
  <dcterms:created xsi:type="dcterms:W3CDTF">2021-06-18T16:17:28Z</dcterms:created>
  <dcterms:modified xsi:type="dcterms:W3CDTF">2022-05-30T16:37:23Z</dcterms:modified>
</cp:coreProperties>
</file>