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16" i="1"/>
  <c r="Q13"/>
  <c r="P13"/>
  <c r="P3"/>
  <c r="P4"/>
  <c r="P5"/>
  <c r="P6"/>
  <c r="P7"/>
  <c r="P8"/>
  <c r="P9"/>
  <c r="P10"/>
  <c r="P11"/>
  <c r="P12"/>
  <c r="P2"/>
  <c r="Q3"/>
  <c r="Q4"/>
  <c r="Q5"/>
  <c r="Q6"/>
  <c r="Q7"/>
  <c r="Q8"/>
  <c r="Q9"/>
  <c r="Q10"/>
  <c r="Q11"/>
  <c r="Q12"/>
  <c r="Q2"/>
  <c r="O13"/>
  <c r="O3"/>
  <c r="O4"/>
  <c r="O5"/>
  <c r="O6"/>
  <c r="O7"/>
  <c r="O8"/>
  <c r="O9"/>
  <c r="O10"/>
  <c r="O11"/>
  <c r="O12"/>
  <c r="O2"/>
  <c r="N3"/>
  <c r="N4"/>
  <c r="N5"/>
  <c r="N6"/>
  <c r="N7"/>
  <c r="N8"/>
  <c r="N9"/>
  <c r="N10"/>
  <c r="N11"/>
  <c r="N12"/>
  <c r="N2"/>
  <c r="M3"/>
  <c r="M4"/>
  <c r="M5"/>
  <c r="M6"/>
  <c r="M7"/>
  <c r="M8"/>
  <c r="M9"/>
  <c r="M10"/>
  <c r="M11"/>
  <c r="M12"/>
  <c r="M2"/>
  <c r="L13"/>
  <c r="K13"/>
  <c r="C20"/>
</calcChain>
</file>

<file path=xl/sharedStrings.xml><?xml version="1.0" encoding="utf-8"?>
<sst xmlns="http://schemas.openxmlformats.org/spreadsheetml/2006/main" count="14" uniqueCount="13">
  <si>
    <t>temp</t>
  </si>
  <si>
    <t>coleta</t>
  </si>
  <si>
    <t>pluviosidade (mm)</t>
  </si>
  <si>
    <t>r=</t>
  </si>
  <si>
    <t>media</t>
  </si>
  <si>
    <t>temp(Y)</t>
  </si>
  <si>
    <t>coleta(X)</t>
  </si>
  <si>
    <t>y-yb</t>
  </si>
  <si>
    <t>x-xb</t>
  </si>
  <si>
    <t>(x-xb)(y-yb)</t>
  </si>
  <si>
    <t xml:space="preserve">(x-xb)^2 </t>
  </si>
  <si>
    <t>(y-yb)^2</t>
  </si>
  <si>
    <t>coletados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</si>
</sst>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Plan1!$A$2:$A$12</c:f>
              <c:numCache>
                <c:formatCode>General</c:formatCode>
                <c:ptCount val="11"/>
                <c:pt idx="0">
                  <c:v>37</c:v>
                </c:pt>
                <c:pt idx="1">
                  <c:v>35</c:v>
                </c:pt>
                <c:pt idx="2">
                  <c:v>27</c:v>
                </c:pt>
                <c:pt idx="3">
                  <c:v>15</c:v>
                </c:pt>
                <c:pt idx="4">
                  <c:v>29</c:v>
                </c:pt>
                <c:pt idx="5">
                  <c:v>12</c:v>
                </c:pt>
                <c:pt idx="6">
                  <c:v>28</c:v>
                </c:pt>
                <c:pt idx="7">
                  <c:v>30</c:v>
                </c:pt>
                <c:pt idx="8">
                  <c:v>26</c:v>
                </c:pt>
                <c:pt idx="9">
                  <c:v>20</c:v>
                </c:pt>
                <c:pt idx="10">
                  <c:v>22</c:v>
                </c:pt>
              </c:numCache>
            </c:numRef>
          </c:xVal>
          <c:yVal>
            <c:numRef>
              <c:f>Plan1!$B$2:$B$12</c:f>
              <c:numCache>
                <c:formatCode>General</c:formatCode>
                <c:ptCount val="11"/>
                <c:pt idx="0">
                  <c:v>20</c:v>
                </c:pt>
                <c:pt idx="1">
                  <c:v>17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19</c:v>
                </c:pt>
                <c:pt idx="7">
                  <c:v>20</c:v>
                </c:pt>
                <c:pt idx="8">
                  <c:v>17</c:v>
                </c:pt>
                <c:pt idx="9">
                  <c:v>12</c:v>
                </c:pt>
                <c:pt idx="10">
                  <c:v>10</c:v>
                </c:pt>
              </c:numCache>
            </c:numRef>
          </c:yVal>
        </c:ser>
        <c:axId val="41564416"/>
        <c:axId val="14329344"/>
      </c:scatterChart>
      <c:valAx>
        <c:axId val="4156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exemplares capturados</a:t>
                </a:r>
              </a:p>
            </c:rich>
          </c:tx>
          <c:layout/>
        </c:title>
        <c:numFmt formatCode="General" sourceLinked="1"/>
        <c:tickLblPos val="nextTo"/>
        <c:crossAx val="14329344"/>
        <c:crosses val="autoZero"/>
        <c:crossBetween val="midCat"/>
      </c:valAx>
      <c:valAx>
        <c:axId val="14329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temperatura (0C)</a:t>
                </a:r>
              </a:p>
            </c:rich>
          </c:tx>
          <c:layout/>
        </c:title>
        <c:numFmt formatCode="General" sourceLinked="1"/>
        <c:tickLblPos val="nextTo"/>
        <c:crossAx val="41564416"/>
        <c:crosses val="autoZero"/>
        <c:crossBetween val="midCat"/>
      </c:valAx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133350</xdr:rowOff>
    </xdr:from>
    <xdr:to>
      <xdr:col>9</xdr:col>
      <xdr:colOff>190500</xdr:colOff>
      <xdr:row>16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12" zoomScale="106" zoomScaleNormal="106" workbookViewId="0">
      <selection activeCell="A34" sqref="A34"/>
    </sheetView>
  </sheetViews>
  <sheetFormatPr defaultRowHeight="15"/>
  <cols>
    <col min="1" max="1" width="18" bestFit="1" customWidth="1"/>
    <col min="5" max="5" width="18" bestFit="1" customWidth="1"/>
    <col min="15" max="15" width="11.5703125" bestFit="1" customWidth="1"/>
  </cols>
  <sheetData>
    <row r="1" spans="1:17">
      <c r="A1" t="s">
        <v>0</v>
      </c>
      <c r="B1" t="s">
        <v>1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</row>
    <row r="2" spans="1:17">
      <c r="A2">
        <v>37</v>
      </c>
      <c r="B2">
        <v>20</v>
      </c>
      <c r="K2">
        <v>37</v>
      </c>
      <c r="L2">
        <v>20</v>
      </c>
      <c r="M2">
        <f>K2-K$13</f>
        <v>11.454545454545453</v>
      </c>
      <c r="N2">
        <f>L2-L$13</f>
        <v>6.8181818181818183</v>
      </c>
      <c r="O2">
        <f>M2*N2</f>
        <v>78.099173553718998</v>
      </c>
      <c r="P2">
        <f>N2^2</f>
        <v>46.487603305785129</v>
      </c>
      <c r="Q2">
        <f>M2^2</f>
        <v>131.2066115702479</v>
      </c>
    </row>
    <row r="3" spans="1:17">
      <c r="A3">
        <v>35</v>
      </c>
      <c r="B3">
        <v>17</v>
      </c>
      <c r="K3">
        <v>35</v>
      </c>
      <c r="L3">
        <v>17</v>
      </c>
      <c r="M3">
        <f t="shared" ref="M3:M12" si="0">K3-K$13</f>
        <v>9.4545454545454533</v>
      </c>
      <c r="N3">
        <f t="shared" ref="N3:N12" si="1">L3-L$13</f>
        <v>3.8181818181818183</v>
      </c>
      <c r="O3">
        <f t="shared" ref="O3:O12" si="2">M3*N3</f>
        <v>36.099173553719005</v>
      </c>
      <c r="P3">
        <f t="shared" ref="P3:P12" si="3">N3^2</f>
        <v>14.578512396694217</v>
      </c>
      <c r="Q3">
        <f t="shared" ref="Q3:Q12" si="4">M3^2</f>
        <v>89.388429752066088</v>
      </c>
    </row>
    <row r="4" spans="1:17">
      <c r="A4">
        <v>27</v>
      </c>
      <c r="B4">
        <v>10</v>
      </c>
      <c r="K4">
        <v>27</v>
      </c>
      <c r="L4">
        <v>10</v>
      </c>
      <c r="M4">
        <f t="shared" si="0"/>
        <v>1.4545454545454533</v>
      </c>
      <c r="N4">
        <f t="shared" si="1"/>
        <v>-3.1818181818181817</v>
      </c>
      <c r="O4">
        <f t="shared" si="2"/>
        <v>-4.6280991735537143</v>
      </c>
      <c r="P4">
        <f t="shared" si="3"/>
        <v>10.12396694214876</v>
      </c>
      <c r="Q4">
        <f t="shared" si="4"/>
        <v>2.115702479338839</v>
      </c>
    </row>
    <row r="5" spans="1:17">
      <c r="A5">
        <v>15</v>
      </c>
      <c r="B5">
        <v>8</v>
      </c>
      <c r="K5">
        <v>15</v>
      </c>
      <c r="L5">
        <v>8</v>
      </c>
      <c r="M5">
        <f t="shared" si="0"/>
        <v>-10.545454545454547</v>
      </c>
      <c r="N5">
        <f t="shared" si="1"/>
        <v>-5.1818181818181817</v>
      </c>
      <c r="O5">
        <f t="shared" si="2"/>
        <v>54.644628099173559</v>
      </c>
      <c r="P5">
        <f t="shared" si="3"/>
        <v>26.851239669421485</v>
      </c>
      <c r="Q5">
        <f t="shared" si="4"/>
        <v>111.20661157024796</v>
      </c>
    </row>
    <row r="6" spans="1:17">
      <c r="A6">
        <v>29</v>
      </c>
      <c r="B6">
        <v>8</v>
      </c>
      <c r="K6">
        <v>29</v>
      </c>
      <c r="L6">
        <v>8</v>
      </c>
      <c r="M6">
        <f t="shared" si="0"/>
        <v>3.4545454545454533</v>
      </c>
      <c r="N6">
        <f t="shared" si="1"/>
        <v>-5.1818181818181817</v>
      </c>
      <c r="O6">
        <f t="shared" si="2"/>
        <v>-17.900826446280984</v>
      </c>
      <c r="P6">
        <f t="shared" si="3"/>
        <v>26.851239669421485</v>
      </c>
      <c r="Q6">
        <f t="shared" si="4"/>
        <v>11.933884297520652</v>
      </c>
    </row>
    <row r="7" spans="1:17">
      <c r="A7">
        <v>12</v>
      </c>
      <c r="B7">
        <v>4</v>
      </c>
      <c r="K7">
        <v>12</v>
      </c>
      <c r="L7">
        <v>4</v>
      </c>
      <c r="M7">
        <f t="shared" si="0"/>
        <v>-13.545454545454547</v>
      </c>
      <c r="N7">
        <f t="shared" si="1"/>
        <v>-9.1818181818181817</v>
      </c>
      <c r="O7">
        <f t="shared" si="2"/>
        <v>124.37190082644629</v>
      </c>
      <c r="P7">
        <f t="shared" si="3"/>
        <v>84.305785123966942</v>
      </c>
      <c r="Q7">
        <f t="shared" si="4"/>
        <v>183.47933884297524</v>
      </c>
    </row>
    <row r="8" spans="1:17">
      <c r="A8">
        <v>28</v>
      </c>
      <c r="B8">
        <v>19</v>
      </c>
      <c r="K8">
        <v>28</v>
      </c>
      <c r="L8">
        <v>19</v>
      </c>
      <c r="M8">
        <f t="shared" si="0"/>
        <v>2.4545454545454533</v>
      </c>
      <c r="N8">
        <f t="shared" si="1"/>
        <v>5.8181818181818183</v>
      </c>
      <c r="O8">
        <f t="shared" si="2"/>
        <v>14.280991735537183</v>
      </c>
      <c r="P8">
        <f t="shared" si="3"/>
        <v>33.851239669421489</v>
      </c>
      <c r="Q8">
        <f t="shared" si="4"/>
        <v>6.024793388429746</v>
      </c>
    </row>
    <row r="9" spans="1:17">
      <c r="A9">
        <v>30</v>
      </c>
      <c r="B9">
        <v>20</v>
      </c>
      <c r="K9">
        <v>30</v>
      </c>
      <c r="L9">
        <v>20</v>
      </c>
      <c r="M9">
        <f t="shared" si="0"/>
        <v>4.4545454545454533</v>
      </c>
      <c r="N9">
        <f t="shared" si="1"/>
        <v>6.8181818181818183</v>
      </c>
      <c r="O9">
        <f t="shared" si="2"/>
        <v>30.371900826446272</v>
      </c>
      <c r="P9">
        <f t="shared" si="3"/>
        <v>46.487603305785129</v>
      </c>
      <c r="Q9">
        <f t="shared" si="4"/>
        <v>19.842975206611559</v>
      </c>
    </row>
    <row r="10" spans="1:17">
      <c r="A10">
        <v>26</v>
      </c>
      <c r="B10">
        <v>17</v>
      </c>
      <c r="K10">
        <v>26</v>
      </c>
      <c r="L10">
        <v>17</v>
      </c>
      <c r="M10">
        <f t="shared" si="0"/>
        <v>0.45454545454545325</v>
      </c>
      <c r="N10">
        <f t="shared" si="1"/>
        <v>3.8181818181818183</v>
      </c>
      <c r="O10">
        <f t="shared" si="2"/>
        <v>1.7355371900826397</v>
      </c>
      <c r="P10">
        <f t="shared" si="3"/>
        <v>14.578512396694217</v>
      </c>
      <c r="Q10">
        <f t="shared" si="4"/>
        <v>0.2066115702479327</v>
      </c>
    </row>
    <row r="11" spans="1:17">
      <c r="A11">
        <v>20</v>
      </c>
      <c r="B11">
        <v>12</v>
      </c>
      <c r="K11">
        <v>20</v>
      </c>
      <c r="L11">
        <v>12</v>
      </c>
      <c r="M11">
        <f t="shared" si="0"/>
        <v>-5.5454545454545467</v>
      </c>
      <c r="N11">
        <f t="shared" si="1"/>
        <v>-1.1818181818181817</v>
      </c>
      <c r="O11">
        <f t="shared" si="2"/>
        <v>6.5537190082644639</v>
      </c>
      <c r="P11">
        <f t="shared" si="3"/>
        <v>1.3966942148760326</v>
      </c>
      <c r="Q11">
        <f t="shared" si="4"/>
        <v>30.752066115702494</v>
      </c>
    </row>
    <row r="12" spans="1:17">
      <c r="A12">
        <v>22</v>
      </c>
      <c r="B12">
        <v>10</v>
      </c>
      <c r="K12">
        <v>22</v>
      </c>
      <c r="L12">
        <v>10</v>
      </c>
      <c r="M12">
        <f t="shared" si="0"/>
        <v>-3.5454545454545467</v>
      </c>
      <c r="N12">
        <f t="shared" si="1"/>
        <v>-3.1818181818181817</v>
      </c>
      <c r="O12">
        <f t="shared" si="2"/>
        <v>11.280991735537194</v>
      </c>
      <c r="P12">
        <f t="shared" si="3"/>
        <v>10.12396694214876</v>
      </c>
      <c r="Q12">
        <f t="shared" si="4"/>
        <v>12.570247933884307</v>
      </c>
    </row>
    <row r="13" spans="1:17">
      <c r="J13" s="1" t="s">
        <v>4</v>
      </c>
      <c r="K13">
        <f>AVERAGE(K2:K12)</f>
        <v>25.545454545454547</v>
      </c>
      <c r="L13">
        <f>AVERAGE(L2:L12)</f>
        <v>13.181818181818182</v>
      </c>
      <c r="O13">
        <f>SUM(O2:O12)</f>
        <v>334.90909090909093</v>
      </c>
      <c r="P13">
        <f>SUM(P2:P12)</f>
        <v>315.63636363636368</v>
      </c>
      <c r="Q13">
        <f>SUM(Q2:Q12)</f>
        <v>598.72727272727263</v>
      </c>
    </row>
    <row r="16" spans="1:17">
      <c r="L16" t="s">
        <v>3</v>
      </c>
      <c r="M16">
        <f>O13/SQRT(P13*Q13)</f>
        <v>0.77040465824934967</v>
      </c>
    </row>
    <row r="20" spans="1:3">
      <c r="B20" t="s">
        <v>3</v>
      </c>
      <c r="C20">
        <f>CORREL(A2:A12,B2:B12)</f>
        <v>0.77040465824934967</v>
      </c>
    </row>
    <row r="22" spans="1:3">
      <c r="A22" t="s">
        <v>2</v>
      </c>
      <c r="B22" t="s">
        <v>12</v>
      </c>
    </row>
    <row r="23" spans="1:3">
      <c r="A23">
        <v>60</v>
      </c>
      <c r="B23">
        <v>20</v>
      </c>
    </row>
    <row r="24" spans="1:3">
      <c r="A24">
        <v>20</v>
      </c>
      <c r="B24">
        <v>17</v>
      </c>
    </row>
    <row r="25" spans="1:3">
      <c r="A25">
        <v>5</v>
      </c>
      <c r="B25">
        <v>10</v>
      </c>
    </row>
    <row r="26" spans="1:3">
      <c r="A26">
        <v>10</v>
      </c>
      <c r="B26">
        <v>8</v>
      </c>
    </row>
    <row r="27" spans="1:3">
      <c r="A27">
        <v>15</v>
      </c>
      <c r="B27">
        <v>8</v>
      </c>
    </row>
    <row r="28" spans="1:3">
      <c r="A28">
        <v>3</v>
      </c>
      <c r="B28">
        <v>4</v>
      </c>
    </row>
    <row r="29" spans="1:3">
      <c r="A29">
        <v>10</v>
      </c>
      <c r="B29">
        <v>19</v>
      </c>
    </row>
    <row r="30" spans="1:3">
      <c r="A30">
        <v>40</v>
      </c>
      <c r="B30">
        <v>20</v>
      </c>
    </row>
    <row r="31" spans="1:3">
      <c r="A31">
        <v>29</v>
      </c>
      <c r="B31">
        <v>17</v>
      </c>
    </row>
    <row r="32" spans="1:3">
      <c r="A32">
        <v>30</v>
      </c>
      <c r="B32">
        <v>12</v>
      </c>
    </row>
    <row r="33" spans="1:2">
      <c r="A33">
        <v>20</v>
      </c>
      <c r="B33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2022-06-06T17:42:58Z</dcterms:created>
  <dcterms:modified xsi:type="dcterms:W3CDTF">2022-06-06T17:59:41Z</dcterms:modified>
</cp:coreProperties>
</file>