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300" tabRatio="945" activeTab="6"/>
  </bookViews>
  <sheets>
    <sheet name="Questões" sheetId="1" r:id="rId1"/>
    <sheet name="(1) Ex 1 - Custeio Direto" sheetId="2" r:id="rId2"/>
    <sheet name="(2) Ex 1 - Custeio por Absorção" sheetId="3" r:id="rId3"/>
    <sheet name="(3) Ex 1 - Custeio ABC Fábrica" sheetId="4" r:id="rId4"/>
    <sheet name="(4) Ex 1 - Custeio ABC - Empres" sheetId="5" r:id="rId5"/>
    <sheet name="(5) eX 1 - Custeio Pleno" sheetId="6" r:id="rId6"/>
    <sheet name="EX.2 ABC" sheetId="7" r:id="rId7"/>
  </sheets>
  <definedNames/>
  <calcPr fullCalcOnLoad="1"/>
</workbook>
</file>

<file path=xl/sharedStrings.xml><?xml version="1.0" encoding="utf-8"?>
<sst xmlns="http://schemas.openxmlformats.org/spreadsheetml/2006/main" count="192" uniqueCount="95">
  <si>
    <t>A</t>
  </si>
  <si>
    <t>B</t>
  </si>
  <si>
    <t>Preço</t>
  </si>
  <si>
    <t>$</t>
  </si>
  <si>
    <t>%</t>
  </si>
  <si>
    <t>ABC</t>
  </si>
  <si>
    <t>ABC ampliado</t>
  </si>
  <si>
    <t>total</t>
  </si>
  <si>
    <t>mcu [R$/u.]</t>
  </si>
  <si>
    <t>MCT [R$/mês]</t>
  </si>
  <si>
    <t xml:space="preserve">custeio </t>
  </si>
  <si>
    <t>direto</t>
  </si>
  <si>
    <t>custeio</t>
  </si>
  <si>
    <t>absorção</t>
  </si>
  <si>
    <t>ml [R$/u.]</t>
  </si>
  <si>
    <t>MLT [R$/mês]</t>
  </si>
  <si>
    <t xml:space="preserve"> ABC</t>
  </si>
  <si>
    <t>ampliado</t>
  </si>
  <si>
    <t>ABSORÇÃO</t>
  </si>
  <si>
    <t>full costing</t>
  </si>
  <si>
    <t>A ) Determinada empresa dedica-se à fabricação de dois produtos, com as seguintes características de custos unitários:</t>
  </si>
  <si>
    <t>Material Direto [$/u]</t>
  </si>
  <si>
    <t>Mão-de-Obra Direta[$/u]</t>
  </si>
  <si>
    <t>Produção-mês [u]</t>
  </si>
  <si>
    <t>PREÇO [$/u]</t>
  </si>
  <si>
    <t>Através de entrevistas, análises de dados da contabilidade, verificou-se que os custos indiretos referiam-se às seguintes atividades:</t>
  </si>
  <si>
    <t>Pede-se :</t>
  </si>
  <si>
    <t>Considere que a mesma empresa deseja adotar conceitos de ABC em seu sentido mais amplo, isto é, rastreando também as despesas. Através de entrevistas e consultando registros, conseguiu identificar as seguintes atividades e seus respectivos gastos:</t>
  </si>
  <si>
    <t>`</t>
  </si>
  <si>
    <t>Os custos indiretos de fabricação (CIF) totalizam $ 500.000 por período.</t>
  </si>
  <si>
    <t>O levantamento dos direcionadores (atividades aos objetos de custeio) revelou o seguinte:</t>
  </si>
  <si>
    <t>(já foram aplicados, portanto, os direcionadores dos recursos às atividades)</t>
  </si>
  <si>
    <t>1. Inspecionar armazéns ($/mês)</t>
  </si>
  <si>
    <t>2. Armazenar materiais ($/mês)</t>
  </si>
  <si>
    <t>3. Controlar Estoques ($/mês)</t>
  </si>
  <si>
    <t>4. Processar máquinas  ($/mês)</t>
  </si>
  <si>
    <t>5. Engenharia Indl.  ($/mês)</t>
  </si>
  <si>
    <t xml:space="preserve">(Questão 1) Calcular  o custo e a margem de contribuição de cada produto pelos métodos: custeio direto,  sistema tradicional (rateio à base de custo total de MOD), e pelo custeio baseado em atividades (ABC na fábrica). </t>
  </si>
  <si>
    <t>2. Despachar Produtos ($/mês)</t>
  </si>
  <si>
    <t>3. Pagar Fornecedores ($/mês)</t>
  </si>
  <si>
    <t>1. Emitir Faturas  ($/mês)</t>
  </si>
  <si>
    <t>4. Receber Duplicatas ($/mês)</t>
  </si>
  <si>
    <t>O levantamento dos direcionadores destas atividades aos objetos de custeio revelou o seguinte:</t>
  </si>
  <si>
    <t xml:space="preserve">a.) No. De lotes inspecionados e armazenados </t>
  </si>
  <si>
    <t>b.) No. De horas-máquinas</t>
  </si>
  <si>
    <t>a.) No. de faturas</t>
  </si>
  <si>
    <t>b.) No. de embarques</t>
  </si>
  <si>
    <t>c.) No. de cheques emitidos</t>
  </si>
  <si>
    <t>d.) No de duplicatas emitidas</t>
  </si>
  <si>
    <t>EXE 1 - ABC</t>
  </si>
  <si>
    <t>Margem de contribuição unitária [$/u]</t>
  </si>
  <si>
    <t>Margem de contribuição total  [$/mês]</t>
  </si>
  <si>
    <t>CUSTEIO DIRETO</t>
  </si>
  <si>
    <t>RESULTADO DA FÁBRICA</t>
  </si>
  <si>
    <t>Custos Indiretos de Fabricação [$/mês]</t>
  </si>
  <si>
    <t>FÁBRICA</t>
  </si>
  <si>
    <t>Custos Indiretos de Fabricação CIF [$/mês]</t>
  </si>
  <si>
    <t>Rateio dos CIF (base de rateio = custo total da mão de obra direta)</t>
  </si>
  <si>
    <t>Custo total da mão de obra direta</t>
  </si>
  <si>
    <t xml:space="preserve">Rateio dos CIF </t>
  </si>
  <si>
    <t>Custo rateado do CIF x produto</t>
  </si>
  <si>
    <t>Cálculo do lucro unitário x produto</t>
  </si>
  <si>
    <t>custo unitário total = custo médio = cdu + CIFrat</t>
  </si>
  <si>
    <t>Cálculo do lucro total x produto (fábrica)</t>
  </si>
  <si>
    <t>Custos Diretos Unitários cdu [$/u]</t>
  </si>
  <si>
    <t>CUSTEIO POR ABSORÇÃO</t>
  </si>
  <si>
    <t xml:space="preserve">Lucro da Fábrica [$/mês] </t>
  </si>
  <si>
    <t>DIRECIONADORES (OBJETOS DE CUSTEIO)</t>
  </si>
  <si>
    <t>CUSTEIO POR ATIVIDADES - ABC (FÁBRICA)</t>
  </si>
  <si>
    <t>APROPRIAÇÃO DOS CUSTOS DAS ATIVIDADES</t>
  </si>
  <si>
    <t>NOS OBJETOS DE CUSTEIO</t>
  </si>
  <si>
    <t>1. Inspecionar armazéns ($/u)</t>
  </si>
  <si>
    <t>2. Armazenar materiais  ($/u)</t>
  </si>
  <si>
    <t>3. Controlar Estoques ($/u)</t>
  </si>
  <si>
    <t>4. Processar máquinas   ($/u)</t>
  </si>
  <si>
    <t>5. Engenharia Indl.   ($/u)</t>
  </si>
  <si>
    <t xml:space="preserve">Produção [u/mês] </t>
  </si>
  <si>
    <t>não foi apropriado por não existir um direcionador adequado</t>
  </si>
  <si>
    <t>RESULTADOS DO ABC (FÁBRICA)</t>
  </si>
  <si>
    <t>DIRECIONADOR UTILIZADO</t>
  </si>
  <si>
    <t>(a)</t>
  </si>
  <si>
    <t>(b)</t>
  </si>
  <si>
    <t>Custo da atividade de (5) engenharia industrial</t>
  </si>
  <si>
    <t>Custos ABC Unitários Fábrica [$/u]</t>
  </si>
  <si>
    <t>Custos Unitários Fábrica [$/u]</t>
  </si>
  <si>
    <t>CUSTEIO POR ATIVIDADES - ABC EMPRESA</t>
  </si>
  <si>
    <t>CUSTO DAS ATIVIDADES ADMINISTRAÇÃO [$/mês]</t>
  </si>
  <si>
    <t>CUSTO DAS ATIVIDADES FÁBRICA [$/mês]</t>
  </si>
  <si>
    <t>RESULTADO DA EMPRESA</t>
  </si>
  <si>
    <t xml:space="preserve">(Questão 2) Calcular  o custo e a margem de contribuição de cada produto pelos métodos:  sistema tradicional pleno (rateio à base de custo total de MOD), e pelo custeio baseado em atividades. </t>
  </si>
  <si>
    <t>Rateio dos CIF + ADM (base de rateio = custo total da mão de obra direta)</t>
  </si>
  <si>
    <t>Custos CIF + ADM [$/mês]</t>
  </si>
  <si>
    <t xml:space="preserve">Lucro da EMPRESA [$/mês] </t>
  </si>
  <si>
    <t>APRESENTE OS RESULTADOS AQUI, DA SEGUINTE FORMA:</t>
  </si>
  <si>
    <t>PLENO</t>
  </si>
</sst>
</file>

<file path=xl/styles.xml><?xml version="1.0" encoding="utf-8"?>
<styleSheet xmlns="http://schemas.openxmlformats.org/spreadsheetml/2006/main">
  <numFmts count="4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.0_);_(* \(#,##0.0\);_(* &quot;-&quot;??_);_(@_)"/>
    <numFmt numFmtId="179" formatCode="_(* #,##0_);_(* \(#,##0\);_(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_)"/>
    <numFmt numFmtId="190" formatCode="_(* #,##0.0_);_(* \(#,##0.0\);_(* &quot;-&quot;?_);_(@_)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#,##0.0"/>
  </numFmts>
  <fonts count="43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Fill="1" applyBorder="1" applyAlignment="1">
      <alignment horizontal="center"/>
    </xf>
    <xf numFmtId="9" fontId="0" fillId="0" borderId="0" xfId="57" applyFont="1" applyFill="1" applyBorder="1" applyAlignment="1">
      <alignment horizontal="center"/>
    </xf>
    <xf numFmtId="2" fontId="0" fillId="0" borderId="0" xfId="57" applyNumberFormat="1" applyFont="1" applyFill="1" applyBorder="1" applyAlignment="1">
      <alignment horizontal="center"/>
    </xf>
    <xf numFmtId="1" fontId="0" fillId="0" borderId="0" xfId="42" applyNumberFormat="1" applyFont="1" applyFill="1" applyBorder="1" applyAlignment="1">
      <alignment horizontal="center"/>
    </xf>
    <xf numFmtId="1" fontId="0" fillId="0" borderId="0" xfId="57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Fill="1" applyBorder="1" applyAlignment="1">
      <alignment horizontal="center"/>
    </xf>
    <xf numFmtId="9" fontId="6" fillId="0" borderId="0" xfId="57" applyFont="1" applyFill="1" applyBorder="1" applyAlignment="1">
      <alignment horizontal="center"/>
    </xf>
    <xf numFmtId="9" fontId="6" fillId="0" borderId="11" xfId="57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9" fontId="6" fillId="0" borderId="0" xfId="57" applyFont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79" fontId="6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9" fontId="6" fillId="0" borderId="13" xfId="42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179" fontId="6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178" fontId="0" fillId="0" borderId="0" xfId="4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0" xfId="42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7" fillId="34" borderId="0" xfId="0" applyNumberFormat="1" applyFont="1" applyFill="1" applyAlignment="1">
      <alignment horizontal="center"/>
    </xf>
    <xf numFmtId="17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9" fontId="0" fillId="0" borderId="0" xfId="57" applyFont="1" applyFill="1" applyBorder="1" applyAlignment="1">
      <alignment/>
    </xf>
    <xf numFmtId="179" fontId="0" fillId="0" borderId="0" xfId="42" applyNumberFormat="1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9" fontId="0" fillId="0" borderId="0" xfId="57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7" fontId="0" fillId="0" borderId="0" xfId="42" applyNumberFormat="1" applyFont="1" applyFill="1" applyBorder="1" applyAlignment="1">
      <alignment horizontal="left" indent="3"/>
    </xf>
    <xf numFmtId="41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37" fontId="0" fillId="0" borderId="0" xfId="42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" fontId="0" fillId="0" borderId="0" xfId="42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4" fontId="6" fillId="0" borderId="0" xfId="0" applyNumberFormat="1" applyFont="1" applyAlignment="1">
      <alignment horizontal="center"/>
    </xf>
    <xf numFmtId="4" fontId="6" fillId="0" borderId="0" xfId="42" applyNumberFormat="1" applyFont="1" applyAlignment="1">
      <alignment horizontal="center"/>
    </xf>
    <xf numFmtId="9" fontId="6" fillId="0" borderId="0" xfId="57" applyFont="1" applyAlignment="1">
      <alignment horizontal="center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center"/>
    </xf>
    <xf numFmtId="9" fontId="6" fillId="0" borderId="0" xfId="57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79" fontId="6" fillId="0" borderId="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9" fontId="6" fillId="35" borderId="17" xfId="57" applyFont="1" applyFill="1" applyBorder="1" applyAlignment="1">
      <alignment horizontal="center"/>
    </xf>
    <xf numFmtId="179" fontId="6" fillId="0" borderId="17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3" fontId="6" fillId="0" borderId="10" xfId="42" applyNumberFormat="1" applyFont="1" applyBorder="1" applyAlignment="1">
      <alignment horizontal="center"/>
    </xf>
    <xf numFmtId="9" fontId="6" fillId="0" borderId="11" xfId="57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9" fontId="6" fillId="35" borderId="11" xfId="57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9" fontId="6" fillId="33" borderId="0" xfId="57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center"/>
    </xf>
    <xf numFmtId="9" fontId="6" fillId="33" borderId="11" xfId="57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3" fontId="6" fillId="33" borderId="13" xfId="0" applyNumberFormat="1" applyFont="1" applyFill="1" applyBorder="1" applyAlignment="1">
      <alignment horizontal="center"/>
    </xf>
    <xf numFmtId="9" fontId="6" fillId="33" borderId="17" xfId="57" applyFont="1" applyFill="1" applyBorder="1" applyAlignment="1">
      <alignment horizontal="center"/>
    </xf>
    <xf numFmtId="3" fontId="6" fillId="33" borderId="17" xfId="0" applyNumberFormat="1" applyFont="1" applyFill="1" applyBorder="1" applyAlignment="1">
      <alignment horizontal="center"/>
    </xf>
    <xf numFmtId="9" fontId="6" fillId="33" borderId="12" xfId="57" applyFont="1" applyFill="1" applyBorder="1" applyAlignment="1">
      <alignment horizontal="center"/>
    </xf>
    <xf numFmtId="0" fontId="7" fillId="33" borderId="15" xfId="0" applyFont="1" applyFill="1" applyBorder="1" applyAlignment="1">
      <alignment horizontal="left"/>
    </xf>
    <xf numFmtId="2" fontId="6" fillId="33" borderId="10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left"/>
    </xf>
    <xf numFmtId="179" fontId="6" fillId="33" borderId="13" xfId="42" applyNumberFormat="1" applyFont="1" applyFill="1" applyBorder="1" applyAlignment="1">
      <alignment horizontal="center"/>
    </xf>
    <xf numFmtId="3" fontId="6" fillId="33" borderId="17" xfId="42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179" fontId="6" fillId="33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0" xfId="42" applyNumberFormat="1" applyFont="1" applyFill="1" applyBorder="1" applyAlignment="1">
      <alignment horizontal="center"/>
    </xf>
    <xf numFmtId="4" fontId="6" fillId="0" borderId="0" xfId="42" applyNumberFormat="1" applyFont="1" applyAlignment="1">
      <alignment horizontal="left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15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9" fontId="7" fillId="0" borderId="0" xfId="57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9" fontId="7" fillId="0" borderId="11" xfId="57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179" fontId="6" fillId="0" borderId="16" xfId="0" applyNumberFormat="1" applyFont="1" applyFill="1" applyBorder="1" applyAlignment="1">
      <alignment/>
    </xf>
    <xf numFmtId="179" fontId="6" fillId="33" borderId="0" xfId="0" applyNumberFormat="1" applyFont="1" applyFill="1" applyAlignment="1">
      <alignment horizontal="center"/>
    </xf>
    <xf numFmtId="3" fontId="6" fillId="34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2" fillId="33" borderId="20" xfId="0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2" fontId="0" fillId="0" borderId="20" xfId="0" applyNumberFormat="1" applyBorder="1" applyAlignment="1">
      <alignment/>
    </xf>
    <xf numFmtId="9" fontId="0" fillId="0" borderId="20" xfId="57" applyFont="1" applyBorder="1" applyAlignment="1">
      <alignment/>
    </xf>
    <xf numFmtId="9" fontId="0" fillId="33" borderId="20" xfId="57" applyFont="1" applyFill="1" applyBorder="1" applyAlignment="1">
      <alignment/>
    </xf>
    <xf numFmtId="3" fontId="0" fillId="0" borderId="20" xfId="0" applyNumberFormat="1" applyBorder="1" applyAlignment="1">
      <alignment/>
    </xf>
    <xf numFmtId="2" fontId="0" fillId="0" borderId="20" xfId="0" applyNumberFormat="1" applyBorder="1" applyAlignment="1">
      <alignment horizontal="center"/>
    </xf>
    <xf numFmtId="9" fontId="0" fillId="0" borderId="20" xfId="57" applyFont="1" applyBorder="1" applyAlignment="1">
      <alignment horizontal="center"/>
    </xf>
    <xf numFmtId="9" fontId="0" fillId="33" borderId="20" xfId="57" applyFont="1" applyFill="1" applyBorder="1" applyAlignment="1">
      <alignment horizontal="center"/>
    </xf>
    <xf numFmtId="179" fontId="0" fillId="0" borderId="20" xfId="42" applyNumberFormat="1" applyFont="1" applyBorder="1" applyAlignment="1">
      <alignment/>
    </xf>
    <xf numFmtId="9" fontId="0" fillId="33" borderId="20" xfId="57" applyFont="1" applyFill="1" applyBorder="1" applyAlignment="1">
      <alignment/>
    </xf>
    <xf numFmtId="9" fontId="0" fillId="0" borderId="20" xfId="57" applyFont="1" applyBorder="1" applyAlignment="1">
      <alignment/>
    </xf>
    <xf numFmtId="43" fontId="0" fillId="0" borderId="20" xfId="42" applyFont="1" applyBorder="1" applyAlignment="1">
      <alignment horizontal="center"/>
    </xf>
    <xf numFmtId="43" fontId="0" fillId="0" borderId="20" xfId="0" applyNumberFormat="1" applyBorder="1" applyAlignment="1">
      <alignment horizontal="center"/>
    </xf>
    <xf numFmtId="0" fontId="1" fillId="0" borderId="20" xfId="0" applyFont="1" applyBorder="1" applyAlignment="1">
      <alignment/>
    </xf>
    <xf numFmtId="3" fontId="7" fillId="36" borderId="0" xfId="42" applyNumberFormat="1" applyFont="1" applyFill="1" applyBorder="1" applyAlignment="1">
      <alignment horizontal="center"/>
    </xf>
    <xf numFmtId="3" fontId="6" fillId="36" borderId="10" xfId="42" applyNumberFormat="1" applyFont="1" applyFill="1" applyBorder="1" applyAlignment="1">
      <alignment horizontal="center"/>
    </xf>
    <xf numFmtId="3" fontId="6" fillId="36" borderId="0" xfId="0" applyNumberFormat="1" applyFont="1" applyFill="1" applyBorder="1" applyAlignment="1">
      <alignment horizontal="center"/>
    </xf>
    <xf numFmtId="4" fontId="6" fillId="36" borderId="10" xfId="0" applyNumberFormat="1" applyFont="1" applyFill="1" applyBorder="1" applyAlignment="1">
      <alignment horizontal="center"/>
    </xf>
    <xf numFmtId="4" fontId="6" fillId="36" borderId="0" xfId="0" applyNumberFormat="1" applyFont="1" applyFill="1" applyBorder="1" applyAlignment="1">
      <alignment horizontal="center"/>
    </xf>
    <xf numFmtId="9" fontId="6" fillId="36" borderId="0" xfId="57" applyFont="1" applyFill="1" applyAlignment="1">
      <alignment horizontal="center"/>
    </xf>
    <xf numFmtId="9" fontId="6" fillId="36" borderId="11" xfId="57" applyFont="1" applyFill="1" applyBorder="1" applyAlignment="1">
      <alignment horizontal="center"/>
    </xf>
    <xf numFmtId="9" fontId="6" fillId="36" borderId="12" xfId="57" applyFont="1" applyFill="1" applyBorder="1" applyAlignment="1">
      <alignment horizontal="center"/>
    </xf>
    <xf numFmtId="9" fontId="6" fillId="36" borderId="17" xfId="57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43" fontId="0" fillId="0" borderId="0" xfId="42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37" fontId="0" fillId="0" borderId="0" xfId="42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="125" zoomScaleNormal="125" zoomScalePageLayoutView="0" workbookViewId="0" topLeftCell="C37">
      <selection activeCell="D43" sqref="D43"/>
    </sheetView>
  </sheetViews>
  <sheetFormatPr defaultColWidth="9.140625" defaultRowHeight="12.75"/>
  <cols>
    <col min="1" max="1" width="34.140625" style="12" customWidth="1"/>
    <col min="2" max="2" width="9.140625" style="12" customWidth="1"/>
    <col min="3" max="3" width="9.8515625" style="12" bestFit="1" customWidth="1"/>
    <col min="4" max="4" width="9.28125" style="12" bestFit="1" customWidth="1"/>
    <col min="5" max="5" width="15.421875" style="12" customWidth="1"/>
    <col min="6" max="6" width="14.421875" style="12" customWidth="1"/>
    <col min="7" max="7" width="11.28125" style="12" bestFit="1" customWidth="1"/>
    <col min="8" max="8" width="9.140625" style="12" customWidth="1"/>
    <col min="9" max="9" width="11.28125" style="12" bestFit="1" customWidth="1"/>
    <col min="10" max="16384" width="9.140625" style="12" customWidth="1"/>
  </cols>
  <sheetData>
    <row r="1" ht="19.5">
      <c r="A1" s="15" t="s">
        <v>49</v>
      </c>
    </row>
    <row r="2" ht="15.75">
      <c r="A2" s="12" t="s">
        <v>20</v>
      </c>
    </row>
    <row r="3" spans="3:5" ht="15.75">
      <c r="C3" s="13" t="s">
        <v>0</v>
      </c>
      <c r="D3" s="13"/>
      <c r="E3" s="13" t="s">
        <v>1</v>
      </c>
    </row>
    <row r="4" spans="1:5" ht="15.75">
      <c r="A4" s="12" t="s">
        <v>21</v>
      </c>
      <c r="C4" s="13">
        <v>20</v>
      </c>
      <c r="D4" s="13"/>
      <c r="E4" s="13">
        <v>25</v>
      </c>
    </row>
    <row r="5" spans="1:5" ht="15.75">
      <c r="A5" s="12" t="s">
        <v>22</v>
      </c>
      <c r="C5" s="13">
        <v>10</v>
      </c>
      <c r="D5" s="13"/>
      <c r="E5" s="13">
        <v>6</v>
      </c>
    </row>
    <row r="6" spans="1:5" ht="15.75">
      <c r="A6" s="12" t="s">
        <v>23</v>
      </c>
      <c r="C6" s="14">
        <v>12000</v>
      </c>
      <c r="D6" s="13"/>
      <c r="E6" s="14">
        <v>4000</v>
      </c>
    </row>
    <row r="7" spans="1:5" ht="15.75">
      <c r="A7" s="12" t="s">
        <v>24</v>
      </c>
      <c r="C7" s="13">
        <v>80</v>
      </c>
      <c r="D7" s="13"/>
      <c r="E7" s="13">
        <v>95</v>
      </c>
    </row>
    <row r="9" ht="15.75">
      <c r="A9" s="12" t="s">
        <v>29</v>
      </c>
    </row>
    <row r="10" ht="15.75">
      <c r="A10" s="12" t="s">
        <v>25</v>
      </c>
    </row>
    <row r="11" ht="15.75">
      <c r="A11" s="12" t="s">
        <v>31</v>
      </c>
    </row>
    <row r="12" spans="1:3" ht="15.75">
      <c r="A12" s="12" t="s">
        <v>32</v>
      </c>
      <c r="C12" s="11">
        <v>60000</v>
      </c>
    </row>
    <row r="13" spans="1:3" ht="15.75">
      <c r="A13" s="12" t="s">
        <v>33</v>
      </c>
      <c r="C13" s="11">
        <v>50000</v>
      </c>
    </row>
    <row r="14" spans="1:3" ht="15.75">
      <c r="A14" s="12" t="s">
        <v>34</v>
      </c>
      <c r="C14" s="11">
        <v>40000</v>
      </c>
    </row>
    <row r="15" spans="1:3" ht="15.75">
      <c r="A15" s="12" t="s">
        <v>35</v>
      </c>
      <c r="C15" s="11">
        <v>150000</v>
      </c>
    </row>
    <row r="16" spans="1:3" ht="15.75">
      <c r="A16" s="12" t="s">
        <v>36</v>
      </c>
      <c r="C16" s="11">
        <v>200000</v>
      </c>
    </row>
    <row r="17" ht="15.75">
      <c r="C17" s="11">
        <f>SUM(C12:C16)</f>
        <v>500000</v>
      </c>
    </row>
    <row r="18" ht="15.75">
      <c r="A18" s="12" t="s">
        <v>30</v>
      </c>
    </row>
    <row r="19" spans="4:6" ht="15.75">
      <c r="D19" s="13" t="s">
        <v>0</v>
      </c>
      <c r="E19" s="13"/>
      <c r="F19" s="13" t="s">
        <v>1</v>
      </c>
    </row>
    <row r="20" spans="1:6" ht="15.75">
      <c r="A20" s="12" t="s">
        <v>43</v>
      </c>
      <c r="D20" s="13">
        <v>5</v>
      </c>
      <c r="E20" s="13"/>
      <c r="F20" s="13">
        <v>10</v>
      </c>
    </row>
    <row r="21" spans="1:6" ht="15.75">
      <c r="A21" s="12" t="s">
        <v>44</v>
      </c>
      <c r="D21" s="14">
        <v>4000</v>
      </c>
      <c r="E21" s="13"/>
      <c r="F21" s="14">
        <v>6000</v>
      </c>
    </row>
    <row r="22" spans="4:6" ht="15.75">
      <c r="D22" s="13"/>
      <c r="E22" s="13"/>
      <c r="F22" s="13"/>
    </row>
    <row r="23" ht="15.75">
      <c r="A23" s="12" t="s">
        <v>26</v>
      </c>
    </row>
    <row r="24" ht="15.75">
      <c r="A24" s="12" t="s">
        <v>37</v>
      </c>
    </row>
    <row r="26" ht="15.75">
      <c r="A26" s="12" t="s">
        <v>27</v>
      </c>
    </row>
    <row r="28" spans="1:3" ht="15.75">
      <c r="A28" s="12" t="s">
        <v>40</v>
      </c>
      <c r="C28" s="11">
        <v>15000</v>
      </c>
    </row>
    <row r="29" spans="1:3" ht="15.75">
      <c r="A29" s="12" t="s">
        <v>38</v>
      </c>
      <c r="C29" s="11">
        <v>35000</v>
      </c>
    </row>
    <row r="30" spans="1:3" ht="15.75">
      <c r="A30" s="12" t="s">
        <v>39</v>
      </c>
      <c r="C30" s="11">
        <v>9750</v>
      </c>
    </row>
    <row r="31" spans="1:3" ht="15.75">
      <c r="A31" s="12" t="s">
        <v>41</v>
      </c>
      <c r="C31" s="11">
        <v>30000</v>
      </c>
    </row>
    <row r="32" ht="15.75">
      <c r="C32" s="11">
        <f>SUM(C28:C31)</f>
        <v>89750</v>
      </c>
    </row>
    <row r="33" ht="15.75">
      <c r="A33" s="12" t="s">
        <v>42</v>
      </c>
    </row>
    <row r="34" spans="3:4" ht="15.75">
      <c r="C34" s="13" t="s">
        <v>0</v>
      </c>
      <c r="D34" s="13" t="s">
        <v>1</v>
      </c>
    </row>
    <row r="35" spans="1:4" ht="15.75">
      <c r="A35" s="12" t="s">
        <v>45</v>
      </c>
      <c r="C35" s="13">
        <v>8</v>
      </c>
      <c r="D35" s="13">
        <v>12</v>
      </c>
    </row>
    <row r="36" spans="1:4" ht="15.75">
      <c r="A36" s="12" t="s">
        <v>46</v>
      </c>
      <c r="C36" s="13">
        <v>8</v>
      </c>
      <c r="D36" s="13">
        <v>12</v>
      </c>
    </row>
    <row r="37" spans="1:4" ht="15.75">
      <c r="A37" s="12" t="s">
        <v>47</v>
      </c>
      <c r="C37" s="13">
        <v>50</v>
      </c>
      <c r="D37" s="13">
        <v>100</v>
      </c>
    </row>
    <row r="38" spans="1:4" ht="15.75">
      <c r="A38" s="12" t="s">
        <v>48</v>
      </c>
      <c r="B38" s="12" t="s">
        <v>28</v>
      </c>
      <c r="C38" s="13">
        <v>8</v>
      </c>
      <c r="D38" s="13">
        <v>12</v>
      </c>
    </row>
    <row r="40" ht="15.75">
      <c r="A40" s="12" t="s">
        <v>89</v>
      </c>
    </row>
    <row r="41" ht="15.75">
      <c r="A41" s="12" t="s">
        <v>93</v>
      </c>
    </row>
    <row r="42" spans="4:12" ht="15.75">
      <c r="D42"/>
      <c r="E42" s="132"/>
      <c r="F42" s="132"/>
      <c r="G42" s="158" t="s">
        <v>0</v>
      </c>
      <c r="H42" s="158"/>
      <c r="I42" s="158" t="s">
        <v>1</v>
      </c>
      <c r="J42" s="158"/>
      <c r="K42" s="133" t="s">
        <v>7</v>
      </c>
      <c r="L42" s="132"/>
    </row>
    <row r="43" spans="3:12" ht="15.75">
      <c r="C43" s="171">
        <v>1</v>
      </c>
      <c r="D43"/>
      <c r="E43" s="134" t="s">
        <v>10</v>
      </c>
      <c r="F43" s="135" t="s">
        <v>8</v>
      </c>
      <c r="G43" s="136">
        <f>'(1) Ex 1 - Custeio Direto'!C10</f>
        <v>0</v>
      </c>
      <c r="H43" s="137"/>
      <c r="I43" s="136">
        <f>'(1) Ex 1 - Custeio Direto'!E10</f>
        <v>0</v>
      </c>
      <c r="J43" s="138"/>
      <c r="K43" s="132"/>
      <c r="L43" s="132"/>
    </row>
    <row r="44" spans="3:12" ht="15.75">
      <c r="C44" s="172"/>
      <c r="D44"/>
      <c r="E44" s="134" t="s">
        <v>11</v>
      </c>
      <c r="F44" s="135" t="s">
        <v>9</v>
      </c>
      <c r="G44" s="139">
        <f>'(1) Ex 1 - Custeio Direto'!C12</f>
        <v>0</v>
      </c>
      <c r="H44" s="138"/>
      <c r="I44" s="139">
        <f>'(1) Ex 1 - Custeio Direto'!E12</f>
        <v>0</v>
      </c>
      <c r="J44" s="137"/>
      <c r="K44" s="139">
        <f>G44+I44</f>
        <v>0</v>
      </c>
      <c r="L44" s="132"/>
    </row>
    <row r="45" spans="3:12" ht="15.75">
      <c r="C45" s="173"/>
      <c r="D45"/>
      <c r="E45" s="132"/>
      <c r="F45" s="132"/>
      <c r="G45" s="132"/>
      <c r="H45" s="132"/>
      <c r="I45" s="132"/>
      <c r="J45" s="132"/>
      <c r="K45" s="132"/>
      <c r="L45" s="132"/>
    </row>
    <row r="46" spans="3:12" ht="15.75">
      <c r="C46" s="171">
        <v>2</v>
      </c>
      <c r="D46" t="s">
        <v>55</v>
      </c>
      <c r="E46" s="134" t="s">
        <v>12</v>
      </c>
      <c r="F46" s="135" t="s">
        <v>14</v>
      </c>
      <c r="G46" s="140"/>
      <c r="H46" s="141"/>
      <c r="I46" s="140"/>
      <c r="J46" s="142"/>
      <c r="K46" s="132"/>
      <c r="L46" s="132"/>
    </row>
    <row r="47" spans="3:12" ht="15.75">
      <c r="C47" s="172"/>
      <c r="D47"/>
      <c r="E47" s="134" t="s">
        <v>13</v>
      </c>
      <c r="F47" s="135" t="s">
        <v>15</v>
      </c>
      <c r="G47" s="143"/>
      <c r="H47" s="144"/>
      <c r="I47" s="143"/>
      <c r="J47" s="145"/>
      <c r="K47" s="139">
        <f>G47+I47</f>
        <v>0</v>
      </c>
      <c r="L47" s="132"/>
    </row>
    <row r="48" spans="3:12" ht="15.75">
      <c r="C48" s="173"/>
      <c r="D48"/>
      <c r="E48" s="132"/>
      <c r="F48" s="132"/>
      <c r="G48" s="133"/>
      <c r="H48" s="133"/>
      <c r="I48" s="133"/>
      <c r="J48" s="133"/>
      <c r="K48" s="132"/>
      <c r="L48" s="132"/>
    </row>
    <row r="49" spans="3:12" ht="15.75">
      <c r="C49" s="171">
        <v>3</v>
      </c>
      <c r="D49" t="s">
        <v>55</v>
      </c>
      <c r="E49" s="134" t="s">
        <v>12</v>
      </c>
      <c r="F49" s="135" t="s">
        <v>8</v>
      </c>
      <c r="G49" s="146"/>
      <c r="H49" s="142"/>
      <c r="I49" s="146"/>
      <c r="J49" s="141"/>
      <c r="K49" s="132"/>
      <c r="L49" s="132"/>
    </row>
    <row r="50" spans="3:12" ht="15.75">
      <c r="C50" s="172"/>
      <c r="D50"/>
      <c r="E50" s="134" t="s">
        <v>5</v>
      </c>
      <c r="F50" s="135" t="s">
        <v>9</v>
      </c>
      <c r="G50" s="146"/>
      <c r="H50" s="142"/>
      <c r="I50" s="146"/>
      <c r="J50" s="141"/>
      <c r="K50" s="139">
        <f>G50+I50</f>
        <v>0</v>
      </c>
      <c r="L50" s="132"/>
    </row>
    <row r="51" spans="3:12" ht="15.75">
      <c r="C51" s="173"/>
      <c r="D51"/>
      <c r="E51" s="132"/>
      <c r="F51" s="132"/>
      <c r="G51" s="133"/>
      <c r="H51" s="133"/>
      <c r="I51" s="133"/>
      <c r="J51" s="133"/>
      <c r="K51" s="132"/>
      <c r="L51" s="132"/>
    </row>
    <row r="52" spans="3:12" ht="15.75">
      <c r="C52" s="171">
        <v>4</v>
      </c>
      <c r="D52"/>
      <c r="E52" s="134" t="s">
        <v>16</v>
      </c>
      <c r="F52" s="135" t="s">
        <v>8</v>
      </c>
      <c r="G52" s="147"/>
      <c r="H52" s="142"/>
      <c r="I52" s="147"/>
      <c r="J52" s="141"/>
      <c r="K52" s="132"/>
      <c r="L52" s="132"/>
    </row>
    <row r="53" spans="3:12" ht="15.75">
      <c r="C53" s="172"/>
      <c r="D53"/>
      <c r="E53" s="134" t="s">
        <v>6</v>
      </c>
      <c r="F53" s="135" t="s">
        <v>9</v>
      </c>
      <c r="G53" s="147"/>
      <c r="H53" s="142"/>
      <c r="I53" s="147"/>
      <c r="J53" s="141"/>
      <c r="K53" s="139">
        <f>G53+I53</f>
        <v>0</v>
      </c>
      <c r="L53" s="132"/>
    </row>
    <row r="54" spans="3:12" ht="15.75">
      <c r="C54" s="173"/>
      <c r="D54"/>
      <c r="E54" s="132"/>
      <c r="F54" s="132"/>
      <c r="G54" s="133"/>
      <c r="H54" s="133"/>
      <c r="I54" s="133"/>
      <c r="J54" s="133"/>
      <c r="K54" s="132"/>
      <c r="L54" s="132"/>
    </row>
    <row r="55" spans="3:12" ht="15.75">
      <c r="C55" s="171">
        <v>5</v>
      </c>
      <c r="D55" t="s">
        <v>94</v>
      </c>
      <c r="E55" s="134" t="s">
        <v>18</v>
      </c>
      <c r="F55" s="135" t="s">
        <v>14</v>
      </c>
      <c r="G55" s="146">
        <f>'(5) eX 1 - Custeio Pleno'!C18</f>
        <v>50</v>
      </c>
      <c r="H55" s="141"/>
      <c r="I55" s="146"/>
      <c r="J55" s="142"/>
      <c r="K55" s="132"/>
      <c r="L55" s="148" t="s">
        <v>19</v>
      </c>
    </row>
    <row r="56" spans="3:12" ht="15.75">
      <c r="C56" s="172"/>
      <c r="D56"/>
      <c r="E56" s="134" t="s">
        <v>17</v>
      </c>
      <c r="F56" s="135" t="s">
        <v>15</v>
      </c>
      <c r="G56" s="146"/>
      <c r="H56" s="141"/>
      <c r="I56" s="146"/>
      <c r="J56" s="142"/>
      <c r="K56" s="139">
        <f>G56+I56</f>
        <v>0</v>
      </c>
      <c r="L56" s="132"/>
    </row>
    <row r="57" spans="7:10" ht="15.75">
      <c r="G57" s="13"/>
      <c r="H57" s="13"/>
      <c r="I57" s="13"/>
      <c r="J57" s="13"/>
    </row>
    <row r="58" spans="7:10" ht="15.75">
      <c r="G58" s="13"/>
      <c r="H58" s="13"/>
      <c r="I58" s="13"/>
      <c r="J58" s="13"/>
    </row>
  </sheetData>
  <sheetProtection/>
  <mergeCells count="7">
    <mergeCell ref="C55:C56"/>
    <mergeCell ref="G42:H42"/>
    <mergeCell ref="I42:J42"/>
    <mergeCell ref="C43:C45"/>
    <mergeCell ref="C46:C48"/>
    <mergeCell ref="C49:C51"/>
    <mergeCell ref="C52:C54"/>
  </mergeCells>
  <printOptions/>
  <pageMargins left="0.787401575" right="0.787401575" top="0.984251969" bottom="0.984251969" header="0.492125985" footer="0.49212598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"/>
  <sheetViews>
    <sheetView zoomScalePageLayoutView="0" workbookViewId="0" topLeftCell="A1">
      <selection activeCell="D12" sqref="D12"/>
    </sheetView>
  </sheetViews>
  <sheetFormatPr defaultColWidth="8.8515625" defaultRowHeight="12.75"/>
  <cols>
    <col min="1" max="1" width="22.421875" style="0" customWidth="1"/>
    <col min="2" max="2" width="52.140625" style="0" bestFit="1" customWidth="1"/>
    <col min="3" max="3" width="13.140625" style="0" bestFit="1" customWidth="1"/>
    <col min="4" max="4" width="10.7109375" style="0" customWidth="1"/>
    <col min="5" max="5" width="14.8515625" style="0" customWidth="1"/>
    <col min="6" max="6" width="11.28125" style="0" customWidth="1"/>
    <col min="7" max="7" width="13.140625" style="0" bestFit="1" customWidth="1"/>
    <col min="8" max="8" width="11.28125" style="0" bestFit="1" customWidth="1"/>
    <col min="9" max="9" width="9.8515625" style="0" bestFit="1" customWidth="1"/>
    <col min="10" max="10" width="14.7109375" style="0" bestFit="1" customWidth="1"/>
    <col min="11" max="11" width="10.421875" style="0" bestFit="1" customWidth="1"/>
  </cols>
  <sheetData>
    <row r="1" ht="25.5" thickBot="1">
      <c r="B1" s="49" t="s">
        <v>52</v>
      </c>
    </row>
    <row r="2" spans="2:8" ht="18">
      <c r="B2" s="41"/>
      <c r="C2" s="162" t="s">
        <v>0</v>
      </c>
      <c r="D2" s="163"/>
      <c r="E2" s="163" t="s">
        <v>1</v>
      </c>
      <c r="F2" s="166"/>
      <c r="G2" s="167" t="s">
        <v>55</v>
      </c>
      <c r="H2" s="168"/>
    </row>
    <row r="3" spans="2:8" ht="18">
      <c r="B3" s="42"/>
      <c r="C3" s="34" t="s">
        <v>3</v>
      </c>
      <c r="D3" s="28" t="s">
        <v>4</v>
      </c>
      <c r="E3" s="28" t="s">
        <v>3</v>
      </c>
      <c r="F3" s="35" t="s">
        <v>4</v>
      </c>
      <c r="G3" s="2"/>
      <c r="H3" s="3"/>
    </row>
    <row r="4" spans="2:8" ht="18">
      <c r="B4" s="43" t="s">
        <v>2</v>
      </c>
      <c r="C4" s="36">
        <f>Questões!C7</f>
        <v>80</v>
      </c>
      <c r="D4" s="22"/>
      <c r="E4" s="22">
        <f>Questões!E7</f>
        <v>95</v>
      </c>
      <c r="F4" s="37"/>
      <c r="G4" s="2"/>
      <c r="H4" s="3"/>
    </row>
    <row r="5" spans="2:8" ht="18">
      <c r="B5" s="42"/>
      <c r="C5" s="34"/>
      <c r="D5" s="28"/>
      <c r="E5" s="28"/>
      <c r="F5" s="35"/>
      <c r="G5" s="2"/>
      <c r="H5" s="3"/>
    </row>
    <row r="6" spans="2:8" ht="18">
      <c r="B6" s="43" t="s">
        <v>64</v>
      </c>
      <c r="C6" s="36">
        <f>C7+C8</f>
        <v>0</v>
      </c>
      <c r="D6" s="23">
        <f>C6/C4</f>
        <v>0</v>
      </c>
      <c r="E6" s="22">
        <f>E7+E8</f>
        <v>0</v>
      </c>
      <c r="F6" s="24">
        <f>E6/E4</f>
        <v>0</v>
      </c>
      <c r="G6" s="2"/>
      <c r="H6" s="3"/>
    </row>
    <row r="7" spans="2:8" ht="18">
      <c r="B7" s="44" t="s">
        <v>21</v>
      </c>
      <c r="C7" s="36"/>
      <c r="D7" s="23">
        <f>C7/C4</f>
        <v>0</v>
      </c>
      <c r="E7" s="22"/>
      <c r="F7" s="24">
        <f>E7/E4</f>
        <v>0</v>
      </c>
      <c r="G7" s="2"/>
      <c r="H7" s="3"/>
    </row>
    <row r="8" spans="2:8" ht="18">
      <c r="B8" s="44" t="s">
        <v>22</v>
      </c>
      <c r="C8" s="36"/>
      <c r="D8" s="23">
        <f>C8/C4</f>
        <v>0</v>
      </c>
      <c r="E8" s="22"/>
      <c r="F8" s="24">
        <f>E8/E4</f>
        <v>0</v>
      </c>
      <c r="G8" s="2"/>
      <c r="H8" s="3"/>
    </row>
    <row r="9" spans="2:8" ht="12.75">
      <c r="B9" s="45"/>
      <c r="C9" s="38"/>
      <c r="D9" s="31"/>
      <c r="E9" s="31"/>
      <c r="F9" s="39"/>
      <c r="G9" s="2"/>
      <c r="H9" s="3"/>
    </row>
    <row r="10" spans="2:8" ht="18">
      <c r="B10" s="103" t="s">
        <v>50</v>
      </c>
      <c r="C10" s="104"/>
      <c r="D10" s="95">
        <f>C10/C4</f>
        <v>0</v>
      </c>
      <c r="E10" s="25"/>
      <c r="F10" s="92">
        <f>E10/E4</f>
        <v>0</v>
      </c>
      <c r="G10" s="2"/>
      <c r="H10" s="3"/>
    </row>
    <row r="11" spans="2:8" ht="18">
      <c r="B11" s="105"/>
      <c r="C11" s="104"/>
      <c r="D11" s="95"/>
      <c r="E11" s="25"/>
      <c r="F11" s="97"/>
      <c r="G11" s="2"/>
      <c r="H11" s="3"/>
    </row>
    <row r="12" spans="2:8" ht="18.75" thickBot="1">
      <c r="B12" s="106" t="s">
        <v>51</v>
      </c>
      <c r="C12" s="107">
        <f>C10*Questões!C6</f>
        <v>0</v>
      </c>
      <c r="D12" s="84" t="e">
        <f>C12/G12</f>
        <v>#DIV/0!</v>
      </c>
      <c r="E12" s="108">
        <f>E10*Questões!E6</f>
        <v>0</v>
      </c>
      <c r="F12" s="102" t="e">
        <f>E12/G12</f>
        <v>#DIV/0!</v>
      </c>
      <c r="G12" s="48">
        <f>C12+E12</f>
        <v>0</v>
      </c>
      <c r="H12" s="4"/>
    </row>
    <row r="13" spans="2:6" ht="12.75">
      <c r="B13" s="16"/>
      <c r="C13" s="10"/>
      <c r="D13" s="6"/>
      <c r="E13" s="10"/>
      <c r="F13" s="6"/>
    </row>
    <row r="14" spans="2:6" ht="18">
      <c r="B14" s="32" t="s">
        <v>53</v>
      </c>
      <c r="C14" s="55">
        <f>C15-C16</f>
        <v>-500000</v>
      </c>
      <c r="D14" s="6"/>
      <c r="E14" s="10"/>
      <c r="F14" s="6"/>
    </row>
    <row r="15" spans="2:6" ht="18.75" thickBot="1">
      <c r="B15" s="47" t="s">
        <v>51</v>
      </c>
      <c r="C15" s="149"/>
      <c r="D15" s="6"/>
      <c r="E15" s="10"/>
      <c r="F15" s="6"/>
    </row>
    <row r="16" spans="2:6" ht="18">
      <c r="B16" s="52" t="s">
        <v>54</v>
      </c>
      <c r="C16" s="53">
        <f>Questões!C17</f>
        <v>500000</v>
      </c>
      <c r="D16" s="6"/>
      <c r="E16" s="10"/>
      <c r="F16" s="6"/>
    </row>
    <row r="17" spans="2:6" ht="12.75">
      <c r="B17" s="16"/>
      <c r="C17" s="10"/>
      <c r="D17" s="6"/>
      <c r="E17" s="10"/>
      <c r="F17" s="6"/>
    </row>
    <row r="18" spans="2:6" ht="12.75">
      <c r="B18" s="16"/>
      <c r="C18" s="10"/>
      <c r="D18" s="6"/>
      <c r="E18" s="10"/>
      <c r="F18" s="6"/>
    </row>
    <row r="19" spans="1:14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2.75">
      <c r="A26" s="29"/>
      <c r="B26" s="29"/>
      <c r="C26" s="31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2.75">
      <c r="A27" s="29"/>
      <c r="B27" s="29"/>
      <c r="C27" s="3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2.75">
      <c r="A28" s="29"/>
      <c r="B28" s="29"/>
      <c r="C28" s="31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2.75">
      <c r="A29" s="29"/>
      <c r="B29" s="29"/>
      <c r="C29" s="31"/>
      <c r="D29" s="29"/>
      <c r="E29" s="29"/>
      <c r="F29" s="29"/>
      <c r="G29" s="29"/>
      <c r="H29" s="29"/>
      <c r="I29" s="29"/>
      <c r="J29" s="57"/>
      <c r="K29" s="29"/>
      <c r="L29" s="29"/>
      <c r="M29" s="29"/>
      <c r="N29" s="29"/>
    </row>
    <row r="30" spans="1:14" ht="12.75">
      <c r="A30" s="29"/>
      <c r="B30" s="29"/>
      <c r="C30" s="31"/>
      <c r="D30" s="29"/>
      <c r="E30" s="29"/>
      <c r="F30" s="5"/>
      <c r="G30" s="9"/>
      <c r="H30" s="8"/>
      <c r="I30" s="6"/>
      <c r="J30" s="56"/>
      <c r="K30" s="29"/>
      <c r="L30" s="29"/>
      <c r="M30" s="29"/>
      <c r="N30" s="29"/>
    </row>
    <row r="31" spans="1:14" ht="12.75">
      <c r="A31" s="29"/>
      <c r="B31" s="29"/>
      <c r="C31" s="31"/>
      <c r="D31" s="29"/>
      <c r="E31" s="29"/>
      <c r="F31" s="5"/>
      <c r="G31" s="6"/>
      <c r="H31" s="5"/>
      <c r="I31" s="6"/>
      <c r="J31" s="29"/>
      <c r="K31" s="29"/>
      <c r="L31" s="29"/>
      <c r="M31" s="29"/>
      <c r="N31" s="29"/>
    </row>
    <row r="32" spans="1:14" ht="12.75">
      <c r="A32" s="29"/>
      <c r="B32" s="29"/>
      <c r="C32" s="6"/>
      <c r="D32" s="29"/>
      <c r="E32" s="29"/>
      <c r="F32" s="5"/>
      <c r="G32" s="6"/>
      <c r="H32" s="5"/>
      <c r="I32" s="6"/>
      <c r="J32" s="29"/>
      <c r="K32" s="29"/>
      <c r="L32" s="29"/>
      <c r="M32" s="29"/>
      <c r="N32" s="29"/>
    </row>
    <row r="33" spans="1:14" ht="12.75">
      <c r="A33" s="29"/>
      <c r="B33" s="29"/>
      <c r="C33" s="29"/>
      <c r="D33" s="29"/>
      <c r="E33" s="29"/>
      <c r="F33" s="5"/>
      <c r="G33" s="6"/>
      <c r="H33" s="5"/>
      <c r="I33" s="6"/>
      <c r="J33" s="29"/>
      <c r="K33" s="56"/>
      <c r="L33" s="29"/>
      <c r="M33" s="29"/>
      <c r="N33" s="29"/>
    </row>
    <row r="34" spans="1:14" ht="12.75">
      <c r="A34" s="29"/>
      <c r="B34" s="29"/>
      <c r="C34" s="29"/>
      <c r="D34" s="29"/>
      <c r="E34" s="29"/>
      <c r="F34" s="5"/>
      <c r="G34" s="6"/>
      <c r="H34" s="10"/>
      <c r="I34" s="6"/>
      <c r="J34" s="56"/>
      <c r="K34" s="29"/>
      <c r="L34" s="29"/>
      <c r="M34" s="29"/>
      <c r="N34" s="29"/>
    </row>
    <row r="35" spans="1:14" ht="12.75">
      <c r="A35" s="29"/>
      <c r="B35" s="29"/>
      <c r="C35" s="29"/>
      <c r="D35" s="29"/>
      <c r="E35" s="29"/>
      <c r="F35" s="5"/>
      <c r="G35" s="6"/>
      <c r="H35" s="5"/>
      <c r="I35" s="6"/>
      <c r="J35" s="56"/>
      <c r="K35" s="29"/>
      <c r="L35" s="29"/>
      <c r="M35" s="29"/>
      <c r="N35" s="29"/>
    </row>
    <row r="36" spans="1:14" ht="12.75">
      <c r="A36" s="29"/>
      <c r="B36" s="29"/>
      <c r="C36" s="29"/>
      <c r="D36" s="29"/>
      <c r="E36" s="29"/>
      <c r="F36" s="5"/>
      <c r="G36" s="6"/>
      <c r="H36" s="10"/>
      <c r="I36" s="6"/>
      <c r="J36" s="56"/>
      <c r="K36" s="29"/>
      <c r="L36" s="29"/>
      <c r="M36" s="29"/>
      <c r="N36" s="29"/>
    </row>
    <row r="37" spans="1:14" ht="12.75">
      <c r="A37" s="29"/>
      <c r="B37" s="29"/>
      <c r="C37" s="29"/>
      <c r="D37" s="29"/>
      <c r="E37" s="29"/>
      <c r="F37" s="5"/>
      <c r="G37" s="6"/>
      <c r="H37" s="5"/>
      <c r="I37" s="6"/>
      <c r="J37" s="29"/>
      <c r="K37" s="29"/>
      <c r="L37" s="29"/>
      <c r="M37" s="29"/>
      <c r="N37" s="29"/>
    </row>
    <row r="38" spans="1:14" ht="12.75">
      <c r="A38" s="29"/>
      <c r="B38" s="29"/>
      <c r="C38" s="29"/>
      <c r="D38" s="29"/>
      <c r="E38" s="29"/>
      <c r="F38" s="164"/>
      <c r="G38" s="164"/>
      <c r="H38" s="164"/>
      <c r="I38" s="164"/>
      <c r="J38" s="29"/>
      <c r="K38" s="29"/>
      <c r="L38" s="29"/>
      <c r="M38" s="29"/>
      <c r="N38" s="29"/>
    </row>
    <row r="39" spans="1:14" ht="12.75">
      <c r="A39" s="29"/>
      <c r="B39" s="29"/>
      <c r="C39" s="29"/>
      <c r="D39" s="29"/>
      <c r="E39" s="29"/>
      <c r="F39" s="5"/>
      <c r="G39" s="7"/>
      <c r="H39" s="5"/>
      <c r="I39" s="7"/>
      <c r="J39" s="56"/>
      <c r="K39" s="29"/>
      <c r="L39" s="29"/>
      <c r="M39" s="29"/>
      <c r="N39" s="29"/>
    </row>
    <row r="40" spans="1:14" ht="12.75">
      <c r="A40" s="29"/>
      <c r="B40" s="29"/>
      <c r="C40" s="29"/>
      <c r="D40" s="29"/>
      <c r="E40" s="29"/>
      <c r="F40" s="29"/>
      <c r="G40" s="56"/>
      <c r="H40" s="29"/>
      <c r="I40" s="29"/>
      <c r="J40" s="29"/>
      <c r="K40" s="29"/>
      <c r="L40" s="29"/>
      <c r="M40" s="29"/>
      <c r="N40" s="29"/>
    </row>
    <row r="41" spans="1:14" ht="12.75">
      <c r="A41" s="29"/>
      <c r="B41" s="29"/>
      <c r="C41" s="29"/>
      <c r="D41" s="29"/>
      <c r="E41" s="29"/>
      <c r="F41" s="29"/>
      <c r="G41" s="31"/>
      <c r="H41" s="31"/>
      <c r="I41" s="29"/>
      <c r="J41" s="29"/>
      <c r="K41" s="29"/>
      <c r="L41" s="29"/>
      <c r="M41" s="29"/>
      <c r="N41" s="29"/>
    </row>
    <row r="42" spans="1:14" ht="12.75">
      <c r="A42" s="29"/>
      <c r="B42" s="29"/>
      <c r="C42" s="29"/>
      <c r="D42" s="29"/>
      <c r="E42" s="29"/>
      <c r="F42" s="29"/>
      <c r="G42" s="31"/>
      <c r="H42" s="31"/>
      <c r="I42" s="31"/>
      <c r="J42" s="29"/>
      <c r="K42" s="29"/>
      <c r="L42" s="29"/>
      <c r="M42" s="29"/>
      <c r="N42" s="29"/>
    </row>
    <row r="43" spans="1:14" ht="12.75">
      <c r="A43" s="29"/>
      <c r="B43" s="29"/>
      <c r="C43" s="29"/>
      <c r="D43" s="29"/>
      <c r="E43" s="29"/>
      <c r="F43" s="29"/>
      <c r="G43" s="58"/>
      <c r="H43" s="29"/>
      <c r="I43" s="58"/>
      <c r="J43" s="29"/>
      <c r="K43" s="29"/>
      <c r="L43" s="29"/>
      <c r="M43" s="29"/>
      <c r="N43" s="29"/>
    </row>
    <row r="44" spans="1:14" ht="12.75">
      <c r="A44" s="29"/>
      <c r="B44" s="29"/>
      <c r="C44" s="29"/>
      <c r="D44" s="29"/>
      <c r="E44" s="29"/>
      <c r="F44" s="29"/>
      <c r="G44" s="58"/>
      <c r="H44" s="29"/>
      <c r="I44" s="58"/>
      <c r="J44" s="29"/>
      <c r="K44" s="29"/>
      <c r="L44" s="29"/>
      <c r="M44" s="29"/>
      <c r="N44" s="29"/>
    </row>
    <row r="45" spans="1:14" ht="12.75">
      <c r="A45" s="29"/>
      <c r="B45" s="29"/>
      <c r="C45" s="29"/>
      <c r="D45" s="29"/>
      <c r="E45" s="29"/>
      <c r="F45" s="29"/>
      <c r="G45" s="58"/>
      <c r="H45" s="29"/>
      <c r="I45" s="58"/>
      <c r="J45" s="29"/>
      <c r="K45" s="29"/>
      <c r="L45" s="29"/>
      <c r="M45" s="29"/>
      <c r="N45" s="29"/>
    </row>
    <row r="46" spans="1:14" ht="12.75">
      <c r="A46" s="29"/>
      <c r="B46" s="29"/>
      <c r="C46" s="29"/>
      <c r="D46" s="29"/>
      <c r="E46" s="29"/>
      <c r="F46" s="29"/>
      <c r="G46" s="58"/>
      <c r="H46" s="59"/>
      <c r="I46" s="58"/>
      <c r="J46" s="29"/>
      <c r="K46" s="29"/>
      <c r="L46" s="29"/>
      <c r="M46" s="29"/>
      <c r="N46" s="29"/>
    </row>
    <row r="47" spans="1:14" ht="12.75">
      <c r="A47" s="29"/>
      <c r="B47" s="29"/>
      <c r="C47" s="29"/>
      <c r="D47" s="29"/>
      <c r="E47" s="29"/>
      <c r="F47" s="29"/>
      <c r="G47" s="58"/>
      <c r="H47" s="56"/>
      <c r="I47" s="58"/>
      <c r="J47" s="29"/>
      <c r="K47" s="29"/>
      <c r="L47" s="29"/>
      <c r="M47" s="29"/>
      <c r="N47" s="29"/>
    </row>
    <row r="48" spans="1:14" ht="12.75">
      <c r="A48" s="29"/>
      <c r="B48" s="29"/>
      <c r="C48" s="29"/>
      <c r="D48" s="29"/>
      <c r="E48" s="29"/>
      <c r="F48" s="29"/>
      <c r="G48" s="58"/>
      <c r="H48" s="56"/>
      <c r="I48" s="58"/>
      <c r="J48" s="29"/>
      <c r="K48" s="29"/>
      <c r="L48" s="29"/>
      <c r="M48" s="29"/>
      <c r="N48" s="29"/>
    </row>
    <row r="49" spans="1:14" ht="12.75">
      <c r="A49" s="29"/>
      <c r="B49" s="29"/>
      <c r="C49" s="29"/>
      <c r="D49" s="29"/>
      <c r="E49" s="29"/>
      <c r="F49" s="29"/>
      <c r="G49" s="58"/>
      <c r="H49" s="56"/>
      <c r="I49" s="58"/>
      <c r="J49" s="29"/>
      <c r="K49" s="29"/>
      <c r="L49" s="29"/>
      <c r="M49" s="29"/>
      <c r="N49" s="29"/>
    </row>
    <row r="50" spans="1:14" ht="12.75">
      <c r="A50" s="29"/>
      <c r="B50" s="29"/>
      <c r="C50" s="29"/>
      <c r="D50" s="29"/>
      <c r="E50" s="29"/>
      <c r="F50" s="29"/>
      <c r="G50" s="58"/>
      <c r="H50" s="56"/>
      <c r="I50" s="58"/>
      <c r="J50" s="29"/>
      <c r="K50" s="29"/>
      <c r="L50" s="29"/>
      <c r="M50" s="29"/>
      <c r="N50" s="29"/>
    </row>
    <row r="51" spans="1:14" ht="12.75">
      <c r="A51" s="29"/>
      <c r="B51" s="29"/>
      <c r="C51" s="29"/>
      <c r="D51" s="29"/>
      <c r="E51" s="29"/>
      <c r="F51" s="29"/>
      <c r="G51" s="58"/>
      <c r="H51" s="56"/>
      <c r="I51" s="58"/>
      <c r="J51" s="29"/>
      <c r="K51" s="29"/>
      <c r="L51" s="29"/>
      <c r="M51" s="29"/>
      <c r="N51" s="29"/>
    </row>
    <row r="52" spans="1:14" ht="12.75">
      <c r="A52" s="29"/>
      <c r="B52" s="29"/>
      <c r="C52" s="29"/>
      <c r="D52" s="29"/>
      <c r="E52" s="29"/>
      <c r="F52" s="29"/>
      <c r="G52" s="58"/>
      <c r="H52" s="56"/>
      <c r="I52" s="58"/>
      <c r="J52" s="29"/>
      <c r="K52" s="29"/>
      <c r="L52" s="29"/>
      <c r="M52" s="29"/>
      <c r="N52" s="29"/>
    </row>
    <row r="53" spans="1:14" ht="12.75">
      <c r="A53" s="29"/>
      <c r="B53" s="56"/>
      <c r="C53" s="29"/>
      <c r="D53" s="29"/>
      <c r="E53" s="29"/>
      <c r="F53" s="29"/>
      <c r="G53" s="58"/>
      <c r="H53" s="56"/>
      <c r="I53" s="58"/>
      <c r="J53" s="56"/>
      <c r="K53" s="29"/>
      <c r="L53" s="29"/>
      <c r="M53" s="29"/>
      <c r="N53" s="29"/>
    </row>
    <row r="54" spans="1:14" ht="12.75">
      <c r="A54" s="29"/>
      <c r="B54" s="29"/>
      <c r="C54" s="29"/>
      <c r="D54" s="29"/>
      <c r="E54" s="29"/>
      <c r="F54" s="29"/>
      <c r="G54" s="165"/>
      <c r="H54" s="165"/>
      <c r="I54" s="165"/>
      <c r="J54" s="29"/>
      <c r="K54" s="29"/>
      <c r="L54" s="29"/>
      <c r="M54" s="29"/>
      <c r="N54" s="29"/>
    </row>
    <row r="55" spans="1:14" ht="12.75">
      <c r="A55" s="29"/>
      <c r="B55" s="29"/>
      <c r="C55" s="29"/>
      <c r="D55" s="29"/>
      <c r="E55" s="29"/>
      <c r="F55" s="29"/>
      <c r="G55" s="56"/>
      <c r="H55" s="29"/>
      <c r="I55" s="29"/>
      <c r="J55" s="29"/>
      <c r="K55" s="29"/>
      <c r="L55" s="29"/>
      <c r="M55" s="29"/>
      <c r="N55" s="29"/>
    </row>
    <row r="56" spans="1:14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ht="12.75">
      <c r="A58" s="29"/>
      <c r="B58" s="29"/>
      <c r="C58" s="29"/>
      <c r="D58" s="29"/>
      <c r="E58" s="29"/>
      <c r="F58" s="29"/>
      <c r="G58" s="31"/>
      <c r="H58" s="31"/>
      <c r="I58" s="29"/>
      <c r="J58" s="29"/>
      <c r="K58" s="29"/>
      <c r="L58" s="29"/>
      <c r="M58" s="29"/>
      <c r="N58" s="29"/>
    </row>
    <row r="59" spans="1:14" ht="12.75">
      <c r="A59" s="29"/>
      <c r="B59" s="29"/>
      <c r="C59" s="29"/>
      <c r="D59" s="29"/>
      <c r="E59" s="29"/>
      <c r="F59" s="29"/>
      <c r="G59" s="31"/>
      <c r="H59" s="31"/>
      <c r="I59" s="31"/>
      <c r="J59" s="29"/>
      <c r="K59" s="29"/>
      <c r="L59" s="29"/>
      <c r="M59" s="29"/>
      <c r="N59" s="29"/>
    </row>
    <row r="60" spans="1:14" ht="12.75">
      <c r="A60" s="29"/>
      <c r="B60" s="29"/>
      <c r="C60" s="29"/>
      <c r="D60" s="29"/>
      <c r="E60" s="29"/>
      <c r="F60" s="29"/>
      <c r="G60" s="58"/>
      <c r="H60" s="29"/>
      <c r="I60" s="58"/>
      <c r="J60" s="29"/>
      <c r="K60" s="29"/>
      <c r="L60" s="29"/>
      <c r="M60" s="29"/>
      <c r="N60" s="29"/>
    </row>
    <row r="61" spans="1:14" ht="12.75">
      <c r="A61" s="29"/>
      <c r="B61" s="29"/>
      <c r="C61" s="29"/>
      <c r="D61" s="29"/>
      <c r="E61" s="29"/>
      <c r="F61" s="29"/>
      <c r="G61" s="58"/>
      <c r="H61" s="29"/>
      <c r="I61" s="58"/>
      <c r="J61" s="29"/>
      <c r="K61" s="29"/>
      <c r="L61" s="29"/>
      <c r="M61" s="29"/>
      <c r="N61" s="29"/>
    </row>
    <row r="62" spans="1:14" ht="12.75">
      <c r="A62" s="29"/>
      <c r="B62" s="29"/>
      <c r="C62" s="29"/>
      <c r="D62" s="29"/>
      <c r="E62" s="29"/>
      <c r="F62" s="29"/>
      <c r="G62" s="58"/>
      <c r="H62" s="29"/>
      <c r="I62" s="58"/>
      <c r="J62" s="29"/>
      <c r="K62" s="29"/>
      <c r="L62" s="29"/>
      <c r="M62" s="29"/>
      <c r="N62" s="29"/>
    </row>
    <row r="63" spans="1:14" ht="12.75">
      <c r="A63" s="29"/>
      <c r="B63" s="29"/>
      <c r="C63" s="29"/>
      <c r="D63" s="29"/>
      <c r="E63" s="29"/>
      <c r="F63" s="29"/>
      <c r="G63" s="58"/>
      <c r="H63" s="59"/>
      <c r="I63" s="58"/>
      <c r="J63" s="29"/>
      <c r="K63" s="29"/>
      <c r="L63" s="29"/>
      <c r="M63" s="29"/>
      <c r="N63" s="29"/>
    </row>
    <row r="64" spans="1:14" ht="12.75">
      <c r="A64" s="29"/>
      <c r="B64" s="29"/>
      <c r="C64" s="29"/>
      <c r="D64" s="29"/>
      <c r="E64" s="29"/>
      <c r="F64" s="29"/>
      <c r="G64" s="58"/>
      <c r="H64" s="59"/>
      <c r="I64" s="58"/>
      <c r="J64" s="29"/>
      <c r="K64" s="29"/>
      <c r="L64" s="29"/>
      <c r="M64" s="29"/>
      <c r="N64" s="29"/>
    </row>
    <row r="65" spans="1:14" ht="12.75">
      <c r="A65" s="29"/>
      <c r="B65" s="29"/>
      <c r="C65" s="29"/>
      <c r="D65" s="29"/>
      <c r="E65" s="29"/>
      <c r="F65" s="29"/>
      <c r="G65" s="58"/>
      <c r="H65" s="59"/>
      <c r="I65" s="58"/>
      <c r="J65" s="29"/>
      <c r="K65" s="29"/>
      <c r="L65" s="29"/>
      <c r="M65" s="29"/>
      <c r="N65" s="29"/>
    </row>
    <row r="66" spans="1:14" ht="12.75">
      <c r="A66" s="29"/>
      <c r="B66" s="29"/>
      <c r="C66" s="29"/>
      <c r="D66" s="29"/>
      <c r="E66" s="29"/>
      <c r="F66" s="29"/>
      <c r="G66" s="58"/>
      <c r="H66" s="59"/>
      <c r="I66" s="58"/>
      <c r="J66" s="29"/>
      <c r="K66" s="29"/>
      <c r="L66" s="29"/>
      <c r="M66" s="29"/>
      <c r="N66" s="29"/>
    </row>
    <row r="67" spans="1:14" ht="12.75">
      <c r="A67" s="29"/>
      <c r="B67" s="29"/>
      <c r="C67" s="29"/>
      <c r="D67" s="29"/>
      <c r="E67" s="29"/>
      <c r="F67" s="29"/>
      <c r="G67" s="58"/>
      <c r="H67" s="59"/>
      <c r="I67" s="58"/>
      <c r="J67" s="29"/>
      <c r="K67" s="29"/>
      <c r="L67" s="29"/>
      <c r="M67" s="29"/>
      <c r="N67" s="29"/>
    </row>
    <row r="68" spans="1:14" ht="12.75">
      <c r="A68" s="29"/>
      <c r="B68" s="29"/>
      <c r="C68" s="29"/>
      <c r="D68" s="29"/>
      <c r="E68" s="29"/>
      <c r="F68" s="29"/>
      <c r="G68" s="58"/>
      <c r="H68" s="59"/>
      <c r="I68" s="58"/>
      <c r="J68" s="29"/>
      <c r="K68" s="29"/>
      <c r="L68" s="29"/>
      <c r="M68" s="29"/>
      <c r="N68" s="29"/>
    </row>
    <row r="69" spans="1:14" ht="12.75">
      <c r="A69" s="29"/>
      <c r="B69" s="29"/>
      <c r="C69" s="29"/>
      <c r="D69" s="29"/>
      <c r="E69" s="29"/>
      <c r="F69" s="29"/>
      <c r="G69" s="58"/>
      <c r="H69" s="59"/>
      <c r="I69" s="58"/>
      <c r="J69" s="29"/>
      <c r="K69" s="29"/>
      <c r="L69" s="29"/>
      <c r="M69" s="29"/>
      <c r="N69" s="29"/>
    </row>
    <row r="70" spans="1:14" ht="12.75">
      <c r="A70" s="29"/>
      <c r="B70" s="29"/>
      <c r="C70" s="29"/>
      <c r="D70" s="29"/>
      <c r="E70" s="29"/>
      <c r="F70" s="29"/>
      <c r="G70" s="58"/>
      <c r="H70" s="59"/>
      <c r="I70" s="58"/>
      <c r="J70" s="56"/>
      <c r="K70" s="29"/>
      <c r="L70" s="29"/>
      <c r="M70" s="29"/>
      <c r="N70" s="29"/>
    </row>
    <row r="71" spans="1:14" ht="12.75">
      <c r="A71" s="29"/>
      <c r="B71" s="29"/>
      <c r="C71" s="29"/>
      <c r="D71" s="29"/>
      <c r="E71" s="29"/>
      <c r="F71" s="29"/>
      <c r="G71" s="159"/>
      <c r="H71" s="159"/>
      <c r="I71" s="159"/>
      <c r="J71" s="29"/>
      <c r="K71" s="29"/>
      <c r="L71" s="29"/>
      <c r="M71" s="29"/>
      <c r="N71" s="29"/>
    </row>
    <row r="72" spans="1:14" ht="12.75">
      <c r="A72" s="29"/>
      <c r="B72" s="29"/>
      <c r="C72" s="29"/>
      <c r="D72" s="29"/>
      <c r="E72" s="29"/>
      <c r="F72" s="29"/>
      <c r="G72" s="58"/>
      <c r="H72" s="29"/>
      <c r="I72" s="58"/>
      <c r="J72" s="29"/>
      <c r="K72" s="29"/>
      <c r="L72" s="29"/>
      <c r="M72" s="29"/>
      <c r="N72" s="29"/>
    </row>
    <row r="73" spans="1:14" ht="12.75">
      <c r="A73" s="29"/>
      <c r="B73" s="29"/>
      <c r="C73" s="29"/>
      <c r="D73" s="29"/>
      <c r="E73" s="29"/>
      <c r="F73" s="29"/>
      <c r="G73" s="58"/>
      <c r="H73" s="29"/>
      <c r="I73" s="58"/>
      <c r="J73" s="29"/>
      <c r="K73" s="29"/>
      <c r="L73" s="29"/>
      <c r="M73" s="29"/>
      <c r="N73" s="29"/>
    </row>
    <row r="74" spans="1:14" ht="12.75">
      <c r="A74" s="29"/>
      <c r="B74" s="29"/>
      <c r="C74" s="29"/>
      <c r="D74" s="29"/>
      <c r="E74" s="29"/>
      <c r="F74" s="29"/>
      <c r="G74" s="58"/>
      <c r="H74" s="29"/>
      <c r="I74" s="58"/>
      <c r="J74" s="29"/>
      <c r="K74" s="29"/>
      <c r="L74" s="29"/>
      <c r="M74" s="29"/>
      <c r="N74" s="29"/>
    </row>
    <row r="75" spans="1:14" ht="12.75">
      <c r="A75" s="29"/>
      <c r="B75" s="29"/>
      <c r="C75" s="29"/>
      <c r="D75" s="29"/>
      <c r="E75" s="29"/>
      <c r="F75" s="29"/>
      <c r="G75" s="58"/>
      <c r="H75" s="29"/>
      <c r="I75" s="58"/>
      <c r="J75" s="29"/>
      <c r="K75" s="29"/>
      <c r="L75" s="29"/>
      <c r="M75" s="29"/>
      <c r="N75" s="29"/>
    </row>
    <row r="76" spans="1:14" ht="12.75">
      <c r="A76" s="29"/>
      <c r="B76" s="29"/>
      <c r="C76" s="29"/>
      <c r="D76" s="29"/>
      <c r="E76" s="29"/>
      <c r="F76" s="29"/>
      <c r="G76" s="58"/>
      <c r="H76" s="29"/>
      <c r="I76" s="58"/>
      <c r="J76" s="29"/>
      <c r="K76" s="29"/>
      <c r="L76" s="29"/>
      <c r="M76" s="29"/>
      <c r="N76" s="29"/>
    </row>
    <row r="77" spans="1:14" ht="12.75">
      <c r="A77" s="29"/>
      <c r="B77" s="29"/>
      <c r="C77" s="29"/>
      <c r="D77" s="29"/>
      <c r="E77" s="29"/>
      <c r="F77" s="29"/>
      <c r="G77" s="58"/>
      <c r="H77" s="60"/>
      <c r="I77" s="58"/>
      <c r="J77" s="29"/>
      <c r="K77" s="29"/>
      <c r="L77" s="29"/>
      <c r="M77" s="29"/>
      <c r="N77" s="29"/>
    </row>
    <row r="78" spans="1:14" ht="12.75">
      <c r="A78" s="29"/>
      <c r="B78" s="29"/>
      <c r="C78" s="29"/>
      <c r="D78" s="29"/>
      <c r="E78" s="29"/>
      <c r="F78" s="29"/>
      <c r="G78" s="58"/>
      <c r="H78" s="29"/>
      <c r="I78" s="58"/>
      <c r="J78" s="29"/>
      <c r="K78" s="29"/>
      <c r="L78" s="29"/>
      <c r="M78" s="29"/>
      <c r="N78" s="29"/>
    </row>
    <row r="79" spans="1:14" ht="12.75">
      <c r="A79" s="29"/>
      <c r="B79" s="29"/>
      <c r="C79" s="29"/>
      <c r="D79" s="29"/>
      <c r="E79" s="29"/>
      <c r="F79" s="29"/>
      <c r="G79" s="58"/>
      <c r="H79" s="60"/>
      <c r="I79" s="58"/>
      <c r="J79" s="29"/>
      <c r="K79" s="29"/>
      <c r="L79" s="29"/>
      <c r="M79" s="29"/>
      <c r="N79" s="29"/>
    </row>
    <row r="80" spans="1:14" ht="12.75">
      <c r="A80" s="29"/>
      <c r="B80" s="29"/>
      <c r="C80" s="29"/>
      <c r="D80" s="29"/>
      <c r="E80" s="29"/>
      <c r="F80" s="29"/>
      <c r="G80" s="58"/>
      <c r="H80" s="61"/>
      <c r="I80" s="58"/>
      <c r="J80" s="29"/>
      <c r="K80" s="29"/>
      <c r="L80" s="29"/>
      <c r="M80" s="29"/>
      <c r="N80" s="29"/>
    </row>
    <row r="81" spans="1:14" ht="12.75">
      <c r="A81" s="29"/>
      <c r="B81" s="29"/>
      <c r="C81" s="29"/>
      <c r="D81" s="29"/>
      <c r="E81" s="29"/>
      <c r="F81" s="29"/>
      <c r="G81" s="58"/>
      <c r="H81" s="61"/>
      <c r="I81" s="58"/>
      <c r="J81" s="29"/>
      <c r="K81" s="29"/>
      <c r="L81" s="29"/>
      <c r="M81" s="29"/>
      <c r="N81" s="29"/>
    </row>
    <row r="82" spans="1:14" ht="12.75">
      <c r="A82" s="29"/>
      <c r="B82" s="29"/>
      <c r="C82" s="29"/>
      <c r="D82" s="29"/>
      <c r="E82" s="29"/>
      <c r="F82" s="29"/>
      <c r="G82" s="58"/>
      <c r="H82" s="59"/>
      <c r="I82" s="58"/>
      <c r="J82" s="56"/>
      <c r="K82" s="29"/>
      <c r="L82" s="29"/>
      <c r="M82" s="29"/>
      <c r="N82" s="29"/>
    </row>
    <row r="83" spans="1:14" ht="12.75">
      <c r="A83" s="29"/>
      <c r="B83" s="29"/>
      <c r="C83" s="29"/>
      <c r="D83" s="29"/>
      <c r="E83" s="29"/>
      <c r="F83" s="29"/>
      <c r="G83" s="160"/>
      <c r="H83" s="160"/>
      <c r="I83" s="29"/>
      <c r="J83" s="29"/>
      <c r="K83" s="29"/>
      <c r="L83" s="29"/>
      <c r="M83" s="29"/>
      <c r="N83" s="29"/>
    </row>
    <row r="84" spans="1:14" ht="12.75">
      <c r="A84" s="29"/>
      <c r="B84" s="29"/>
      <c r="C84" s="29"/>
      <c r="D84" s="29"/>
      <c r="E84" s="29"/>
      <c r="F84" s="29"/>
      <c r="G84" s="56"/>
      <c r="H84" s="29"/>
      <c r="I84" s="29"/>
      <c r="J84" s="29"/>
      <c r="K84" s="29"/>
      <c r="L84" s="29"/>
      <c r="M84" s="29"/>
      <c r="N84" s="29"/>
    </row>
    <row r="85" spans="1:14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</row>
    <row r="86" spans="1:14" ht="12.75">
      <c r="A86" s="29"/>
      <c r="B86" s="29"/>
      <c r="C86" s="29"/>
      <c r="D86" s="29"/>
      <c r="E86" s="29"/>
      <c r="F86" s="16"/>
      <c r="G86" s="31"/>
      <c r="H86" s="50"/>
      <c r="I86" s="29"/>
      <c r="J86" s="29"/>
      <c r="K86" s="29"/>
      <c r="L86" s="29"/>
      <c r="M86" s="29"/>
      <c r="N86" s="29"/>
    </row>
    <row r="87" spans="1:14" ht="12.75">
      <c r="A87" s="29"/>
      <c r="B87" s="29"/>
      <c r="C87" s="29"/>
      <c r="D87" s="29"/>
      <c r="E87" s="29"/>
      <c r="F87" s="16"/>
      <c r="G87" s="31"/>
      <c r="H87" s="31"/>
      <c r="I87" s="29"/>
      <c r="J87" s="29"/>
      <c r="K87" s="29"/>
      <c r="L87" s="29"/>
      <c r="M87" s="29"/>
      <c r="N87" s="29"/>
    </row>
    <row r="88" spans="1:14" ht="12.75">
      <c r="A88" s="29"/>
      <c r="B88" s="29"/>
      <c r="C88" s="29"/>
      <c r="D88" s="29"/>
      <c r="E88" s="29"/>
      <c r="F88" s="16"/>
      <c r="G88" s="10"/>
      <c r="H88" s="10"/>
      <c r="I88" s="29"/>
      <c r="J88" s="29"/>
      <c r="K88" s="29"/>
      <c r="L88" s="29"/>
      <c r="M88" s="29"/>
      <c r="N88" s="29"/>
    </row>
    <row r="89" spans="1:14" ht="12.75">
      <c r="A89" s="29"/>
      <c r="B89" s="29"/>
      <c r="C89" s="29"/>
      <c r="D89" s="29"/>
      <c r="E89" s="29"/>
      <c r="F89" s="16"/>
      <c r="G89" s="31"/>
      <c r="H89" s="10"/>
      <c r="I89" s="29"/>
      <c r="J89" s="29"/>
      <c r="K89" s="29"/>
      <c r="L89" s="29"/>
      <c r="M89" s="29"/>
      <c r="N89" s="29"/>
    </row>
    <row r="90" spans="1:14" ht="12.75">
      <c r="A90" s="29"/>
      <c r="B90" s="29"/>
      <c r="C90" s="29"/>
      <c r="D90" s="29"/>
      <c r="E90" s="29"/>
      <c r="F90" s="16"/>
      <c r="G90" s="62"/>
      <c r="H90" s="10"/>
      <c r="I90" s="58"/>
      <c r="J90" s="29"/>
      <c r="K90" s="29"/>
      <c r="L90" s="29"/>
      <c r="M90" s="29"/>
      <c r="N90" s="29"/>
    </row>
    <row r="91" spans="1:14" ht="12.75">
      <c r="A91" s="29"/>
      <c r="B91" s="29"/>
      <c r="C91" s="29"/>
      <c r="D91" s="29"/>
      <c r="E91" s="29"/>
      <c r="F91" s="29"/>
      <c r="G91" s="31"/>
      <c r="H91" s="31"/>
      <c r="I91" s="29"/>
      <c r="J91" s="29"/>
      <c r="K91" s="29"/>
      <c r="L91" s="29"/>
      <c r="M91" s="29"/>
      <c r="N91" s="29"/>
    </row>
    <row r="92" spans="1:14" ht="12.75">
      <c r="A92" s="29"/>
      <c r="B92" s="29"/>
      <c r="C92" s="29"/>
      <c r="D92" s="29"/>
      <c r="E92" s="29"/>
      <c r="F92" s="29"/>
      <c r="G92" s="31"/>
      <c r="H92" s="31"/>
      <c r="I92" s="29"/>
      <c r="J92" s="29"/>
      <c r="K92" s="29"/>
      <c r="L92" s="29"/>
      <c r="M92" s="29"/>
      <c r="N92" s="29"/>
    </row>
    <row r="93" spans="1:14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</row>
    <row r="94" spans="1:14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</row>
    <row r="95" spans="1:14" ht="15.75">
      <c r="A95" s="29"/>
      <c r="B95" s="29"/>
      <c r="C95" s="29"/>
      <c r="D95" s="29"/>
      <c r="E95" s="29"/>
      <c r="F95" s="29"/>
      <c r="G95" s="63"/>
      <c r="H95" s="161"/>
      <c r="I95" s="161"/>
      <c r="J95" s="31"/>
      <c r="K95" s="29"/>
      <c r="L95" s="29"/>
      <c r="M95" s="29"/>
      <c r="N95" s="29"/>
    </row>
    <row r="96" spans="1:14" ht="15.75">
      <c r="A96" s="29"/>
      <c r="B96" s="29"/>
      <c r="C96" s="29"/>
      <c r="D96" s="29"/>
      <c r="E96" s="64"/>
      <c r="F96" s="16"/>
      <c r="G96" s="58"/>
      <c r="H96" s="57"/>
      <c r="I96" s="58"/>
      <c r="J96" s="29"/>
      <c r="K96" s="29"/>
      <c r="L96" s="29"/>
      <c r="M96" s="29"/>
      <c r="N96" s="29"/>
    </row>
    <row r="97" spans="1:14" ht="15.75">
      <c r="A97" s="29"/>
      <c r="B97" s="29"/>
      <c r="C97" s="29"/>
      <c r="D97" s="29"/>
      <c r="E97" s="64"/>
      <c r="F97" s="16"/>
      <c r="G97" s="58"/>
      <c r="H97" s="65"/>
      <c r="I97" s="58"/>
      <c r="J97" s="66"/>
      <c r="K97" s="29"/>
      <c r="L97" s="29"/>
      <c r="M97" s="29"/>
      <c r="N97" s="29"/>
    </row>
    <row r="98" spans="1:14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</row>
    <row r="99" spans="1:14" ht="15.75">
      <c r="A99" s="29"/>
      <c r="B99" s="29"/>
      <c r="C99" s="29"/>
      <c r="D99" s="29"/>
      <c r="E99" s="64"/>
      <c r="F99" s="16"/>
      <c r="G99" s="58"/>
      <c r="H99" s="57"/>
      <c r="I99" s="58"/>
      <c r="J99" s="29"/>
      <c r="K99" s="29"/>
      <c r="L99" s="29"/>
      <c r="M99" s="29"/>
      <c r="N99" s="29"/>
    </row>
    <row r="100" spans="1:14" ht="15.75">
      <c r="A100" s="29"/>
      <c r="B100" s="29"/>
      <c r="C100" s="29"/>
      <c r="D100" s="29"/>
      <c r="E100" s="64"/>
      <c r="F100" s="16"/>
      <c r="G100" s="58"/>
      <c r="H100" s="65"/>
      <c r="I100" s="58"/>
      <c r="J100" s="67"/>
      <c r="K100" s="29"/>
      <c r="L100" s="29"/>
      <c r="M100" s="29"/>
      <c r="N100" s="29"/>
    </row>
    <row r="101" spans="1:14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</row>
    <row r="102" spans="1:14" ht="15.75">
      <c r="A102" s="29"/>
      <c r="B102" s="29"/>
      <c r="C102" s="29"/>
      <c r="D102" s="29"/>
      <c r="E102" s="64"/>
      <c r="F102" s="16"/>
      <c r="G102" s="58"/>
      <c r="H102" s="68"/>
      <c r="I102" s="58"/>
      <c r="J102" s="29"/>
      <c r="K102" s="29"/>
      <c r="L102" s="29"/>
      <c r="M102" s="29"/>
      <c r="N102" s="29"/>
    </row>
    <row r="103" spans="1:14" ht="15.75">
      <c r="A103" s="29"/>
      <c r="B103" s="29"/>
      <c r="C103" s="29"/>
      <c r="D103" s="29"/>
      <c r="E103" s="64"/>
      <c r="F103" s="16"/>
      <c r="G103" s="58"/>
      <c r="H103" s="56"/>
      <c r="I103" s="58"/>
      <c r="J103" s="69"/>
      <c r="K103" s="29"/>
      <c r="L103" s="29"/>
      <c r="M103" s="29"/>
      <c r="N103" s="29"/>
    </row>
    <row r="104" spans="1:14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1:14" ht="15.75">
      <c r="A105" s="29"/>
      <c r="B105" s="29"/>
      <c r="C105" s="29"/>
      <c r="D105" s="29"/>
      <c r="E105" s="64"/>
      <c r="F105" s="16"/>
      <c r="G105" s="58"/>
      <c r="H105" s="61"/>
      <c r="I105" s="58"/>
      <c r="J105" s="29"/>
      <c r="K105" s="29"/>
      <c r="L105" s="29"/>
      <c r="M105" s="29"/>
      <c r="N105" s="29"/>
    </row>
    <row r="106" spans="1:14" ht="15.75">
      <c r="A106" s="29"/>
      <c r="B106" s="29"/>
      <c r="C106" s="29"/>
      <c r="D106" s="29"/>
      <c r="E106" s="64"/>
      <c r="F106" s="16"/>
      <c r="G106" s="58"/>
      <c r="H106" s="70"/>
      <c r="I106" s="58"/>
      <c r="J106" s="69"/>
      <c r="K106" s="29"/>
      <c r="L106" s="29"/>
      <c r="M106" s="29"/>
      <c r="N106" s="29"/>
    </row>
    <row r="107" spans="1:14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</row>
    <row r="108" spans="1:14" ht="15.75">
      <c r="A108" s="29"/>
      <c r="B108" s="29"/>
      <c r="C108" s="29"/>
      <c r="D108" s="29"/>
      <c r="E108" s="64"/>
      <c r="F108" s="16"/>
      <c r="G108" s="71"/>
      <c r="H108" s="10"/>
      <c r="I108" s="71"/>
      <c r="J108" s="29"/>
      <c r="K108" s="72"/>
      <c r="L108" s="29"/>
      <c r="M108" s="29"/>
      <c r="N108" s="29"/>
    </row>
    <row r="109" spans="1:14" ht="15.75">
      <c r="A109" s="29"/>
      <c r="B109" s="29"/>
      <c r="C109" s="29"/>
      <c r="D109" s="29"/>
      <c r="E109" s="64"/>
      <c r="F109" s="16"/>
      <c r="G109" s="62"/>
      <c r="H109" s="73"/>
      <c r="I109" s="62"/>
      <c r="J109" s="65"/>
      <c r="K109" s="29"/>
      <c r="L109" s="29"/>
      <c r="M109" s="29"/>
      <c r="N109" s="29"/>
    </row>
    <row r="110" spans="1:14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1:14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</row>
    <row r="112" spans="1:14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1:14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</row>
    <row r="114" spans="1:14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</row>
    <row r="115" spans="1:14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</row>
    <row r="116" spans="1:14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</row>
    <row r="117" spans="1:14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</row>
    <row r="118" spans="1:14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</row>
    <row r="119" spans="1:14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</row>
    <row r="120" spans="1:14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</row>
    <row r="121" spans="1:14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</row>
    <row r="122" spans="1:14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</row>
    <row r="123" spans="1:14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</row>
    <row r="124" spans="1:14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</row>
  </sheetData>
  <sheetProtection/>
  <mergeCells count="8">
    <mergeCell ref="G71:I71"/>
    <mergeCell ref="G83:H83"/>
    <mergeCell ref="H95:I95"/>
    <mergeCell ref="C2:D2"/>
    <mergeCell ref="F38:I38"/>
    <mergeCell ref="G54:I54"/>
    <mergeCell ref="E2:F2"/>
    <mergeCell ref="G2:H2"/>
  </mergeCells>
  <printOptions/>
  <pageMargins left="0.787401575" right="0.787401575" top="0.984251969" bottom="0.984251969" header="0.492125985" footer="0.49212598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C7" sqref="C7:F8"/>
    </sheetView>
  </sheetViews>
  <sheetFormatPr defaultColWidth="9.140625" defaultRowHeight="12.75"/>
  <cols>
    <col min="1" max="1" width="9.140625" style="18" customWidth="1"/>
    <col min="2" max="2" width="59.421875" style="18" customWidth="1"/>
    <col min="3" max="3" width="17.28125" style="18" bestFit="1" customWidth="1"/>
    <col min="4" max="4" width="8.8515625" style="18" customWidth="1"/>
    <col min="5" max="5" width="18.421875" style="18" customWidth="1"/>
    <col min="6" max="6" width="10.7109375" style="18" bestFit="1" customWidth="1"/>
    <col min="7" max="7" width="13.140625" style="18" bestFit="1" customWidth="1"/>
    <col min="8" max="16384" width="9.140625" style="18" customWidth="1"/>
  </cols>
  <sheetData>
    <row r="1" ht="18.75" thickBot="1">
      <c r="B1" s="21" t="s">
        <v>65</v>
      </c>
    </row>
    <row r="2" spans="2:8" ht="18">
      <c r="B2" s="41"/>
      <c r="C2" s="162" t="s">
        <v>0</v>
      </c>
      <c r="D2" s="163"/>
      <c r="E2" s="163" t="s">
        <v>1</v>
      </c>
      <c r="F2" s="166"/>
      <c r="G2" s="169" t="s">
        <v>55</v>
      </c>
      <c r="H2" s="168"/>
    </row>
    <row r="3" spans="2:8" ht="18">
      <c r="B3" s="42"/>
      <c r="C3" s="34" t="s">
        <v>3</v>
      </c>
      <c r="D3" s="28" t="s">
        <v>4</v>
      </c>
      <c r="E3" s="28" t="s">
        <v>3</v>
      </c>
      <c r="F3" s="35" t="s">
        <v>4</v>
      </c>
      <c r="G3" s="20"/>
      <c r="H3" s="74"/>
    </row>
    <row r="4" spans="2:8" ht="18">
      <c r="B4" s="43" t="s">
        <v>2</v>
      </c>
      <c r="C4" s="36">
        <f>Questões!C7</f>
        <v>80</v>
      </c>
      <c r="D4" s="22"/>
      <c r="E4" s="22">
        <f>Questões!E7</f>
        <v>95</v>
      </c>
      <c r="F4" s="37"/>
      <c r="G4" s="20"/>
      <c r="H4" s="74"/>
    </row>
    <row r="5" spans="2:8" ht="18">
      <c r="B5" s="42"/>
      <c r="C5" s="34"/>
      <c r="D5" s="28"/>
      <c r="E5" s="28"/>
      <c r="F5" s="35"/>
      <c r="G5" s="20"/>
      <c r="H5" s="74"/>
    </row>
    <row r="6" spans="2:8" ht="18">
      <c r="B6" s="43" t="s">
        <v>64</v>
      </c>
      <c r="C6" s="36">
        <f>C7+C8</f>
        <v>0</v>
      </c>
      <c r="D6" s="23">
        <f>C6/C4</f>
        <v>0</v>
      </c>
      <c r="E6" s="22">
        <f>E7+E8</f>
        <v>0</v>
      </c>
      <c r="F6" s="24">
        <f>E6/E4</f>
        <v>0</v>
      </c>
      <c r="G6" s="20"/>
      <c r="H6" s="74"/>
    </row>
    <row r="7" spans="2:8" ht="18">
      <c r="B7" s="44" t="s">
        <v>21</v>
      </c>
      <c r="C7" s="36"/>
      <c r="D7" s="23"/>
      <c r="E7" s="22"/>
      <c r="F7" s="24"/>
      <c r="G7" s="20"/>
      <c r="H7" s="74"/>
    </row>
    <row r="8" spans="2:8" ht="18">
      <c r="B8" s="44" t="s">
        <v>22</v>
      </c>
      <c r="C8" s="36"/>
      <c r="D8" s="23"/>
      <c r="E8" s="22"/>
      <c r="F8" s="24"/>
      <c r="G8" s="20"/>
      <c r="H8" s="74"/>
    </row>
    <row r="9" spans="2:8" ht="18">
      <c r="B9" s="87"/>
      <c r="C9" s="17"/>
      <c r="D9" s="20"/>
      <c r="E9" s="20"/>
      <c r="F9" s="74"/>
      <c r="G9" s="20"/>
      <c r="H9" s="74"/>
    </row>
    <row r="10" spans="2:8" ht="18">
      <c r="B10" s="46" t="s">
        <v>56</v>
      </c>
      <c r="C10" s="88">
        <f>Questões!C17</f>
        <v>500000</v>
      </c>
      <c r="D10" s="79"/>
      <c r="E10" s="79"/>
      <c r="F10" s="83"/>
      <c r="G10" s="79"/>
      <c r="H10" s="83"/>
    </row>
    <row r="11" spans="2:8" ht="18">
      <c r="B11" s="87" t="s">
        <v>57</v>
      </c>
      <c r="C11" s="88"/>
      <c r="D11" s="79"/>
      <c r="E11" s="79"/>
      <c r="F11" s="83"/>
      <c r="G11" s="79"/>
      <c r="H11" s="83"/>
    </row>
    <row r="12" spans="2:8" ht="18">
      <c r="B12" s="87" t="s">
        <v>58</v>
      </c>
      <c r="C12" s="150"/>
      <c r="D12" s="80" t="e">
        <f>C12/G12</f>
        <v>#DIV/0!</v>
      </c>
      <c r="E12" s="151"/>
      <c r="F12" s="90" t="e">
        <f>E12/G12</f>
        <v>#DIV/0!</v>
      </c>
      <c r="G12" s="82">
        <f>C12+E12</f>
        <v>0</v>
      </c>
      <c r="H12" s="83"/>
    </row>
    <row r="13" spans="2:8" ht="18">
      <c r="B13" s="87" t="s">
        <v>59</v>
      </c>
      <c r="C13" s="91" t="e">
        <f>C10*D12</f>
        <v>#DIV/0!</v>
      </c>
      <c r="D13" s="79"/>
      <c r="E13" s="81" t="e">
        <f>F12*C10</f>
        <v>#DIV/0!</v>
      </c>
      <c r="F13" s="83"/>
      <c r="G13" s="82" t="e">
        <f>C13+E13</f>
        <v>#DIV/0!</v>
      </c>
      <c r="H13" s="83"/>
    </row>
    <row r="14" spans="2:8" ht="18">
      <c r="B14" s="87" t="s">
        <v>60</v>
      </c>
      <c r="C14" s="88" t="e">
        <f>C13/Questões!C6</f>
        <v>#DIV/0!</v>
      </c>
      <c r="D14" s="79"/>
      <c r="E14" s="79" t="e">
        <f>E13/Questões!E6</f>
        <v>#DIV/0!</v>
      </c>
      <c r="F14" s="83"/>
      <c r="G14" s="79"/>
      <c r="H14" s="83"/>
    </row>
    <row r="15" spans="2:8" ht="18">
      <c r="B15" s="87"/>
      <c r="C15" s="88"/>
      <c r="D15" s="79"/>
      <c r="E15" s="79"/>
      <c r="F15" s="83"/>
      <c r="G15" s="79"/>
      <c r="H15" s="83"/>
    </row>
    <row r="16" spans="2:8" ht="18">
      <c r="B16" s="87" t="s">
        <v>62</v>
      </c>
      <c r="C16" s="152"/>
      <c r="D16" s="80">
        <f>C16/C4</f>
        <v>0</v>
      </c>
      <c r="E16" s="153" t="e">
        <f>E14+E6</f>
        <v>#DIV/0!</v>
      </c>
      <c r="F16" s="90" t="e">
        <f>E16/E4</f>
        <v>#DIV/0!</v>
      </c>
      <c r="G16" s="79"/>
      <c r="H16" s="83"/>
    </row>
    <row r="17" spans="2:8" ht="18">
      <c r="B17" s="87"/>
      <c r="C17" s="17"/>
      <c r="D17" s="20"/>
      <c r="E17" s="20"/>
      <c r="F17" s="83"/>
      <c r="G17" s="79"/>
      <c r="H17" s="83"/>
    </row>
    <row r="18" spans="2:8" ht="18">
      <c r="B18" s="93" t="s">
        <v>61</v>
      </c>
      <c r="C18" s="94"/>
      <c r="D18" s="95">
        <f>C18/C4</f>
        <v>0</v>
      </c>
      <c r="E18" s="96"/>
      <c r="F18" s="92">
        <f>E18/E4</f>
        <v>0</v>
      </c>
      <c r="G18" s="79"/>
      <c r="H18" s="83"/>
    </row>
    <row r="19" spans="2:8" ht="18.75" thickBot="1">
      <c r="B19" s="98" t="s">
        <v>63</v>
      </c>
      <c r="C19" s="99">
        <f>C18*Questões!C6</f>
        <v>0</v>
      </c>
      <c r="D19" s="84" t="e">
        <f>C19/G19</f>
        <v>#DIV/0!</v>
      </c>
      <c r="E19" s="101">
        <f>E18*Questões!E6</f>
        <v>0</v>
      </c>
      <c r="F19" s="102" t="e">
        <f>E19/G19</f>
        <v>#DIV/0!</v>
      </c>
      <c r="G19" s="85">
        <f>C19+E19</f>
        <v>0</v>
      </c>
      <c r="H19" s="86"/>
    </row>
    <row r="20" spans="3:8" ht="18">
      <c r="C20" s="75"/>
      <c r="D20" s="75"/>
      <c r="E20" s="75"/>
      <c r="F20" s="75"/>
      <c r="G20" s="75"/>
      <c r="H20" s="75"/>
    </row>
    <row r="21" spans="2:3" ht="18">
      <c r="B21" s="109" t="s">
        <v>66</v>
      </c>
      <c r="C21" s="110">
        <f>G19</f>
        <v>0</v>
      </c>
    </row>
  </sheetData>
  <sheetProtection/>
  <mergeCells count="3">
    <mergeCell ref="C2:D2"/>
    <mergeCell ref="E2:F2"/>
    <mergeCell ref="G2:H2"/>
  </mergeCells>
  <printOptions/>
  <pageMargins left="0.787401575" right="0.787401575" top="0.984251969" bottom="0.984251969" header="0.492125985" footer="0.49212598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7"/>
  <sheetViews>
    <sheetView zoomScale="87" zoomScaleNormal="87" zoomScalePageLayoutView="0" workbookViewId="0" topLeftCell="A25">
      <selection activeCell="O33" sqref="O33"/>
    </sheetView>
  </sheetViews>
  <sheetFormatPr defaultColWidth="8.8515625" defaultRowHeight="12.75"/>
  <cols>
    <col min="1" max="1" width="8.8515625" style="0" customWidth="1"/>
    <col min="2" max="2" width="60.00390625" style="0" bestFit="1" customWidth="1"/>
    <col min="3" max="3" width="15.7109375" style="0" bestFit="1" customWidth="1"/>
    <col min="4" max="4" width="8.8515625" style="0" customWidth="1"/>
    <col min="5" max="5" width="11.7109375" style="0" bestFit="1" customWidth="1"/>
    <col min="6" max="6" width="10.8515625" style="0" bestFit="1" customWidth="1"/>
    <col min="7" max="7" width="13.140625" style="0" bestFit="1" customWidth="1"/>
    <col min="8" max="8" width="8.8515625" style="0" customWidth="1"/>
    <col min="9" max="9" width="13.421875" style="0" bestFit="1" customWidth="1"/>
  </cols>
  <sheetData>
    <row r="1" ht="25.5" thickBot="1">
      <c r="B1" s="49" t="s">
        <v>68</v>
      </c>
    </row>
    <row r="2" spans="2:8" ht="18">
      <c r="B2" s="41"/>
      <c r="C2" s="162" t="s">
        <v>0</v>
      </c>
      <c r="D2" s="163"/>
      <c r="E2" s="163" t="s">
        <v>1</v>
      </c>
      <c r="F2" s="166"/>
      <c r="G2" s="170"/>
      <c r="H2" s="170"/>
    </row>
    <row r="3" spans="2:8" ht="18">
      <c r="B3" s="42"/>
      <c r="C3" s="34" t="s">
        <v>3</v>
      </c>
      <c r="D3" s="28" t="s">
        <v>4</v>
      </c>
      <c r="E3" s="28" t="s">
        <v>3</v>
      </c>
      <c r="F3" s="35" t="s">
        <v>4</v>
      </c>
      <c r="G3" s="1"/>
      <c r="H3" s="1"/>
    </row>
    <row r="4" spans="2:8" ht="18">
      <c r="B4" s="43" t="s">
        <v>2</v>
      </c>
      <c r="C4" s="36">
        <f>Questões!C7</f>
        <v>80</v>
      </c>
      <c r="D4" s="22"/>
      <c r="E4" s="22">
        <f>Questões!E7</f>
        <v>95</v>
      </c>
      <c r="F4" s="37"/>
      <c r="G4" s="1"/>
      <c r="H4" s="1"/>
    </row>
    <row r="5" spans="2:8" ht="18">
      <c r="B5" s="42"/>
      <c r="C5" s="34"/>
      <c r="D5" s="28"/>
      <c r="E5" s="28"/>
      <c r="F5" s="35"/>
      <c r="G5" s="1"/>
      <c r="H5" s="1"/>
    </row>
    <row r="6" spans="2:8" ht="18">
      <c r="B6" s="120" t="s">
        <v>64</v>
      </c>
      <c r="C6" s="121">
        <f>C7+C8</f>
        <v>30</v>
      </c>
      <c r="D6" s="122">
        <f>C6/C4</f>
        <v>0.375</v>
      </c>
      <c r="E6" s="123">
        <f>E7+E8</f>
        <v>31</v>
      </c>
      <c r="F6" s="124">
        <f>E6/E4</f>
        <v>0.3263157894736842</v>
      </c>
      <c r="G6" s="1"/>
      <c r="H6" s="1"/>
    </row>
    <row r="7" spans="2:8" ht="18">
      <c r="B7" s="44" t="s">
        <v>21</v>
      </c>
      <c r="C7" s="36">
        <f>Questões!C4</f>
        <v>20</v>
      </c>
      <c r="D7" s="23">
        <f>C7/C4</f>
        <v>0.25</v>
      </c>
      <c r="E7" s="22">
        <f>Questões!E4</f>
        <v>25</v>
      </c>
      <c r="F7" s="24">
        <f>E7/E4</f>
        <v>0.2631578947368421</v>
      </c>
      <c r="G7" s="1"/>
      <c r="H7" s="1"/>
    </row>
    <row r="8" spans="2:8" ht="18">
      <c r="B8" s="44" t="s">
        <v>22</v>
      </c>
      <c r="C8" s="36">
        <f>Questões!C5</f>
        <v>10</v>
      </c>
      <c r="D8" s="23">
        <f>C8/C4</f>
        <v>0.125</v>
      </c>
      <c r="E8" s="22">
        <f>Questões!E5</f>
        <v>6</v>
      </c>
      <c r="F8" s="24">
        <f>E8/E4</f>
        <v>0.06315789473684211</v>
      </c>
      <c r="G8" s="1"/>
      <c r="H8" s="1"/>
    </row>
    <row r="9" spans="2:8" ht="13.5" thickBot="1">
      <c r="B9" s="116"/>
      <c r="C9" s="117"/>
      <c r="D9" s="118"/>
      <c r="E9" s="118"/>
      <c r="F9" s="119"/>
      <c r="G9" s="1"/>
      <c r="H9" s="1"/>
    </row>
    <row r="10" spans="2:6" ht="12.75">
      <c r="B10" s="16"/>
      <c r="C10" s="10"/>
      <c r="D10" s="6"/>
      <c r="E10" s="10"/>
      <c r="F10" s="6"/>
    </row>
    <row r="11" spans="2:8" ht="18">
      <c r="B11" s="18" t="s">
        <v>87</v>
      </c>
      <c r="C11" s="18"/>
      <c r="D11" s="23"/>
      <c r="E11" s="30"/>
      <c r="F11" s="23"/>
      <c r="G11" s="18"/>
      <c r="H11" s="18"/>
    </row>
    <row r="12" spans="2:8" ht="18">
      <c r="B12" s="18" t="str">
        <f>Questões!A12</f>
        <v>1. Inspecionar armazéns ($/mês)</v>
      </c>
      <c r="C12" s="54">
        <f>Questões!C12</f>
        <v>60000</v>
      </c>
      <c r="D12" s="23"/>
      <c r="E12" s="30"/>
      <c r="F12" s="23"/>
      <c r="G12" s="18"/>
      <c r="H12" s="18"/>
    </row>
    <row r="13" spans="2:8" ht="18">
      <c r="B13" s="18" t="str">
        <f>Questões!A13</f>
        <v>2. Armazenar materiais ($/mês)</v>
      </c>
      <c r="C13" s="54">
        <f>Questões!C13</f>
        <v>50000</v>
      </c>
      <c r="D13" s="23"/>
      <c r="E13" s="30"/>
      <c r="F13" s="23"/>
      <c r="G13" s="18"/>
      <c r="H13" s="18"/>
    </row>
    <row r="14" spans="2:8" ht="18">
      <c r="B14" s="18" t="str">
        <f>Questões!A14</f>
        <v>3. Controlar Estoques ($/mês)</v>
      </c>
      <c r="C14" s="54">
        <f>Questões!C14</f>
        <v>40000</v>
      </c>
      <c r="D14" s="18"/>
      <c r="E14" s="18"/>
      <c r="F14" s="18"/>
      <c r="G14" s="18"/>
      <c r="H14" s="18"/>
    </row>
    <row r="15" spans="2:8" ht="18">
      <c r="B15" s="18" t="str">
        <f>Questões!A15</f>
        <v>4. Processar máquinas  ($/mês)</v>
      </c>
      <c r="C15" s="54">
        <f>Questões!C15</f>
        <v>150000</v>
      </c>
      <c r="D15" s="18"/>
      <c r="E15" s="18"/>
      <c r="F15" s="18"/>
      <c r="G15" s="18"/>
      <c r="H15" s="18"/>
    </row>
    <row r="16" spans="2:8" ht="18">
      <c r="B16" s="18" t="str">
        <f>Questões!A16</f>
        <v>5. Engenharia Indl.  ($/mês)</v>
      </c>
      <c r="C16" s="54">
        <f>Questões!C16</f>
        <v>200000</v>
      </c>
      <c r="D16" s="18"/>
      <c r="E16" s="18"/>
      <c r="F16" s="18"/>
      <c r="G16" s="18"/>
      <c r="H16" s="18"/>
    </row>
    <row r="17" spans="2:8" ht="18">
      <c r="B17" s="18"/>
      <c r="C17" s="18"/>
      <c r="D17" s="18"/>
      <c r="E17" s="18"/>
      <c r="F17" s="18"/>
      <c r="G17" s="18"/>
      <c r="H17" s="18"/>
    </row>
    <row r="18" spans="2:8" ht="18">
      <c r="B18" s="18" t="s">
        <v>67</v>
      </c>
      <c r="C18" s="18"/>
      <c r="D18" s="26" t="s">
        <v>4</v>
      </c>
      <c r="E18" s="26"/>
      <c r="F18" s="26" t="s">
        <v>4</v>
      </c>
      <c r="G18" s="18"/>
      <c r="H18" s="18"/>
    </row>
    <row r="19" spans="2:8" ht="18">
      <c r="B19" s="18" t="str">
        <f>Questões!A20</f>
        <v>a.) No. De lotes inspecionados e armazenados </v>
      </c>
      <c r="C19" s="26">
        <f>Questões!D20</f>
        <v>5</v>
      </c>
      <c r="D19" s="154"/>
      <c r="E19" s="26">
        <f>Questões!F20</f>
        <v>10</v>
      </c>
      <c r="F19" s="154"/>
      <c r="G19" s="26">
        <f>C19+E19</f>
        <v>15</v>
      </c>
      <c r="H19" s="18"/>
    </row>
    <row r="20" spans="2:8" ht="18">
      <c r="B20" s="18" t="str">
        <f>Questões!A21</f>
        <v>b.) No. De horas-máquinas</v>
      </c>
      <c r="C20" s="26">
        <f>Questões!D21</f>
        <v>4000</v>
      </c>
      <c r="D20" s="154"/>
      <c r="E20" s="26">
        <f>Questões!F21</f>
        <v>6000</v>
      </c>
      <c r="F20" s="154"/>
      <c r="G20" s="26">
        <f>C20+E20</f>
        <v>10000</v>
      </c>
      <c r="H20" s="18"/>
    </row>
    <row r="21" spans="2:8" ht="18">
      <c r="B21" s="18"/>
      <c r="C21" s="26"/>
      <c r="D21" s="77"/>
      <c r="E21" s="26"/>
      <c r="F21" s="77"/>
      <c r="G21" s="26"/>
      <c r="H21" s="18"/>
    </row>
    <row r="22" spans="2:8" ht="18">
      <c r="B22" s="18" t="s">
        <v>76</v>
      </c>
      <c r="C22" s="78">
        <f>Questões!C6</f>
        <v>12000</v>
      </c>
      <c r="D22" s="77"/>
      <c r="E22" s="78">
        <f>Questões!E6</f>
        <v>4000</v>
      </c>
      <c r="F22" s="77"/>
      <c r="G22" s="26"/>
      <c r="H22" s="18"/>
    </row>
    <row r="23" spans="2:8" ht="18">
      <c r="B23" s="18"/>
      <c r="C23" s="18"/>
      <c r="D23" s="18"/>
      <c r="E23" s="18"/>
      <c r="F23" s="18"/>
      <c r="G23" s="18"/>
      <c r="H23" s="18"/>
    </row>
    <row r="24" spans="2:8" ht="18">
      <c r="B24" s="18" t="s">
        <v>69</v>
      </c>
      <c r="C24" s="18"/>
      <c r="D24" s="18"/>
      <c r="E24" s="18"/>
      <c r="F24" s="18"/>
      <c r="G24" s="18" t="s">
        <v>79</v>
      </c>
      <c r="H24" s="18"/>
    </row>
    <row r="25" spans="2:8" ht="18">
      <c r="B25" s="18" t="s">
        <v>70</v>
      </c>
      <c r="C25" s="114">
        <f>SUM(C26:C29)</f>
        <v>0</v>
      </c>
      <c r="D25" s="115"/>
      <c r="E25" s="114">
        <f>SUM(E26:E29)</f>
        <v>0</v>
      </c>
      <c r="F25" s="18"/>
      <c r="G25" s="18" t="s">
        <v>80</v>
      </c>
      <c r="H25" s="18"/>
    </row>
    <row r="26" spans="2:8" ht="18">
      <c r="B26" s="18" t="s">
        <v>71</v>
      </c>
      <c r="C26" s="76">
        <f>C12*$D$19/$C$22</f>
        <v>0</v>
      </c>
      <c r="D26" s="76"/>
      <c r="E26" s="76">
        <f>C12*$F$19/$E$22</f>
        <v>0</v>
      </c>
      <c r="F26" s="76"/>
      <c r="G26" s="18" t="s">
        <v>80</v>
      </c>
      <c r="H26" s="18"/>
    </row>
    <row r="27" spans="2:8" ht="18">
      <c r="B27" s="18" t="s">
        <v>72</v>
      </c>
      <c r="C27" s="76">
        <f>C13*$D$19/$C$22</f>
        <v>0</v>
      </c>
      <c r="D27" s="76"/>
      <c r="E27" s="76">
        <f>C13*$F$19/$E$22</f>
        <v>0</v>
      </c>
      <c r="F27" s="76"/>
      <c r="G27" s="18" t="s">
        <v>80</v>
      </c>
      <c r="H27" s="18"/>
    </row>
    <row r="28" spans="2:8" ht="18">
      <c r="B28" s="18" t="s">
        <v>73</v>
      </c>
      <c r="C28" s="76">
        <f>C14*$D$19/$C$22</f>
        <v>0</v>
      </c>
      <c r="D28" s="76"/>
      <c r="E28" s="76">
        <f>C14*$F$19/$E$22</f>
        <v>0</v>
      </c>
      <c r="F28" s="76"/>
      <c r="G28" s="113" t="s">
        <v>81</v>
      </c>
      <c r="H28" s="18"/>
    </row>
    <row r="29" spans="2:8" ht="18">
      <c r="B29" s="18" t="s">
        <v>74</v>
      </c>
      <c r="C29" s="76">
        <f>C15*$D$20/$C$22</f>
        <v>0</v>
      </c>
      <c r="D29" s="76"/>
      <c r="E29" s="76">
        <f>C15*$F$20/$E$22</f>
        <v>0</v>
      </c>
      <c r="F29" s="76"/>
      <c r="G29" s="76"/>
      <c r="H29" s="18"/>
    </row>
    <row r="30" spans="2:8" ht="18">
      <c r="B30" s="18" t="s">
        <v>75</v>
      </c>
      <c r="C30" s="113" t="s">
        <v>77</v>
      </c>
      <c r="D30" s="76"/>
      <c r="E30" s="76"/>
      <c r="F30" s="76"/>
      <c r="G30" s="76"/>
      <c r="H30" s="18"/>
    </row>
    <row r="31" spans="2:8" ht="18.75" thickBot="1">
      <c r="B31" s="18"/>
      <c r="C31" s="76"/>
      <c r="D31" s="76"/>
      <c r="E31" s="76"/>
      <c r="F31" s="76"/>
      <c r="G31" s="76"/>
      <c r="H31" s="18"/>
    </row>
    <row r="32" spans="2:9" ht="18">
      <c r="B32" s="125" t="s">
        <v>78</v>
      </c>
      <c r="C32" s="126"/>
      <c r="D32" s="126"/>
      <c r="E32" s="126"/>
      <c r="F32" s="126"/>
      <c r="G32" s="127"/>
      <c r="H32" s="18"/>
      <c r="I32" s="19" t="s">
        <v>55</v>
      </c>
    </row>
    <row r="33" spans="2:8" ht="18">
      <c r="B33" s="46" t="s">
        <v>50</v>
      </c>
      <c r="C33" s="36">
        <f>C4-C6-C25</f>
        <v>50</v>
      </c>
      <c r="D33" s="95"/>
      <c r="E33" s="36">
        <f>E4-E6-E25</f>
        <v>64</v>
      </c>
      <c r="F33" s="155"/>
      <c r="G33" s="45"/>
      <c r="H33" s="18"/>
    </row>
    <row r="34" spans="2:9" ht="18.75" thickBot="1">
      <c r="B34" s="47" t="s">
        <v>51</v>
      </c>
      <c r="C34" s="40">
        <f>C33*C22</f>
        <v>600000</v>
      </c>
      <c r="D34" s="157"/>
      <c r="E34" s="40">
        <f>E33*E22</f>
        <v>256000</v>
      </c>
      <c r="F34" s="156"/>
      <c r="G34" s="128">
        <f>C34+E34</f>
        <v>856000</v>
      </c>
      <c r="H34" s="18"/>
      <c r="I34" s="33">
        <f>C34+E34</f>
        <v>856000</v>
      </c>
    </row>
    <row r="35" spans="2:9" ht="18">
      <c r="B35" s="18" t="s">
        <v>82</v>
      </c>
      <c r="C35" s="18"/>
      <c r="D35" s="18"/>
      <c r="E35" s="18"/>
      <c r="F35" s="18"/>
      <c r="G35" s="18"/>
      <c r="H35" s="18"/>
      <c r="I35" s="78">
        <f>-C16</f>
        <v>-200000</v>
      </c>
    </row>
    <row r="36" spans="2:9" ht="18">
      <c r="B36" s="111" t="s">
        <v>53</v>
      </c>
      <c r="C36" s="18"/>
      <c r="D36" s="18"/>
      <c r="E36" s="18"/>
      <c r="F36" s="18"/>
      <c r="G36" s="18"/>
      <c r="H36" s="18"/>
      <c r="I36" s="129">
        <f>I34+I35</f>
        <v>656000</v>
      </c>
    </row>
    <row r="38" spans="2:3" ht="12.75">
      <c r="B38" s="1"/>
      <c r="C38" s="1"/>
    </row>
    <row r="39" spans="2:3" ht="18">
      <c r="B39" s="111"/>
      <c r="C39" s="130"/>
    </row>
    <row r="40" spans="2:3" ht="18">
      <c r="B40" s="111"/>
      <c r="C40" s="112"/>
    </row>
    <row r="41" spans="2:3" ht="18">
      <c r="B41" s="51"/>
      <c r="C41" s="112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</sheetData>
  <sheetProtection/>
  <mergeCells count="3">
    <mergeCell ref="C2:D2"/>
    <mergeCell ref="E2:F2"/>
    <mergeCell ref="G2:H2"/>
  </mergeCells>
  <printOptions/>
  <pageMargins left="0.787401575" right="0.787401575" top="0.984251969" bottom="0.984251969" header="0.492125985" footer="0.49212598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7"/>
  <sheetViews>
    <sheetView zoomScalePageLayoutView="0" workbookViewId="0" topLeftCell="A7">
      <selection activeCell="I38" sqref="I38"/>
    </sheetView>
  </sheetViews>
  <sheetFormatPr defaultColWidth="8.8515625" defaultRowHeight="12.75"/>
  <cols>
    <col min="1" max="1" width="8.8515625" style="0" customWidth="1"/>
    <col min="2" max="2" width="60.00390625" style="0" bestFit="1" customWidth="1"/>
    <col min="3" max="3" width="15.7109375" style="0" bestFit="1" customWidth="1"/>
    <col min="4" max="4" width="8.8515625" style="0" customWidth="1"/>
    <col min="5" max="5" width="13.421875" style="0" bestFit="1" customWidth="1"/>
    <col min="6" max="6" width="10.8515625" style="0" bestFit="1" customWidth="1"/>
    <col min="7" max="7" width="13.140625" style="0" bestFit="1" customWidth="1"/>
    <col min="8" max="8" width="8.8515625" style="0" customWidth="1"/>
    <col min="9" max="9" width="13.421875" style="0" bestFit="1" customWidth="1"/>
  </cols>
  <sheetData>
    <row r="1" ht="25.5" thickBot="1">
      <c r="B1" s="49" t="s">
        <v>85</v>
      </c>
    </row>
    <row r="2" spans="2:8" ht="18">
      <c r="B2" s="41"/>
      <c r="C2" s="162" t="s">
        <v>0</v>
      </c>
      <c r="D2" s="163"/>
      <c r="E2" s="163" t="s">
        <v>1</v>
      </c>
      <c r="F2" s="166"/>
      <c r="G2" s="170"/>
      <c r="H2" s="170"/>
    </row>
    <row r="3" spans="2:8" ht="18">
      <c r="B3" s="42"/>
      <c r="C3" s="34" t="s">
        <v>3</v>
      </c>
      <c r="D3" s="28" t="s">
        <v>4</v>
      </c>
      <c r="E3" s="28" t="s">
        <v>3</v>
      </c>
      <c r="F3" s="35" t="s">
        <v>4</v>
      </c>
      <c r="G3" s="1"/>
      <c r="H3" s="1"/>
    </row>
    <row r="4" spans="2:8" ht="18">
      <c r="B4" s="43" t="s">
        <v>2</v>
      </c>
      <c r="C4" s="36">
        <f>Questões!C7</f>
        <v>80</v>
      </c>
      <c r="D4" s="22"/>
      <c r="E4" s="22">
        <f>Questões!E7</f>
        <v>95</v>
      </c>
      <c r="F4" s="37"/>
      <c r="G4" s="1"/>
      <c r="H4" s="1"/>
    </row>
    <row r="5" spans="2:8" ht="18">
      <c r="B5" s="42"/>
      <c r="C5" s="34"/>
      <c r="D5" s="28"/>
      <c r="E5" s="28"/>
      <c r="F5" s="35"/>
      <c r="G5" s="1"/>
      <c r="H5" s="1"/>
    </row>
    <row r="6" spans="2:8" ht="18">
      <c r="B6" s="120" t="s">
        <v>64</v>
      </c>
      <c r="C6" s="121">
        <f>'(3) Ex 1 - Custeio ABC Fábrica'!C6</f>
        <v>30</v>
      </c>
      <c r="D6" s="122">
        <f>C6/$C$4</f>
        <v>0.375</v>
      </c>
      <c r="E6" s="121">
        <f>'(3) Ex 1 - Custeio ABC Fábrica'!E6</f>
        <v>31</v>
      </c>
      <c r="F6" s="124">
        <f>E6/$E$4</f>
        <v>0.3263157894736842</v>
      </c>
      <c r="G6" s="1"/>
      <c r="H6" s="1"/>
    </row>
    <row r="7" spans="2:8" ht="18">
      <c r="B7" s="46" t="s">
        <v>83</v>
      </c>
      <c r="C7" s="121">
        <f>'(3) Ex 1 - Custeio ABC Fábrica'!C25</f>
        <v>0</v>
      </c>
      <c r="D7" s="122">
        <f>C7/$C$4</f>
        <v>0</v>
      </c>
      <c r="E7" s="121">
        <f>'(3) Ex 1 - Custeio ABC Fábrica'!E25</f>
        <v>0</v>
      </c>
      <c r="F7" s="124">
        <f>E7/$E$4</f>
        <v>0</v>
      </c>
      <c r="G7" s="1"/>
      <c r="H7" s="1"/>
    </row>
    <row r="8" spans="2:8" ht="18">
      <c r="B8" s="46" t="s">
        <v>84</v>
      </c>
      <c r="C8" s="121">
        <f>C6+C7</f>
        <v>30</v>
      </c>
      <c r="D8" s="122">
        <f>C8/$C$4</f>
        <v>0.375</v>
      </c>
      <c r="E8" s="121">
        <f>E6+E7</f>
        <v>31</v>
      </c>
      <c r="F8" s="124">
        <f>E8/$E$4</f>
        <v>0.3263157894736842</v>
      </c>
      <c r="G8" s="1"/>
      <c r="H8" s="1"/>
    </row>
    <row r="9" spans="2:8" ht="13.5" thickBot="1">
      <c r="B9" s="116"/>
      <c r="C9" s="117"/>
      <c r="D9" s="118"/>
      <c r="E9" s="118"/>
      <c r="F9" s="119"/>
      <c r="G9" s="1"/>
      <c r="H9" s="1"/>
    </row>
    <row r="10" spans="2:6" ht="12.75">
      <c r="B10" s="16"/>
      <c r="C10" s="10"/>
      <c r="D10" s="6"/>
      <c r="E10" s="10"/>
      <c r="F10" s="6"/>
    </row>
    <row r="11" spans="2:8" ht="18">
      <c r="B11" s="18" t="s">
        <v>86</v>
      </c>
      <c r="C11" s="18"/>
      <c r="D11" s="23"/>
      <c r="E11" s="30"/>
      <c r="F11" s="23"/>
      <c r="G11" s="18"/>
      <c r="H11" s="18"/>
    </row>
    <row r="12" spans="2:8" ht="18">
      <c r="B12" s="18" t="str">
        <f>Questões!A28</f>
        <v>1. Emitir Faturas  ($/mês)</v>
      </c>
      <c r="C12" s="54">
        <f>Questões!C28</f>
        <v>15000</v>
      </c>
      <c r="D12" s="23"/>
      <c r="E12" s="30"/>
      <c r="F12" s="23"/>
      <c r="G12" s="18"/>
      <c r="H12" s="18"/>
    </row>
    <row r="13" spans="2:8" ht="18">
      <c r="B13" s="18" t="str">
        <f>Questões!A29</f>
        <v>2. Despachar Produtos ($/mês)</v>
      </c>
      <c r="C13" s="54">
        <f>Questões!C29</f>
        <v>35000</v>
      </c>
      <c r="D13" s="23"/>
      <c r="E13" s="30"/>
      <c r="F13" s="23"/>
      <c r="G13" s="18"/>
      <c r="H13" s="18"/>
    </row>
    <row r="14" spans="2:8" ht="18">
      <c r="B14" s="18" t="str">
        <f>Questões!A30</f>
        <v>3. Pagar Fornecedores ($/mês)</v>
      </c>
      <c r="C14" s="54">
        <f>Questões!C30</f>
        <v>9750</v>
      </c>
      <c r="D14" s="18"/>
      <c r="E14" s="18"/>
      <c r="F14" s="18"/>
      <c r="G14" s="18"/>
      <c r="H14" s="18"/>
    </row>
    <row r="15" spans="2:8" ht="18">
      <c r="B15" s="18" t="str">
        <f>Questões!A31</f>
        <v>4. Receber Duplicatas ($/mês)</v>
      </c>
      <c r="C15" s="54">
        <f>Questões!C31</f>
        <v>30000</v>
      </c>
      <c r="D15" s="18"/>
      <c r="E15" s="18"/>
      <c r="F15" s="18"/>
      <c r="G15" s="18"/>
      <c r="H15" s="18"/>
    </row>
    <row r="16" spans="2:8" ht="18">
      <c r="B16" s="18"/>
      <c r="C16" s="54"/>
      <c r="D16" s="18"/>
      <c r="E16" s="18"/>
      <c r="F16" s="18"/>
      <c r="G16" s="18"/>
      <c r="H16" s="18"/>
    </row>
    <row r="17" spans="2:8" ht="18">
      <c r="B17" s="18"/>
      <c r="C17" s="18"/>
      <c r="D17" s="18"/>
      <c r="E17" s="18"/>
      <c r="F17" s="18"/>
      <c r="G17" s="18"/>
      <c r="H17" s="18"/>
    </row>
    <row r="18" spans="2:8" ht="18">
      <c r="B18" s="18" t="s">
        <v>67</v>
      </c>
      <c r="C18" s="18"/>
      <c r="D18" s="26" t="s">
        <v>4</v>
      </c>
      <c r="E18" s="26"/>
      <c r="F18" s="26" t="s">
        <v>4</v>
      </c>
      <c r="G18" s="18"/>
      <c r="H18" s="18"/>
    </row>
    <row r="19" spans="2:8" ht="18">
      <c r="B19" s="18" t="str">
        <f>Questões!A35</f>
        <v>a.) No. de faturas</v>
      </c>
      <c r="C19" s="26">
        <f>Questões!C35</f>
        <v>8</v>
      </c>
      <c r="D19" s="154"/>
      <c r="E19" s="26">
        <f>Questões!D35</f>
        <v>12</v>
      </c>
      <c r="F19" s="154"/>
      <c r="G19" s="26">
        <f>C19+E19</f>
        <v>20</v>
      </c>
      <c r="H19" s="18"/>
    </row>
    <row r="20" spans="2:8" ht="18">
      <c r="B20" s="18" t="str">
        <f>Questões!A36</f>
        <v>b.) No. de embarques</v>
      </c>
      <c r="C20" s="26">
        <f>Questões!C36</f>
        <v>8</v>
      </c>
      <c r="D20" s="154"/>
      <c r="E20" s="26">
        <f>Questões!D36</f>
        <v>12</v>
      </c>
      <c r="F20" s="154"/>
      <c r="G20" s="26">
        <f>C20+E20</f>
        <v>20</v>
      </c>
      <c r="H20" s="18"/>
    </row>
    <row r="21" spans="2:8" ht="18">
      <c r="B21" s="18" t="str">
        <f>Questões!A37</f>
        <v>c.) No. de cheques emitidos</v>
      </c>
      <c r="C21" s="26">
        <f>Questões!C37</f>
        <v>50</v>
      </c>
      <c r="D21" s="154"/>
      <c r="E21" s="26">
        <f>Questões!D37</f>
        <v>100</v>
      </c>
      <c r="F21" s="154"/>
      <c r="G21" s="26">
        <f>C21+E21</f>
        <v>150</v>
      </c>
      <c r="H21" s="18"/>
    </row>
    <row r="22" spans="2:7" ht="18">
      <c r="B22" s="18" t="str">
        <f>Questões!A38</f>
        <v>d.) No de duplicatas emitidas</v>
      </c>
      <c r="C22" s="26">
        <f>Questões!C38</f>
        <v>8</v>
      </c>
      <c r="D22" s="154"/>
      <c r="E22" s="26">
        <f>Questões!D38</f>
        <v>12</v>
      </c>
      <c r="F22" s="154"/>
      <c r="G22" s="26">
        <f>C22+E22</f>
        <v>20</v>
      </c>
    </row>
    <row r="24" spans="2:8" ht="18">
      <c r="B24" s="18" t="s">
        <v>76</v>
      </c>
      <c r="C24" s="78">
        <f>Questões!C6</f>
        <v>12000</v>
      </c>
      <c r="D24" s="77"/>
      <c r="E24" s="78">
        <f>Questões!E6</f>
        <v>4000</v>
      </c>
      <c r="F24" s="77"/>
      <c r="G24" s="26"/>
      <c r="H24" s="18"/>
    </row>
    <row r="25" spans="2:8" ht="18">
      <c r="B25" s="18"/>
      <c r="C25" s="18"/>
      <c r="D25" s="18"/>
      <c r="E25" s="18"/>
      <c r="F25" s="18"/>
      <c r="G25" s="18"/>
      <c r="H25" s="18"/>
    </row>
    <row r="26" spans="2:8" ht="18">
      <c r="B26" s="18" t="s">
        <v>69</v>
      </c>
      <c r="C26" s="18"/>
      <c r="D26" s="18"/>
      <c r="E26" s="18"/>
      <c r="F26" s="18"/>
      <c r="G26" s="18" t="s">
        <v>79</v>
      </c>
      <c r="H26" s="18"/>
    </row>
    <row r="27" spans="2:8" ht="18">
      <c r="B27" s="18" t="s">
        <v>70</v>
      </c>
      <c r="C27" s="114">
        <f>SUM(C28:C31)</f>
        <v>0</v>
      </c>
      <c r="D27" s="115"/>
      <c r="E27" s="114">
        <f>SUM(E28:E31)</f>
        <v>0</v>
      </c>
      <c r="F27" s="18"/>
      <c r="G27" s="18" t="s">
        <v>80</v>
      </c>
      <c r="H27" s="18"/>
    </row>
    <row r="28" spans="2:8" ht="18">
      <c r="B28" s="18" t="s">
        <v>40</v>
      </c>
      <c r="C28" s="76">
        <f>C12*D19/$C$24</f>
        <v>0</v>
      </c>
      <c r="D28" s="76"/>
      <c r="E28" s="76">
        <f>C12*F19/$E$24</f>
        <v>0</v>
      </c>
      <c r="F28" s="76"/>
      <c r="G28" s="18" t="s">
        <v>80</v>
      </c>
      <c r="H28" s="18"/>
    </row>
    <row r="29" spans="2:8" ht="18">
      <c r="B29" s="18" t="s">
        <v>38</v>
      </c>
      <c r="C29" s="76">
        <f>C13*D20/$C$24</f>
        <v>0</v>
      </c>
      <c r="D29" s="76"/>
      <c r="E29" s="76">
        <f>C13*F20/$E$24</f>
        <v>0</v>
      </c>
      <c r="F29" s="76"/>
      <c r="G29" s="18" t="s">
        <v>80</v>
      </c>
      <c r="H29" s="18"/>
    </row>
    <row r="30" spans="2:8" ht="18">
      <c r="B30" s="18" t="s">
        <v>39</v>
      </c>
      <c r="C30" s="76">
        <f>C14*D21/$C$24</f>
        <v>0</v>
      </c>
      <c r="D30" s="76"/>
      <c r="E30" s="76">
        <f>C14*F21/$E$24</f>
        <v>0</v>
      </c>
      <c r="F30" s="76"/>
      <c r="G30" s="113" t="s">
        <v>81</v>
      </c>
      <c r="H30" s="18"/>
    </row>
    <row r="31" spans="2:8" ht="18">
      <c r="B31" s="18" t="s">
        <v>41</v>
      </c>
      <c r="C31" s="76">
        <f>C15*D22/$C$24</f>
        <v>0</v>
      </c>
      <c r="D31" s="76"/>
      <c r="E31" s="76">
        <f>C15*F22/$E$24</f>
        <v>0</v>
      </c>
      <c r="F31" s="76"/>
      <c r="G31" s="76"/>
      <c r="H31" s="18"/>
    </row>
    <row r="32" spans="2:8" ht="18">
      <c r="B32" s="18"/>
      <c r="C32" s="113"/>
      <c r="D32" s="76"/>
      <c r="E32" s="76"/>
      <c r="F32" s="76"/>
      <c r="G32" s="76"/>
      <c r="H32" s="18"/>
    </row>
    <row r="33" spans="2:8" ht="18.75" thickBot="1">
      <c r="B33" s="18"/>
      <c r="C33" s="76"/>
      <c r="D33" s="76"/>
      <c r="E33" s="76"/>
      <c r="F33" s="76"/>
      <c r="G33" s="76"/>
      <c r="H33" s="18"/>
    </row>
    <row r="34" spans="2:9" ht="18">
      <c r="B34" s="125" t="s">
        <v>78</v>
      </c>
      <c r="C34" s="126"/>
      <c r="D34" s="126"/>
      <c r="E34" s="126"/>
      <c r="F34" s="126"/>
      <c r="G34" s="127"/>
      <c r="H34" s="18"/>
      <c r="I34" s="19" t="s">
        <v>55</v>
      </c>
    </row>
    <row r="35" spans="2:8" ht="18">
      <c r="B35" s="46" t="s">
        <v>50</v>
      </c>
      <c r="C35" s="36">
        <f>C4-C8-C27</f>
        <v>50</v>
      </c>
      <c r="D35" s="95"/>
      <c r="E35" s="36">
        <f>E4-E8-E27</f>
        <v>64</v>
      </c>
      <c r="F35" s="155"/>
      <c r="G35" s="45"/>
      <c r="H35" s="18"/>
    </row>
    <row r="36" spans="2:9" ht="18.75" thickBot="1">
      <c r="B36" s="47" t="s">
        <v>51</v>
      </c>
      <c r="C36" s="40">
        <f>C35*C24</f>
        <v>600000</v>
      </c>
      <c r="D36" s="100"/>
      <c r="E36" s="40">
        <f>E35*E24</f>
        <v>256000</v>
      </c>
      <c r="F36" s="156"/>
      <c r="G36" s="128">
        <f>C36+E36</f>
        <v>856000</v>
      </c>
      <c r="H36" s="18"/>
      <c r="I36" s="33">
        <f>C36+E36</f>
        <v>856000</v>
      </c>
    </row>
    <row r="37" spans="2:9" ht="18">
      <c r="B37" s="18" t="s">
        <v>82</v>
      </c>
      <c r="C37" s="18"/>
      <c r="D37" s="18"/>
      <c r="E37" s="18"/>
      <c r="F37" s="18"/>
      <c r="G37" s="18"/>
      <c r="H37" s="18"/>
      <c r="I37" s="78">
        <f>'(3) Ex 1 - Custeio ABC Fábrica'!C16</f>
        <v>200000</v>
      </c>
    </row>
    <row r="38" spans="2:9" ht="18">
      <c r="B38" s="111" t="s">
        <v>88</v>
      </c>
      <c r="C38" s="18"/>
      <c r="D38" s="18"/>
      <c r="E38" s="18"/>
      <c r="F38" s="18"/>
      <c r="G38" s="18"/>
      <c r="H38" s="18"/>
      <c r="I38" s="129">
        <f>I36-I37</f>
        <v>656000</v>
      </c>
    </row>
    <row r="39" spans="2:3" ht="18">
      <c r="B39" s="111"/>
      <c r="C39" s="130"/>
    </row>
    <row r="40" spans="2:3" ht="18">
      <c r="B40" s="111"/>
      <c r="C40" s="112"/>
    </row>
    <row r="41" spans="2:3" ht="18">
      <c r="B41" s="51"/>
      <c r="C41" s="112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</sheetData>
  <sheetProtection/>
  <mergeCells count="3">
    <mergeCell ref="C2:D2"/>
    <mergeCell ref="E2:F2"/>
    <mergeCell ref="G2:H2"/>
  </mergeCells>
  <printOptions/>
  <pageMargins left="0.787401575" right="0.787401575" top="0.984251969" bottom="0.984251969" header="0.492125985" footer="0.49212598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125" zoomScaleNormal="125" zoomScalePageLayoutView="0" workbookViewId="0" topLeftCell="A1">
      <selection activeCell="C18" sqref="C18"/>
    </sheetView>
  </sheetViews>
  <sheetFormatPr defaultColWidth="9.140625" defaultRowHeight="12.75"/>
  <cols>
    <col min="1" max="1" width="9.140625" style="18" customWidth="1"/>
    <col min="2" max="2" width="59.421875" style="18" customWidth="1"/>
    <col min="3" max="3" width="17.28125" style="18" bestFit="1" customWidth="1"/>
    <col min="4" max="4" width="8.8515625" style="18" customWidth="1"/>
    <col min="5" max="5" width="18.421875" style="18" customWidth="1"/>
    <col min="6" max="6" width="10.7109375" style="18" bestFit="1" customWidth="1"/>
    <col min="7" max="7" width="13.140625" style="18" bestFit="1" customWidth="1"/>
    <col min="8" max="16384" width="9.140625" style="18" customWidth="1"/>
  </cols>
  <sheetData>
    <row r="1" ht="18.75" thickBot="1">
      <c r="B1" s="21" t="s">
        <v>65</v>
      </c>
    </row>
    <row r="2" spans="2:8" ht="18">
      <c r="B2" s="41"/>
      <c r="C2" s="162" t="s">
        <v>0</v>
      </c>
      <c r="D2" s="163"/>
      <c r="E2" s="163" t="s">
        <v>1</v>
      </c>
      <c r="F2" s="166"/>
      <c r="G2" s="169" t="s">
        <v>55</v>
      </c>
      <c r="H2" s="168"/>
    </row>
    <row r="3" spans="2:8" ht="18">
      <c r="B3" s="42"/>
      <c r="C3" s="34" t="s">
        <v>3</v>
      </c>
      <c r="D3" s="28" t="s">
        <v>4</v>
      </c>
      <c r="E3" s="28" t="s">
        <v>3</v>
      </c>
      <c r="F3" s="35" t="s">
        <v>4</v>
      </c>
      <c r="G3" s="20"/>
      <c r="H3" s="74"/>
    </row>
    <row r="4" spans="2:8" ht="18">
      <c r="B4" s="43" t="s">
        <v>2</v>
      </c>
      <c r="C4" s="36">
        <f>Questões!C7</f>
        <v>80</v>
      </c>
      <c r="D4" s="22"/>
      <c r="E4" s="22">
        <f>Questões!E7</f>
        <v>95</v>
      </c>
      <c r="F4" s="37"/>
      <c r="G4" s="20"/>
      <c r="H4" s="74"/>
    </row>
    <row r="5" spans="2:8" ht="18">
      <c r="B5" s="42"/>
      <c r="C5" s="34"/>
      <c r="D5" s="28"/>
      <c r="E5" s="28"/>
      <c r="F5" s="35"/>
      <c r="G5" s="20"/>
      <c r="H5" s="74"/>
    </row>
    <row r="6" spans="2:8" ht="18">
      <c r="B6" s="43" t="s">
        <v>64</v>
      </c>
      <c r="C6" s="36">
        <f>C7+C8</f>
        <v>30</v>
      </c>
      <c r="D6" s="23">
        <f>C6/C4</f>
        <v>0.375</v>
      </c>
      <c r="E6" s="22">
        <f>E7+E8</f>
        <v>31</v>
      </c>
      <c r="F6" s="24">
        <f>E6/E4</f>
        <v>0.3263157894736842</v>
      </c>
      <c r="G6" s="20"/>
      <c r="H6" s="74"/>
    </row>
    <row r="7" spans="2:8" ht="18">
      <c r="B7" s="44" t="s">
        <v>21</v>
      </c>
      <c r="C7" s="36">
        <f>Questões!C4</f>
        <v>20</v>
      </c>
      <c r="D7" s="23">
        <f>C7/C4</f>
        <v>0.25</v>
      </c>
      <c r="E7" s="22">
        <f>Questões!E4</f>
        <v>25</v>
      </c>
      <c r="F7" s="24">
        <f>E7/E4</f>
        <v>0.2631578947368421</v>
      </c>
      <c r="G7" s="20"/>
      <c r="H7" s="74"/>
    </row>
    <row r="8" spans="2:8" ht="18">
      <c r="B8" s="44" t="s">
        <v>22</v>
      </c>
      <c r="C8" s="36">
        <f>Questões!C5</f>
        <v>10</v>
      </c>
      <c r="D8" s="23">
        <f>C8/C4</f>
        <v>0.125</v>
      </c>
      <c r="E8" s="22">
        <f>Questões!E5</f>
        <v>6</v>
      </c>
      <c r="F8" s="24">
        <f>E8/E4</f>
        <v>0.06315789473684211</v>
      </c>
      <c r="G8" s="20"/>
      <c r="H8" s="74"/>
    </row>
    <row r="9" spans="2:8" ht="18">
      <c r="B9" s="87"/>
      <c r="C9" s="17"/>
      <c r="D9" s="20"/>
      <c r="E9" s="20"/>
      <c r="F9" s="74"/>
      <c r="G9" s="20"/>
      <c r="H9" s="74"/>
    </row>
    <row r="10" spans="2:8" ht="18">
      <c r="B10" s="46" t="s">
        <v>91</v>
      </c>
      <c r="C10" s="152"/>
      <c r="D10" s="79"/>
      <c r="E10" s="79"/>
      <c r="F10" s="83"/>
      <c r="G10" s="79"/>
      <c r="H10" s="83"/>
    </row>
    <row r="11" spans="2:8" ht="18">
      <c r="B11" s="87" t="s">
        <v>90</v>
      </c>
      <c r="C11" s="88"/>
      <c r="D11" s="79"/>
      <c r="E11" s="79"/>
      <c r="F11" s="83"/>
      <c r="G11" s="79"/>
      <c r="H11" s="83"/>
    </row>
    <row r="12" spans="2:8" ht="18">
      <c r="B12" s="87" t="s">
        <v>58</v>
      </c>
      <c r="C12" s="89">
        <f>C8*Questões!C6</f>
        <v>120000</v>
      </c>
      <c r="D12" s="80">
        <f>C12/G12</f>
        <v>0.8333333333333334</v>
      </c>
      <c r="E12" s="81">
        <f>E8*Questões!E6</f>
        <v>24000</v>
      </c>
      <c r="F12" s="90">
        <f>E12/G12</f>
        <v>0.16666666666666666</v>
      </c>
      <c r="G12" s="82">
        <f>C12+E12</f>
        <v>144000</v>
      </c>
      <c r="H12" s="83"/>
    </row>
    <row r="13" spans="2:8" ht="18">
      <c r="B13" s="87" t="s">
        <v>59</v>
      </c>
      <c r="C13" s="91">
        <f>C10*D12</f>
        <v>0</v>
      </c>
      <c r="D13" s="79"/>
      <c r="E13" s="81">
        <f>F12*C10</f>
        <v>0</v>
      </c>
      <c r="F13" s="83"/>
      <c r="G13" s="82">
        <f>C13+E13</f>
        <v>0</v>
      </c>
      <c r="H13" s="83"/>
    </row>
    <row r="14" spans="2:8" ht="18">
      <c r="B14" s="87" t="s">
        <v>60</v>
      </c>
      <c r="C14" s="88">
        <f>C13/Questões!C6</f>
        <v>0</v>
      </c>
      <c r="D14" s="79"/>
      <c r="E14" s="79">
        <f>E13/Questões!E6</f>
        <v>0</v>
      </c>
      <c r="F14" s="83"/>
      <c r="G14" s="79"/>
      <c r="H14" s="83"/>
    </row>
    <row r="15" spans="2:8" ht="18">
      <c r="B15" s="87"/>
      <c r="C15" s="88"/>
      <c r="D15" s="79"/>
      <c r="E15" s="79"/>
      <c r="F15" s="83"/>
      <c r="G15" s="79"/>
      <c r="H15" s="83"/>
    </row>
    <row r="16" spans="2:8" ht="18">
      <c r="B16" s="87" t="s">
        <v>62</v>
      </c>
      <c r="C16" s="88">
        <f>C14+C6</f>
        <v>30</v>
      </c>
      <c r="D16" s="80">
        <f>C16/C4</f>
        <v>0.375</v>
      </c>
      <c r="E16" s="79">
        <f>E14+E6</f>
        <v>31</v>
      </c>
      <c r="F16" s="90">
        <f>E16/E4</f>
        <v>0.3263157894736842</v>
      </c>
      <c r="G16" s="79"/>
      <c r="H16" s="83"/>
    </row>
    <row r="17" spans="2:8" ht="18">
      <c r="B17" s="87"/>
      <c r="C17" s="17"/>
      <c r="D17" s="20"/>
      <c r="E17" s="20"/>
      <c r="F17" s="83"/>
      <c r="G17" s="79"/>
      <c r="H17" s="83"/>
    </row>
    <row r="18" spans="2:8" ht="18">
      <c r="B18" s="93" t="s">
        <v>61</v>
      </c>
      <c r="C18" s="94">
        <f>C4-C16</f>
        <v>50</v>
      </c>
      <c r="D18" s="95"/>
      <c r="E18" s="96">
        <f>E4-E16</f>
        <v>64</v>
      </c>
      <c r="F18" s="92"/>
      <c r="G18" s="79"/>
      <c r="H18" s="83"/>
    </row>
    <row r="19" spans="2:8" ht="18.75" thickBot="1">
      <c r="B19" s="98" t="s">
        <v>63</v>
      </c>
      <c r="C19" s="99">
        <f>C18*Questões!C6</f>
        <v>600000</v>
      </c>
      <c r="D19" s="84"/>
      <c r="E19" s="101">
        <f>E18*Questões!E6</f>
        <v>256000</v>
      </c>
      <c r="F19" s="102"/>
      <c r="G19" s="85">
        <f>C19+E19</f>
        <v>856000</v>
      </c>
      <c r="H19" s="86"/>
    </row>
    <row r="20" spans="3:8" ht="18">
      <c r="C20" s="75"/>
      <c r="D20" s="75"/>
      <c r="E20" s="75"/>
      <c r="F20" s="75"/>
      <c r="G20" s="75"/>
      <c r="H20" s="75"/>
    </row>
    <row r="21" spans="2:3" ht="18">
      <c r="B21" s="109" t="s">
        <v>92</v>
      </c>
      <c r="C21" s="110">
        <f>G19</f>
        <v>856000</v>
      </c>
    </row>
    <row r="23" spans="1:3" ht="18">
      <c r="A23" s="20"/>
      <c r="B23" s="20"/>
      <c r="C23" s="20"/>
    </row>
    <row r="24" spans="1:6" ht="18">
      <c r="A24" s="20"/>
      <c r="B24" s="20"/>
      <c r="C24" s="131"/>
      <c r="D24" s="27"/>
      <c r="E24" s="54"/>
      <c r="F24" s="27"/>
    </row>
    <row r="25" spans="1:3" ht="18">
      <c r="A25" s="20"/>
      <c r="B25" s="20"/>
      <c r="C25" s="20"/>
    </row>
    <row r="26" spans="1:3" ht="18">
      <c r="A26" s="20"/>
      <c r="B26" s="20"/>
      <c r="C26" s="20"/>
    </row>
  </sheetData>
  <sheetProtection/>
  <mergeCells count="3">
    <mergeCell ref="C2:D2"/>
    <mergeCell ref="E2:F2"/>
    <mergeCell ref="G2:H2"/>
  </mergeCells>
  <printOptions/>
  <pageMargins left="0.787401575" right="0.787401575" top="0.984251969" bottom="0.984251969" header="0.492125985" footer="0.49212598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0" zoomScaleNormal="120" zoomScalePageLayoutView="0" workbookViewId="0" topLeftCell="A1">
      <selection activeCell="H16" sqref="H16"/>
    </sheetView>
  </sheetViews>
  <sheetFormatPr defaultColWidth="8.8515625" defaultRowHeight="12.75"/>
  <sheetData/>
  <sheetProtection/>
  <printOptions/>
  <pageMargins left="0.787401575" right="0.787401575" top="0.984251969" bottom="0.984251969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Microsoft Office User</cp:lastModifiedBy>
  <dcterms:created xsi:type="dcterms:W3CDTF">2000-04-07T18:21:58Z</dcterms:created>
  <dcterms:modified xsi:type="dcterms:W3CDTF">2023-05-02T13:24:56Z</dcterms:modified>
  <cp:category/>
  <cp:version/>
  <cp:contentType/>
  <cp:contentStatus/>
</cp:coreProperties>
</file>