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DATA\PSP5103\2021\Praticas\"/>
    </mc:Choice>
  </mc:AlternateContent>
  <xr:revisionPtr revIDLastSave="0" documentId="13_ncr:1_{F97299DD-779D-428C-9BA2-650BFB17DFFF}" xr6:coauthVersionLast="47" xr6:coauthVersionMax="47" xr10:uidLastSave="{00000000-0000-0000-0000-000000000000}"/>
  <bookViews>
    <workbookView xWindow="-108" yWindow="-108" windowWidth="23256" windowHeight="12456" activeTab="1" xr2:uid="{30DDF4C2-12AB-4809-A0A4-F799D0C3F7B1}"/>
  </bookViews>
  <sheets>
    <sheet name="Planilha1" sheetId="1" r:id="rId1"/>
    <sheet name="Planilh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2" l="1"/>
  <c r="N36" i="2" s="1"/>
  <c r="P36" i="2" s="1"/>
  <c r="I36" i="2"/>
  <c r="H36" i="2"/>
  <c r="M35" i="2"/>
  <c r="N35" i="2" s="1"/>
  <c r="H35" i="2"/>
  <c r="I35" i="2" s="1"/>
  <c r="N34" i="2"/>
  <c r="M34" i="2"/>
  <c r="H34" i="2"/>
  <c r="I34" i="2" s="1"/>
  <c r="M33" i="2"/>
  <c r="N33" i="2" s="1"/>
  <c r="P33" i="2" s="1"/>
  <c r="H33" i="2"/>
  <c r="I33" i="2" s="1"/>
  <c r="M32" i="2"/>
  <c r="N32" i="2" s="1"/>
  <c r="P32" i="2" s="1"/>
  <c r="I32" i="2"/>
  <c r="H32" i="2"/>
  <c r="M31" i="2"/>
  <c r="N31" i="2" s="1"/>
  <c r="H31" i="2"/>
  <c r="I31" i="2" s="1"/>
  <c r="N30" i="2"/>
  <c r="P30" i="2" s="1"/>
  <c r="M30" i="2"/>
  <c r="H30" i="2"/>
  <c r="I30" i="2" s="1"/>
  <c r="M29" i="2"/>
  <c r="N29" i="2" s="1"/>
  <c r="H29" i="2"/>
  <c r="I29" i="2" s="1"/>
  <c r="M28" i="2"/>
  <c r="N28" i="2" s="1"/>
  <c r="P28" i="2" s="1"/>
  <c r="I28" i="2"/>
  <c r="H28" i="2"/>
  <c r="M27" i="2"/>
  <c r="N27" i="2" s="1"/>
  <c r="P27" i="2" s="1"/>
  <c r="H27" i="2"/>
  <c r="I27" i="2" s="1"/>
  <c r="N26" i="2"/>
  <c r="M26" i="2"/>
  <c r="H26" i="2"/>
  <c r="I26" i="2" s="1"/>
  <c r="M25" i="2"/>
  <c r="N25" i="2" s="1"/>
  <c r="P25" i="2" s="1"/>
  <c r="H25" i="2"/>
  <c r="I25" i="2" s="1"/>
  <c r="M24" i="2"/>
  <c r="N24" i="2" s="1"/>
  <c r="P24" i="2" s="1"/>
  <c r="I24" i="2"/>
  <c r="H24" i="2"/>
  <c r="M23" i="2"/>
  <c r="N23" i="2" s="1"/>
  <c r="H23" i="2"/>
  <c r="I23" i="2" s="1"/>
  <c r="N22" i="2"/>
  <c r="M22" i="2"/>
  <c r="H22" i="2"/>
  <c r="I22" i="2" s="1"/>
  <c r="M21" i="2"/>
  <c r="N21" i="2" s="1"/>
  <c r="H21" i="2"/>
  <c r="I21" i="2" s="1"/>
  <c r="M20" i="2"/>
  <c r="N20" i="2" s="1"/>
  <c r="P20" i="2" s="1"/>
  <c r="I20" i="2"/>
  <c r="H20" i="2"/>
  <c r="M19" i="2"/>
  <c r="N19" i="2" s="1"/>
  <c r="H19" i="2"/>
  <c r="I19" i="2" s="1"/>
  <c r="N18" i="2"/>
  <c r="M18" i="2"/>
  <c r="H18" i="2"/>
  <c r="I18" i="2" s="1"/>
  <c r="M17" i="2"/>
  <c r="N17" i="2" s="1"/>
  <c r="H17" i="2"/>
  <c r="I17" i="2" s="1"/>
  <c r="M16" i="2"/>
  <c r="N16" i="2" s="1"/>
  <c r="P16" i="2" s="1"/>
  <c r="I16" i="2"/>
  <c r="H16" i="2"/>
  <c r="M15" i="2"/>
  <c r="N15" i="2" s="1"/>
  <c r="H15" i="2"/>
  <c r="I15" i="2" s="1"/>
  <c r="N14" i="2"/>
  <c r="P14" i="2" s="1"/>
  <c r="M14" i="2"/>
  <c r="H14" i="2"/>
  <c r="I14" i="2" s="1"/>
  <c r="M13" i="2"/>
  <c r="N13" i="2" s="1"/>
  <c r="H13" i="2"/>
  <c r="I13" i="2" s="1"/>
  <c r="M12" i="2"/>
  <c r="N12" i="2" s="1"/>
  <c r="P12" i="2" s="1"/>
  <c r="I12" i="2"/>
  <c r="H12" i="2"/>
  <c r="M11" i="2"/>
  <c r="N11" i="2" s="1"/>
  <c r="P11" i="2" s="1"/>
  <c r="H11" i="2"/>
  <c r="I11" i="2" s="1"/>
  <c r="N10" i="2"/>
  <c r="M10" i="2"/>
  <c r="H10" i="2"/>
  <c r="I10" i="2" s="1"/>
  <c r="M9" i="2"/>
  <c r="N9" i="2" s="1"/>
  <c r="P9" i="2" s="1"/>
  <c r="H9" i="2"/>
  <c r="I9" i="2" s="1"/>
  <c r="M8" i="2"/>
  <c r="N8" i="2" s="1"/>
  <c r="P8" i="2" s="1"/>
  <c r="I8" i="2"/>
  <c r="H8" i="2"/>
  <c r="M7" i="2"/>
  <c r="N7" i="2" s="1"/>
  <c r="H7" i="2"/>
  <c r="I7" i="2" s="1"/>
  <c r="N6" i="2"/>
  <c r="M6" i="2"/>
  <c r="H6" i="2"/>
  <c r="I6" i="2" s="1"/>
  <c r="M5" i="2"/>
  <c r="N5" i="2" s="1"/>
  <c r="H5" i="2"/>
  <c r="I5" i="2" s="1"/>
  <c r="M4" i="2"/>
  <c r="N4" i="2" s="1"/>
  <c r="P4" i="2" s="1"/>
  <c r="I4" i="2"/>
  <c r="H4" i="2"/>
  <c r="M3" i="2"/>
  <c r="N3" i="2" s="1"/>
  <c r="H3" i="2"/>
  <c r="I3" i="2" s="1"/>
  <c r="D3" i="2"/>
  <c r="C3" i="2"/>
  <c r="M2" i="2"/>
  <c r="N2" i="2" s="1"/>
  <c r="P2" i="2" s="1"/>
  <c r="I2" i="2"/>
  <c r="H2" i="2"/>
  <c r="T9" i="1"/>
  <c r="R9" i="1"/>
  <c r="O9" i="1"/>
  <c r="M9" i="1"/>
  <c r="K9" i="1"/>
  <c r="G9" i="1"/>
  <c r="T8" i="1"/>
  <c r="R8" i="1"/>
  <c r="O8" i="1"/>
  <c r="M8" i="1"/>
  <c r="K8" i="1"/>
  <c r="G8" i="1"/>
  <c r="T7" i="1"/>
  <c r="R7" i="1"/>
  <c r="O7" i="1"/>
  <c r="M7" i="1"/>
  <c r="K7" i="1"/>
  <c r="G7" i="1"/>
  <c r="T6" i="1"/>
  <c r="R6" i="1"/>
  <c r="O6" i="1"/>
  <c r="M6" i="1"/>
  <c r="K6" i="1"/>
  <c r="G6" i="1"/>
  <c r="T5" i="1"/>
  <c r="R5" i="1"/>
  <c r="O5" i="1"/>
  <c r="M5" i="1"/>
  <c r="K5" i="1"/>
  <c r="G5" i="1"/>
  <c r="T4" i="1"/>
  <c r="R4" i="1"/>
  <c r="O4" i="1"/>
  <c r="M4" i="1"/>
  <c r="K4" i="1"/>
  <c r="G4" i="1"/>
  <c r="T3" i="1"/>
  <c r="R3" i="1"/>
  <c r="O3" i="1"/>
  <c r="M3" i="1"/>
  <c r="M11" i="1" s="1"/>
  <c r="M12" i="1" s="1"/>
  <c r="K3" i="1"/>
  <c r="K11" i="1" s="1"/>
  <c r="K12" i="1" s="1"/>
  <c r="G3" i="1"/>
  <c r="T2" i="1"/>
  <c r="T11" i="1" s="1"/>
  <c r="T12" i="1" s="1"/>
  <c r="R2" i="1"/>
  <c r="R11" i="1" s="1"/>
  <c r="R12" i="1" s="1"/>
  <c r="O2" i="1"/>
  <c r="O11" i="1" s="1"/>
  <c r="O12" i="1" s="1"/>
  <c r="M2" i="1"/>
  <c r="K2" i="1"/>
  <c r="G2" i="1"/>
  <c r="P21" i="2" l="1"/>
  <c r="P15" i="2"/>
  <c r="P18" i="2"/>
  <c r="P31" i="2"/>
  <c r="P34" i="2"/>
  <c r="P5" i="2"/>
  <c r="P3" i="2"/>
  <c r="P35" i="2"/>
  <c r="P22" i="2"/>
  <c r="P13" i="2"/>
  <c r="P29" i="2"/>
  <c r="P6" i="2"/>
  <c r="P7" i="2"/>
  <c r="P10" i="2"/>
  <c r="P23" i="2"/>
  <c r="P26" i="2"/>
  <c r="P19" i="2"/>
  <c r="P17" i="2"/>
  <c r="O15" i="1"/>
  <c r="O13" i="1"/>
  <c r="O14" i="1"/>
  <c r="O16" i="1" s="1"/>
  <c r="M15" i="1"/>
  <c r="M14" i="1"/>
  <c r="M13" i="1"/>
  <c r="R13" i="1"/>
  <c r="R14" i="1"/>
  <c r="T14" i="1"/>
  <c r="T16" i="1" s="1"/>
  <c r="T13" i="1"/>
  <c r="T15" i="1"/>
  <c r="K13" i="1"/>
  <c r="K14" i="1"/>
  <c r="M16" i="1" l="1"/>
</calcChain>
</file>

<file path=xl/sharedStrings.xml><?xml version="1.0" encoding="utf-8"?>
<sst xmlns="http://schemas.openxmlformats.org/spreadsheetml/2006/main" count="54" uniqueCount="30">
  <si>
    <t>b</t>
  </si>
  <si>
    <t>se(b)</t>
  </si>
  <si>
    <t>t</t>
  </si>
  <si>
    <t>p</t>
  </si>
  <si>
    <t>OR</t>
  </si>
  <si>
    <t>X</t>
  </si>
  <si>
    <t>bX</t>
  </si>
  <si>
    <t>(Intercept)</t>
  </si>
  <si>
    <t>***</t>
  </si>
  <si>
    <t>ptl</t>
  </si>
  <si>
    <t>**</t>
  </si>
  <si>
    <t>fui</t>
  </si>
  <si>
    <t>,</t>
  </si>
  <si>
    <t>smoke</t>
  </si>
  <si>
    <t>*</t>
  </si>
  <si>
    <t>fht</t>
  </si>
  <si>
    <t>flt</t>
  </si>
  <si>
    <t>rpreta</t>
  </si>
  <si>
    <t>routras</t>
  </si>
  <si>
    <t>funçãop linear</t>
  </si>
  <si>
    <t>1-p</t>
  </si>
  <si>
    <t>odds = (p/(1-p))</t>
  </si>
  <si>
    <t>RR</t>
  </si>
  <si>
    <t>int</t>
  </si>
  <si>
    <t>fmsoke</t>
  </si>
  <si>
    <t>lwt</t>
  </si>
  <si>
    <t>fsmoke</t>
  </si>
  <si>
    <t>fl</t>
  </si>
  <si>
    <t>p não fumantes</t>
  </si>
  <si>
    <t>p fumantes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</si>
</sst>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'[1]OR -&gt;RR var quanti'!$I$1</c:f>
              <c:strCache>
                <c:ptCount val="1"/>
                <c:pt idx="0">
                  <c:v>p não fumantes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'[1]OR -&gt;RR var quanti'!$G$2:$G$36</c:f>
              <c:numCache>
                <c:formatCode>General</c:formatCode>
                <c:ptCount val="35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  <c:pt idx="27">
                  <c:v>215</c:v>
                </c:pt>
                <c:pt idx="28">
                  <c:v>220</c:v>
                </c:pt>
                <c:pt idx="29">
                  <c:v>225</c:v>
                </c:pt>
                <c:pt idx="30">
                  <c:v>230</c:v>
                </c:pt>
                <c:pt idx="31">
                  <c:v>235</c:v>
                </c:pt>
                <c:pt idx="32">
                  <c:v>240</c:v>
                </c:pt>
                <c:pt idx="33">
                  <c:v>245</c:v>
                </c:pt>
                <c:pt idx="34">
                  <c:v>250</c:v>
                </c:pt>
              </c:numCache>
            </c:numRef>
          </c:xVal>
          <c:yVal>
            <c:numRef>
              <c:f>'[1]OR -&gt;RR var quanti'!$I$2:$I$36</c:f>
              <c:numCache>
                <c:formatCode>0.00</c:formatCode>
                <c:ptCount val="35"/>
                <c:pt idx="0">
                  <c:v>0.39088349642845038</c:v>
                </c:pt>
                <c:pt idx="1">
                  <c:v>0.37514664203321363</c:v>
                </c:pt>
                <c:pt idx="2">
                  <c:v>0.35966924553077512</c:v>
                </c:pt>
                <c:pt idx="3">
                  <c:v>0.34447836966935969</c:v>
                </c:pt>
                <c:pt idx="4">
                  <c:v>0.32959884019113139</c:v>
                </c:pt>
                <c:pt idx="5">
                  <c:v>0.31505312610289138</c:v>
                </c:pt>
                <c:pt idx="6">
                  <c:v>0.30086125533692248</c:v>
                </c:pt>
                <c:pt idx="7">
                  <c:v>0.28704076517724658</c:v>
                </c:pt>
                <c:pt idx="8">
                  <c:v>0.27360668607259264</c:v>
                </c:pt>
                <c:pt idx="9">
                  <c:v>0.26057155680492039</c:v>
                </c:pt>
                <c:pt idx="10">
                  <c:v>0.24794546844540535</c:v>
                </c:pt>
                <c:pt idx="11">
                  <c:v>0.23573613411588576</c:v>
                </c:pt>
                <c:pt idx="12">
                  <c:v>0.22394898128431173</c:v>
                </c:pt>
                <c:pt idx="13">
                  <c:v>0.21258726315372053</c:v>
                </c:pt>
                <c:pt idx="14">
                  <c:v>0.20165218564720611</c:v>
                </c:pt>
                <c:pt idx="15">
                  <c:v>0.19114304653430425</c:v>
                </c:pt>
                <c:pt idx="16">
                  <c:v>0.18105738337287616</c:v>
                </c:pt>
                <c:pt idx="17">
                  <c:v>0.17139112713928462</c:v>
                </c:pt>
                <c:pt idx="18">
                  <c:v>0.16213875867239691</c:v>
                </c:pt>
                <c:pt idx="19">
                  <c:v>0.15329346534807506</c:v>
                </c:pt>
                <c:pt idx="20">
                  <c:v>0.14484729571573884</c:v>
                </c:pt>
                <c:pt idx="21">
                  <c:v>0.13679131015422996</c:v>
                </c:pt>
                <c:pt idx="22">
                  <c:v>0.12911572592926912</c:v>
                </c:pt>
                <c:pt idx="23">
                  <c:v>0.12181005534996346</c:v>
                </c:pt>
                <c:pt idx="24">
                  <c:v>0.11486323601971846</c:v>
                </c:pt>
                <c:pt idx="25">
                  <c:v>0.10826375245209362</c:v>
                </c:pt>
                <c:pt idx="26">
                  <c:v>0.10199974857089684</c:v>
                </c:pt>
                <c:pt idx="27">
                  <c:v>9.6059130833990564E-2</c:v>
                </c:pt>
                <c:pt idx="28">
                  <c:v>9.0429661911039308E-2</c:v>
                </c:pt>
                <c:pt idx="29">
                  <c:v>8.5099045007020244E-2</c:v>
                </c:pt>
                <c:pt idx="30">
                  <c:v>8.0054999056836787E-2</c:v>
                </c:pt>
                <c:pt idx="31">
                  <c:v>7.5285325123561869E-2</c:v>
                </c:pt>
                <c:pt idx="32">
                  <c:v>7.0777964415857042E-2</c:v>
                </c:pt>
                <c:pt idx="33">
                  <c:v>6.6521048401416788E-2</c:v>
                </c:pt>
                <c:pt idx="34">
                  <c:v>6.2502941535436882E-2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BD-461B-8ABB-A123C5A792B6}"/>
            </c:ext>
          </c:extLst>
        </c:ser>
        <c:ser>
          <c:idx val="1"/>
          <c:order val="1"/>
          <c:tx>
            <c:strRef>
              <c:f>'[1]OR -&gt;RR var quanti'!$N$1</c:f>
              <c:strCache>
                <c:ptCount val="1"/>
                <c:pt idx="0">
                  <c:v>p fumantes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'[1]OR -&gt;RR var quanti'!$G$2:$G$36</c:f>
              <c:numCache>
                <c:formatCode>General</c:formatCode>
                <c:ptCount val="35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  <c:pt idx="27">
                  <c:v>215</c:v>
                </c:pt>
                <c:pt idx="28">
                  <c:v>220</c:v>
                </c:pt>
                <c:pt idx="29">
                  <c:v>225</c:v>
                </c:pt>
                <c:pt idx="30">
                  <c:v>230</c:v>
                </c:pt>
                <c:pt idx="31">
                  <c:v>235</c:v>
                </c:pt>
                <c:pt idx="32">
                  <c:v>240</c:v>
                </c:pt>
                <c:pt idx="33">
                  <c:v>245</c:v>
                </c:pt>
                <c:pt idx="34">
                  <c:v>250</c:v>
                </c:pt>
              </c:numCache>
            </c:numRef>
          </c:xVal>
          <c:yVal>
            <c:numRef>
              <c:f>'[1]OR -&gt;RR var quanti'!$N$2:$N$36</c:f>
              <c:numCache>
                <c:formatCode>0.00</c:formatCode>
                <c:ptCount val="35"/>
                <c:pt idx="0">
                  <c:v>0.55800515954397767</c:v>
                </c:pt>
                <c:pt idx="1">
                  <c:v>0.54152165601176716</c:v>
                </c:pt>
                <c:pt idx="2">
                  <c:v>0.52494676848848654</c:v>
                </c:pt>
                <c:pt idx="3">
                  <c:v>0.50831673286977164</c:v>
                </c:pt>
                <c:pt idx="4">
                  <c:v>0.49166827128779855</c:v>
                </c:pt>
                <c:pt idx="5">
                  <c:v>0.47503826887438955</c:v>
                </c:pt>
                <c:pt idx="6">
                  <c:v>0.45846344746822415</c:v>
                </c:pt>
                <c:pt idx="7">
                  <c:v>0.44198004238344069</c:v>
                </c:pt>
                <c:pt idx="8">
                  <c:v>0.42562348825876412</c:v>
                </c:pt>
                <c:pt idx="9">
                  <c:v>0.40942811971679499</c:v>
                </c:pt>
                <c:pt idx="10">
                  <c:v>0.39342689209628168</c:v>
                </c:pt>
                <c:pt idx="11">
                  <c:v>0.37765112689836061</c:v>
                </c:pt>
                <c:pt idx="12">
                  <c:v>0.36213028583998541</c:v>
                </c:pt>
                <c:pt idx="13">
                  <c:v>0.34689177656802284</c:v>
                </c:pt>
                <c:pt idx="14">
                  <c:v>0.33196079219247765</c:v>
                </c:pt>
                <c:pt idx="15">
                  <c:v>0.31736018588422732</c:v>
                </c:pt>
                <c:pt idx="16">
                  <c:v>0.3031103808871537</c:v>
                </c:pt>
                <c:pt idx="17">
                  <c:v>0.2892293154488827</c:v>
                </c:pt>
                <c:pt idx="18">
                  <c:v>0.27573242140585036</c:v>
                </c:pt>
                <c:pt idx="19">
                  <c:v>0.2626326344885857</c:v>
                </c:pt>
                <c:pt idx="20">
                  <c:v>0.24994043385698123</c:v>
                </c:pt>
                <c:pt idx="21">
                  <c:v>0.23766390794146144</c:v>
                </c:pt>
                <c:pt idx="22">
                  <c:v>0.2258088433566956</c:v>
                </c:pt>
                <c:pt idx="23">
                  <c:v>0.21437883346666103</c:v>
                </c:pt>
                <c:pt idx="24">
                  <c:v>0.20337540310559044</c:v>
                </c:pt>
                <c:pt idx="25">
                  <c:v>0.19279814598718689</c:v>
                </c:pt>
                <c:pt idx="26">
                  <c:v>0.18264487145044406</c:v>
                </c:pt>
                <c:pt idx="27">
                  <c:v>0.17291175737898359</c:v>
                </c:pt>
                <c:pt idx="28">
                  <c:v>0.16359350637597006</c:v>
                </c:pt>
                <c:pt idx="29">
                  <c:v>0.15468350256265936</c:v>
                </c:pt>
                <c:pt idx="30">
                  <c:v>0.14617396668066998</c:v>
                </c:pt>
                <c:pt idx="31">
                  <c:v>0.13805610750280362</c:v>
                </c:pt>
                <c:pt idx="32">
                  <c:v>0.1303202678830741</c:v>
                </c:pt>
                <c:pt idx="33">
                  <c:v>0.12295606409390349</c:v>
                </c:pt>
                <c:pt idx="34">
                  <c:v>0.11595251739952106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BD-461B-8ABB-A123C5A7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686495"/>
        <c:axId val="935687743"/>
      </c:scatterChart>
      <c:valAx>
        <c:axId val="935686495"/>
        <c:scaling>
          <c:orientation val="minMax"/>
          <c:max val="25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LWT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5687743"/>
        <c:crosses val="autoZero"/>
        <c:crossBetween val="midCat"/>
      </c:valAx>
      <c:valAx>
        <c:axId val="93568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Probabilidade de ocorrência do desfecho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56864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</xdr:colOff>
      <xdr:row>0</xdr:row>
      <xdr:rowOff>109220</xdr:rowOff>
    </xdr:from>
    <xdr:to>
      <xdr:col>24</xdr:col>
      <xdr:colOff>327660</xdr:colOff>
      <xdr:row>15</xdr:row>
      <xdr:rowOff>109220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13FF39-1D64-404F-9A9E-2C84CD63A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preditivo%20L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wise"/>
      <sheetName val="Teste HL"/>
      <sheetName val="OR -&gt; RR"/>
      <sheetName val="OR -&gt; RR smoke"/>
      <sheetName val="OR -&gt;RR var quanti"/>
    </sheetNames>
    <sheetDataSet>
      <sheetData sheetId="0"/>
      <sheetData sheetId="1"/>
      <sheetData sheetId="2"/>
      <sheetData sheetId="3"/>
      <sheetData sheetId="4">
        <row r="1">
          <cell r="I1" t="str">
            <v>p não fumantes</v>
          </cell>
          <cell r="N1" t="str">
            <v>p fumantes</v>
          </cell>
        </row>
        <row r="2">
          <cell r="G2">
            <v>80</v>
          </cell>
          <cell r="I2">
            <v>0.39088349642845038</v>
          </cell>
          <cell r="N2">
            <v>0.55800515954397767</v>
          </cell>
        </row>
        <row r="3">
          <cell r="G3">
            <v>85</v>
          </cell>
          <cell r="I3">
            <v>0.37514664203321363</v>
          </cell>
          <cell r="N3">
            <v>0.54152165601176716</v>
          </cell>
        </row>
        <row r="4">
          <cell r="G4">
            <v>90</v>
          </cell>
          <cell r="I4">
            <v>0.35966924553077512</v>
          </cell>
          <cell r="N4">
            <v>0.52494676848848654</v>
          </cell>
        </row>
        <row r="5">
          <cell r="G5">
            <v>95</v>
          </cell>
          <cell r="I5">
            <v>0.34447836966935969</v>
          </cell>
          <cell r="N5">
            <v>0.50831673286977164</v>
          </cell>
        </row>
        <row r="6">
          <cell r="G6">
            <v>100</v>
          </cell>
          <cell r="I6">
            <v>0.32959884019113139</v>
          </cell>
          <cell r="N6">
            <v>0.49166827128779855</v>
          </cell>
        </row>
        <row r="7">
          <cell r="G7">
            <v>105</v>
          </cell>
          <cell r="I7">
            <v>0.31505312610289138</v>
          </cell>
          <cell r="N7">
            <v>0.47503826887438955</v>
          </cell>
        </row>
        <row r="8">
          <cell r="G8">
            <v>110</v>
          </cell>
          <cell r="I8">
            <v>0.30086125533692248</v>
          </cell>
          <cell r="N8">
            <v>0.45846344746822415</v>
          </cell>
        </row>
        <row r="9">
          <cell r="G9">
            <v>115</v>
          </cell>
          <cell r="I9">
            <v>0.28704076517724658</v>
          </cell>
          <cell r="N9">
            <v>0.44198004238344069</v>
          </cell>
        </row>
        <row r="10">
          <cell r="G10">
            <v>120</v>
          </cell>
          <cell r="I10">
            <v>0.27360668607259264</v>
          </cell>
          <cell r="N10">
            <v>0.42562348825876412</v>
          </cell>
        </row>
        <row r="11">
          <cell r="G11">
            <v>125</v>
          </cell>
          <cell r="I11">
            <v>0.26057155680492039</v>
          </cell>
          <cell r="N11">
            <v>0.40942811971679499</v>
          </cell>
        </row>
        <row r="12">
          <cell r="G12">
            <v>130</v>
          </cell>
          <cell r="I12">
            <v>0.24794546844540535</v>
          </cell>
          <cell r="N12">
            <v>0.39342689209628168</v>
          </cell>
        </row>
        <row r="13">
          <cell r="G13">
            <v>135</v>
          </cell>
          <cell r="I13">
            <v>0.23573613411588576</v>
          </cell>
          <cell r="N13">
            <v>0.37765112689836061</v>
          </cell>
        </row>
        <row r="14">
          <cell r="G14">
            <v>140</v>
          </cell>
          <cell r="I14">
            <v>0.22394898128431173</v>
          </cell>
          <cell r="N14">
            <v>0.36213028583998541</v>
          </cell>
        </row>
        <row r="15">
          <cell r="G15">
            <v>145</v>
          </cell>
          <cell r="I15">
            <v>0.21258726315372053</v>
          </cell>
          <cell r="N15">
            <v>0.34689177656802284</v>
          </cell>
        </row>
        <row r="16">
          <cell r="G16">
            <v>150</v>
          </cell>
          <cell r="I16">
            <v>0.20165218564720611</v>
          </cell>
          <cell r="N16">
            <v>0.33196079219247765</v>
          </cell>
        </row>
        <row r="17">
          <cell r="G17">
            <v>155</v>
          </cell>
          <cell r="I17">
            <v>0.19114304653430425</v>
          </cell>
          <cell r="N17">
            <v>0.31736018588422732</v>
          </cell>
        </row>
        <row r="18">
          <cell r="G18">
            <v>160</v>
          </cell>
          <cell r="I18">
            <v>0.18105738337287616</v>
          </cell>
          <cell r="N18">
            <v>0.3031103808871537</v>
          </cell>
        </row>
        <row r="19">
          <cell r="G19">
            <v>165</v>
          </cell>
          <cell r="I19">
            <v>0.17139112713928462</v>
          </cell>
          <cell r="N19">
            <v>0.2892293154488827</v>
          </cell>
        </row>
        <row r="20">
          <cell r="G20">
            <v>170</v>
          </cell>
          <cell r="I20">
            <v>0.16213875867239691</v>
          </cell>
          <cell r="N20">
            <v>0.27573242140585036</v>
          </cell>
        </row>
        <row r="21">
          <cell r="G21">
            <v>175</v>
          </cell>
          <cell r="I21">
            <v>0.15329346534807506</v>
          </cell>
          <cell r="N21">
            <v>0.2626326344885857</v>
          </cell>
        </row>
        <row r="22">
          <cell r="G22">
            <v>180</v>
          </cell>
          <cell r="I22">
            <v>0.14484729571573884</v>
          </cell>
          <cell r="N22">
            <v>0.24994043385698123</v>
          </cell>
        </row>
        <row r="23">
          <cell r="G23">
            <v>185</v>
          </cell>
          <cell r="I23">
            <v>0.13679131015422996</v>
          </cell>
          <cell r="N23">
            <v>0.23766390794146144</v>
          </cell>
        </row>
        <row r="24">
          <cell r="G24">
            <v>190</v>
          </cell>
          <cell r="I24">
            <v>0.12911572592926912</v>
          </cell>
          <cell r="N24">
            <v>0.2258088433566956</v>
          </cell>
        </row>
        <row r="25">
          <cell r="G25">
            <v>195</v>
          </cell>
          <cell r="I25">
            <v>0.12181005534996346</v>
          </cell>
          <cell r="N25">
            <v>0.21437883346666103</v>
          </cell>
        </row>
        <row r="26">
          <cell r="G26">
            <v>200</v>
          </cell>
          <cell r="I26">
            <v>0.11486323601971846</v>
          </cell>
          <cell r="N26">
            <v>0.20337540310559044</v>
          </cell>
        </row>
        <row r="27">
          <cell r="G27">
            <v>205</v>
          </cell>
          <cell r="I27">
            <v>0.10826375245209362</v>
          </cell>
          <cell r="N27">
            <v>0.19279814598718689</v>
          </cell>
        </row>
        <row r="28">
          <cell r="G28">
            <v>210</v>
          </cell>
          <cell r="I28">
            <v>0.10199974857089684</v>
          </cell>
          <cell r="N28">
            <v>0.18264487145044406</v>
          </cell>
        </row>
        <row r="29">
          <cell r="G29">
            <v>215</v>
          </cell>
          <cell r="I29">
            <v>9.6059130833990564E-2</v>
          </cell>
          <cell r="N29">
            <v>0.17291175737898359</v>
          </cell>
        </row>
        <row r="30">
          <cell r="G30">
            <v>220</v>
          </cell>
          <cell r="I30">
            <v>9.0429661911039308E-2</v>
          </cell>
          <cell r="N30">
            <v>0.16359350637597006</v>
          </cell>
        </row>
        <row r="31">
          <cell r="G31">
            <v>225</v>
          </cell>
          <cell r="I31">
            <v>8.5099045007020244E-2</v>
          </cell>
          <cell r="N31">
            <v>0.15468350256265936</v>
          </cell>
        </row>
        <row r="32">
          <cell r="G32">
            <v>230</v>
          </cell>
          <cell r="I32">
            <v>8.0054999056836787E-2</v>
          </cell>
          <cell r="N32">
            <v>0.14617396668066998</v>
          </cell>
        </row>
        <row r="33">
          <cell r="G33">
            <v>235</v>
          </cell>
          <cell r="I33">
            <v>7.5285325123561869E-2</v>
          </cell>
          <cell r="N33">
            <v>0.13805610750280362</v>
          </cell>
        </row>
        <row r="34">
          <cell r="G34">
            <v>240</v>
          </cell>
          <cell r="I34">
            <v>7.0777964415857042E-2</v>
          </cell>
          <cell r="N34">
            <v>0.1303202678830741</v>
          </cell>
        </row>
        <row r="35">
          <cell r="G35">
            <v>245</v>
          </cell>
          <cell r="I35">
            <v>6.6521048401416788E-2</v>
          </cell>
          <cell r="N35">
            <v>0.12295606409390349</v>
          </cell>
        </row>
        <row r="36">
          <cell r="G36">
            <v>250</v>
          </cell>
          <cell r="I36">
            <v>6.2502941535436882E-2</v>
          </cell>
          <cell r="N36">
            <v>0.11595251739952106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3001-E989-4BA9-A514-FC12732B5D8A}">
  <dimension ref="A1:Y17"/>
  <sheetViews>
    <sheetView workbookViewId="0">
      <selection activeCell="M17" sqref="M17"/>
    </sheetView>
  </sheetViews>
  <sheetFormatPr defaultRowHeight="14.4" x14ac:dyDescent="0.3"/>
  <cols>
    <col min="1" max="1" width="10.109375" customWidth="1"/>
    <col min="2" max="2" width="8.88671875" style="10"/>
    <col min="3" max="5" width="8.88671875" style="10" hidden="1" customWidth="1"/>
    <col min="6" max="6" width="8.88671875" hidden="1" customWidth="1"/>
    <col min="7" max="7" width="8.88671875" style="10"/>
    <col min="9" max="9" width="16" customWidth="1"/>
    <col min="10" max="10" width="8.88671875" style="10"/>
    <col min="11" max="11" width="10.33203125" style="10" customWidth="1"/>
    <col min="12" max="13" width="8.88671875" style="10"/>
    <col min="14" max="14" width="0" style="10" hidden="1" customWidth="1"/>
    <col min="15" max="15" width="0" hidden="1" customWidth="1"/>
    <col min="17" max="17" width="8.88671875" style="10"/>
    <col min="18" max="18" width="10.33203125" style="10" customWidth="1"/>
    <col min="19" max="21" width="8.88671875" style="10"/>
  </cols>
  <sheetData>
    <row r="1" spans="1:25" s="1" customFormat="1" x14ac:dyDescent="0.3">
      <c r="B1" s="2" t="s">
        <v>0</v>
      </c>
      <c r="C1" s="2" t="s">
        <v>1</v>
      </c>
      <c r="D1" s="2" t="s">
        <v>2</v>
      </c>
      <c r="E1" s="2" t="s">
        <v>3</v>
      </c>
      <c r="G1" s="2" t="s">
        <v>4</v>
      </c>
      <c r="J1" s="3" t="s">
        <v>5</v>
      </c>
      <c r="K1" s="2" t="s">
        <v>6</v>
      </c>
      <c r="L1" s="3" t="s">
        <v>5</v>
      </c>
      <c r="M1" s="2" t="s">
        <v>6</v>
      </c>
      <c r="N1" s="3" t="s">
        <v>5</v>
      </c>
      <c r="O1" s="4"/>
      <c r="Q1" s="5" t="s">
        <v>5</v>
      </c>
      <c r="R1" s="2" t="s">
        <v>6</v>
      </c>
      <c r="S1" s="5" t="s">
        <v>5</v>
      </c>
      <c r="T1" s="2" t="s">
        <v>6</v>
      </c>
      <c r="U1" s="2"/>
      <c r="V1" s="4"/>
      <c r="W1" s="4"/>
      <c r="X1" s="4"/>
      <c r="Y1" s="4"/>
    </row>
    <row r="2" spans="1:25" x14ac:dyDescent="0.3">
      <c r="A2" t="s">
        <v>7</v>
      </c>
      <c r="B2" s="6">
        <v>-2.0365000000000002</v>
      </c>
      <c r="C2" s="7">
        <v>0.40629999999999999</v>
      </c>
      <c r="D2" s="7">
        <v>-5.0119999999999996</v>
      </c>
      <c r="E2" s="7">
        <v>5.37E-7</v>
      </c>
      <c r="F2" t="s">
        <v>8</v>
      </c>
      <c r="G2" s="6">
        <f>EXP(B2)</f>
        <v>0.13048460872233159</v>
      </c>
      <c r="I2" t="s">
        <v>7</v>
      </c>
      <c r="J2" s="8">
        <v>1</v>
      </c>
      <c r="K2" s="6">
        <f>$B2</f>
        <v>-2.0365000000000002</v>
      </c>
      <c r="L2" s="8">
        <v>1</v>
      </c>
      <c r="M2" s="6">
        <f>$B2</f>
        <v>-2.0365000000000002</v>
      </c>
      <c r="N2" s="8"/>
      <c r="O2">
        <f>$B2</f>
        <v>-2.0365000000000002</v>
      </c>
      <c r="Q2" s="9">
        <v>1</v>
      </c>
      <c r="R2" s="6">
        <f>$B2</f>
        <v>-2.0365000000000002</v>
      </c>
      <c r="S2" s="9">
        <v>1</v>
      </c>
      <c r="T2" s="6">
        <f>$B2</f>
        <v>-2.0365000000000002</v>
      </c>
    </row>
    <row r="3" spans="1:25" x14ac:dyDescent="0.3">
      <c r="A3" t="s">
        <v>9</v>
      </c>
      <c r="B3" s="6">
        <v>1.2230000000000001</v>
      </c>
      <c r="C3" s="7">
        <v>0.4516</v>
      </c>
      <c r="D3" s="7">
        <v>2.7080000000000002</v>
      </c>
      <c r="E3" s="7">
        <v>6.77E-3</v>
      </c>
      <c r="F3" t="s">
        <v>10</v>
      </c>
      <c r="G3" s="6">
        <f t="shared" ref="G3:G9" si="0">EXP(B3)</f>
        <v>3.3973645544207836</v>
      </c>
      <c r="I3" t="s">
        <v>9</v>
      </c>
      <c r="J3" s="8">
        <v>0</v>
      </c>
      <c r="K3" s="10">
        <f>$B3*J3</f>
        <v>0</v>
      </c>
      <c r="L3" s="8">
        <v>0</v>
      </c>
      <c r="M3" s="10">
        <f>$B3*L3</f>
        <v>0</v>
      </c>
      <c r="N3" s="8">
        <v>0</v>
      </c>
      <c r="O3">
        <f>$B3*N3</f>
        <v>0</v>
      </c>
      <c r="Q3" s="9">
        <v>0</v>
      </c>
      <c r="R3" s="10">
        <f>$B3*Q3</f>
        <v>0</v>
      </c>
      <c r="S3" s="9">
        <v>0</v>
      </c>
      <c r="T3" s="10">
        <f>$B3*S3</f>
        <v>0</v>
      </c>
    </row>
    <row r="4" spans="1:25" x14ac:dyDescent="0.3">
      <c r="A4" t="s">
        <v>11</v>
      </c>
      <c r="B4" s="6">
        <v>0.82650000000000001</v>
      </c>
      <c r="C4" s="7">
        <v>0.4577</v>
      </c>
      <c r="D4" s="7">
        <v>1.806</v>
      </c>
      <c r="E4" s="7">
        <v>7.0959999999999995E-2</v>
      </c>
      <c r="F4" t="s">
        <v>12</v>
      </c>
      <c r="G4" s="6">
        <f t="shared" si="0"/>
        <v>2.285306154877198</v>
      </c>
      <c r="I4" t="s">
        <v>11</v>
      </c>
      <c r="J4" s="8">
        <v>0</v>
      </c>
      <c r="K4" s="10">
        <f t="shared" ref="K4:K9" si="1">$B4*J4</f>
        <v>0</v>
      </c>
      <c r="L4" s="8">
        <v>0</v>
      </c>
      <c r="M4" s="10">
        <f t="shared" ref="M4:M9" si="2">$B4*L4</f>
        <v>0</v>
      </c>
      <c r="N4" s="8">
        <v>0</v>
      </c>
      <c r="O4">
        <f t="shared" ref="O4:O9" si="3">$B4*N4</f>
        <v>0</v>
      </c>
      <c r="Q4" s="9">
        <v>1</v>
      </c>
      <c r="R4" s="6">
        <f t="shared" ref="R4:R9" si="4">$B4*Q4</f>
        <v>0.82650000000000001</v>
      </c>
      <c r="S4" s="9">
        <v>1</v>
      </c>
      <c r="T4" s="6">
        <f t="shared" ref="T4:T9" si="5">$B4*S4</f>
        <v>0.82650000000000001</v>
      </c>
    </row>
    <row r="5" spans="1:25" x14ac:dyDescent="0.3">
      <c r="A5" t="s">
        <v>13</v>
      </c>
      <c r="B5" s="6">
        <v>0.90210000000000001</v>
      </c>
      <c r="C5" s="7">
        <v>0.40150000000000002</v>
      </c>
      <c r="D5" s="7">
        <v>2.2469999999999999</v>
      </c>
      <c r="E5" s="7">
        <v>2.4649999999999998E-2</v>
      </c>
      <c r="F5" t="s">
        <v>14</v>
      </c>
      <c r="G5" s="6">
        <f t="shared" si="0"/>
        <v>2.4647737049136307</v>
      </c>
      <c r="I5" t="s">
        <v>13</v>
      </c>
      <c r="J5" s="8">
        <v>0</v>
      </c>
      <c r="K5" s="10">
        <f t="shared" si="1"/>
        <v>0</v>
      </c>
      <c r="L5" s="8">
        <v>1</v>
      </c>
      <c r="M5" s="10">
        <f t="shared" si="2"/>
        <v>0.90210000000000001</v>
      </c>
      <c r="N5" s="8">
        <v>0</v>
      </c>
      <c r="O5">
        <f t="shared" si="3"/>
        <v>0</v>
      </c>
      <c r="Q5" s="9">
        <v>0</v>
      </c>
      <c r="R5" s="10">
        <f t="shared" si="4"/>
        <v>0</v>
      </c>
      <c r="S5" s="9">
        <v>1</v>
      </c>
      <c r="T5" s="10">
        <f t="shared" si="5"/>
        <v>0.90210000000000001</v>
      </c>
    </row>
    <row r="6" spans="1:25" x14ac:dyDescent="0.3">
      <c r="A6" t="s">
        <v>15</v>
      </c>
      <c r="B6" s="6">
        <v>1.7770999999999999</v>
      </c>
      <c r="C6" s="7">
        <v>0.69220000000000004</v>
      </c>
      <c r="D6" s="7">
        <v>2.5670000000000002</v>
      </c>
      <c r="E6" s="7">
        <v>1.025E-2</v>
      </c>
      <c r="F6" t="s">
        <v>14</v>
      </c>
      <c r="G6" s="6">
        <f t="shared" si="0"/>
        <v>5.9126847459370584</v>
      </c>
      <c r="I6" t="s">
        <v>15</v>
      </c>
      <c r="J6" s="8">
        <v>0</v>
      </c>
      <c r="K6" s="10">
        <f t="shared" si="1"/>
        <v>0</v>
      </c>
      <c r="L6" s="8">
        <v>0</v>
      </c>
      <c r="M6" s="10">
        <f t="shared" si="2"/>
        <v>0</v>
      </c>
      <c r="N6" s="8">
        <v>0</v>
      </c>
      <c r="O6">
        <f t="shared" si="3"/>
        <v>0</v>
      </c>
      <c r="Q6" s="9">
        <v>0</v>
      </c>
      <c r="R6" s="10">
        <f t="shared" si="4"/>
        <v>0</v>
      </c>
      <c r="S6" s="9">
        <v>0</v>
      </c>
      <c r="T6" s="10">
        <f t="shared" si="5"/>
        <v>0</v>
      </c>
    </row>
    <row r="7" spans="1:25" x14ac:dyDescent="0.3">
      <c r="A7" t="s">
        <v>16</v>
      </c>
      <c r="B7" s="6">
        <v>-1.1432</v>
      </c>
      <c r="C7" s="7">
        <v>0.56120000000000003</v>
      </c>
      <c r="D7" s="7">
        <v>-2.0369999999999999</v>
      </c>
      <c r="E7" s="7">
        <v>4.1640000000000003E-2</v>
      </c>
      <c r="F7" t="s">
        <v>14</v>
      </c>
      <c r="G7" s="6">
        <f t="shared" si="0"/>
        <v>0.31879723667464155</v>
      </c>
      <c r="I7" t="s">
        <v>16</v>
      </c>
      <c r="J7" s="8">
        <v>0</v>
      </c>
      <c r="K7" s="10">
        <f t="shared" si="1"/>
        <v>0</v>
      </c>
      <c r="L7" s="8">
        <v>0</v>
      </c>
      <c r="M7" s="10">
        <f t="shared" si="2"/>
        <v>0</v>
      </c>
      <c r="N7" s="8">
        <v>0</v>
      </c>
      <c r="O7">
        <f t="shared" si="3"/>
        <v>0</v>
      </c>
      <c r="Q7" s="9">
        <v>0</v>
      </c>
      <c r="R7" s="10">
        <f t="shared" si="4"/>
        <v>0</v>
      </c>
      <c r="S7" s="9">
        <v>0</v>
      </c>
      <c r="T7" s="10">
        <f t="shared" si="5"/>
        <v>0</v>
      </c>
    </row>
    <row r="8" spans="1:25" x14ac:dyDescent="0.3">
      <c r="A8" t="s">
        <v>17</v>
      </c>
      <c r="B8" s="6">
        <v>1.2961</v>
      </c>
      <c r="C8" s="7">
        <v>0.53469999999999995</v>
      </c>
      <c r="D8" s="7">
        <v>2.4239999999999999</v>
      </c>
      <c r="E8" s="7">
        <v>1.5350000000000001E-2</v>
      </c>
      <c r="F8" t="s">
        <v>14</v>
      </c>
      <c r="G8" s="6">
        <f t="shared" si="0"/>
        <v>3.6550142793755271</v>
      </c>
      <c r="I8" t="s">
        <v>17</v>
      </c>
      <c r="J8" s="8">
        <v>0</v>
      </c>
      <c r="K8" s="10">
        <f t="shared" si="1"/>
        <v>0</v>
      </c>
      <c r="L8" s="8">
        <v>0</v>
      </c>
      <c r="M8" s="6">
        <f t="shared" si="2"/>
        <v>0</v>
      </c>
      <c r="N8" s="8">
        <v>0</v>
      </c>
      <c r="O8">
        <f t="shared" si="3"/>
        <v>0</v>
      </c>
      <c r="Q8" s="9">
        <v>0</v>
      </c>
      <c r="R8" s="10">
        <f t="shared" si="4"/>
        <v>0</v>
      </c>
      <c r="S8" s="9">
        <v>0</v>
      </c>
      <c r="T8" s="6">
        <f t="shared" si="5"/>
        <v>0</v>
      </c>
    </row>
    <row r="9" spans="1:25" x14ac:dyDescent="0.3">
      <c r="A9" t="s">
        <v>18</v>
      </c>
      <c r="B9" s="6">
        <v>0.93589999999999995</v>
      </c>
      <c r="C9" s="7"/>
      <c r="D9" s="7"/>
      <c r="E9" s="7"/>
      <c r="G9" s="6">
        <f t="shared" si="0"/>
        <v>2.5495069817819789</v>
      </c>
      <c r="I9" t="s">
        <v>18</v>
      </c>
      <c r="J9" s="8">
        <v>0</v>
      </c>
      <c r="K9" s="10">
        <f t="shared" si="1"/>
        <v>0</v>
      </c>
      <c r="L9" s="8">
        <v>0</v>
      </c>
      <c r="M9" s="10">
        <f t="shared" si="2"/>
        <v>0</v>
      </c>
      <c r="N9" s="8">
        <v>1</v>
      </c>
      <c r="O9">
        <f t="shared" si="3"/>
        <v>0.93589999999999995</v>
      </c>
      <c r="Q9" s="9">
        <v>0</v>
      </c>
      <c r="R9" s="10">
        <f t="shared" si="4"/>
        <v>0</v>
      </c>
      <c r="S9" s="9">
        <v>0</v>
      </c>
      <c r="T9" s="10">
        <f t="shared" si="5"/>
        <v>0</v>
      </c>
    </row>
    <row r="11" spans="1:25" s="11" customFormat="1" x14ac:dyDescent="0.3">
      <c r="A11"/>
      <c r="B11" s="10"/>
      <c r="C11" s="10"/>
      <c r="D11" s="10"/>
      <c r="E11" s="10"/>
      <c r="F11"/>
      <c r="G11" s="10"/>
      <c r="I11" s="12" t="s">
        <v>19</v>
      </c>
      <c r="J11" s="7"/>
      <c r="K11" s="6">
        <f>SUM(K2:K9)</f>
        <v>-2.0365000000000002</v>
      </c>
      <c r="L11" s="6"/>
      <c r="M11" s="6">
        <f>SUM(M2:M9)</f>
        <v>-1.1344000000000003</v>
      </c>
      <c r="N11" s="7"/>
      <c r="O11" s="7">
        <f>SUM(O2:O9)</f>
        <v>-1.1006000000000002</v>
      </c>
      <c r="Q11" s="12"/>
      <c r="R11" s="6">
        <f>SUM(R2:R9)</f>
        <v>-1.2100000000000002</v>
      </c>
      <c r="S11" s="6"/>
      <c r="T11" s="6">
        <f>SUM(T2:T9)</f>
        <v>-0.30790000000000017</v>
      </c>
      <c r="U11" s="7"/>
      <c r="V11" s="7"/>
    </row>
    <row r="12" spans="1:25" s="11" customFormat="1" x14ac:dyDescent="0.3">
      <c r="A12"/>
      <c r="B12" s="10"/>
      <c r="C12" s="10"/>
      <c r="D12" s="10"/>
      <c r="E12" s="10"/>
      <c r="F12"/>
      <c r="G12" s="10"/>
      <c r="I12" s="12" t="s">
        <v>3</v>
      </c>
      <c r="J12" s="7"/>
      <c r="K12" s="6">
        <f>EXP(K11)/(1+EXP(K11))</f>
        <v>0.11542360481121867</v>
      </c>
      <c r="L12" s="6"/>
      <c r="M12" s="6">
        <f>EXP(M11)/(1+EXP(M11))</f>
        <v>0.24335001083675406</v>
      </c>
      <c r="N12" s="7"/>
      <c r="O12" s="7">
        <f>EXP(O11)/(1+EXP(O11))</f>
        <v>0.2496274893588252</v>
      </c>
      <c r="Q12" s="12"/>
      <c r="R12" s="6">
        <f>EXP(R11)/(1+EXP(R11))</f>
        <v>0.2297010509533981</v>
      </c>
      <c r="S12" s="6"/>
      <c r="T12" s="6">
        <f>EXP(T11)/(1+EXP(T11))</f>
        <v>0.42362740763346229</v>
      </c>
      <c r="U12" s="7"/>
      <c r="V12" s="7"/>
    </row>
    <row r="13" spans="1:25" s="11" customFormat="1" x14ac:dyDescent="0.3">
      <c r="A13"/>
      <c r="B13" s="10"/>
      <c r="C13" s="10"/>
      <c r="D13" s="10"/>
      <c r="E13" s="10"/>
      <c r="F13"/>
      <c r="G13" s="10"/>
      <c r="I13" s="12" t="s">
        <v>20</v>
      </c>
      <c r="J13" s="7"/>
      <c r="K13" s="6">
        <f>1-K12</f>
        <v>0.88457639518878128</v>
      </c>
      <c r="L13" s="6"/>
      <c r="M13" s="6">
        <f>1-M12</f>
        <v>0.75664998916324588</v>
      </c>
      <c r="N13" s="7"/>
      <c r="O13" s="7">
        <f>1-O12</f>
        <v>0.75037251064117483</v>
      </c>
      <c r="Q13" s="12"/>
      <c r="R13" s="6">
        <f>1-R12</f>
        <v>0.7702989490466019</v>
      </c>
      <c r="S13" s="6"/>
      <c r="T13" s="6">
        <f>1-T12</f>
        <v>0.57637259236653771</v>
      </c>
      <c r="U13" s="7"/>
      <c r="V13" s="7"/>
    </row>
    <row r="14" spans="1:25" s="11" customFormat="1" x14ac:dyDescent="0.3">
      <c r="A14"/>
      <c r="B14" s="10"/>
      <c r="C14" s="10"/>
      <c r="D14" s="10"/>
      <c r="E14" s="10"/>
      <c r="F14"/>
      <c r="G14" s="10"/>
      <c r="I14" s="12" t="s">
        <v>21</v>
      </c>
      <c r="J14" s="7"/>
      <c r="K14" s="6">
        <f>K12/(1-K12)</f>
        <v>0.13048460872233159</v>
      </c>
      <c r="L14" s="6"/>
      <c r="M14" s="6">
        <f>M12/(1-M12)</f>
        <v>0.32161503247474671</v>
      </c>
      <c r="N14" s="7"/>
      <c r="O14" s="7">
        <f>O12/(1-O12)</f>
        <v>0.3326714209526741</v>
      </c>
      <c r="Q14" s="12"/>
      <c r="R14" s="6">
        <f>R12/(1-R12)</f>
        <v>0.29819727942988733</v>
      </c>
      <c r="S14" s="6"/>
      <c r="T14" s="6">
        <f>T12/(1-T12)</f>
        <v>0.73498881321556864</v>
      </c>
      <c r="U14" s="7"/>
      <c r="V14" s="7"/>
    </row>
    <row r="15" spans="1:25" s="11" customFormat="1" x14ac:dyDescent="0.3">
      <c r="A15"/>
      <c r="B15" s="10"/>
      <c r="C15" s="10"/>
      <c r="D15" s="10"/>
      <c r="E15" s="10"/>
      <c r="F15"/>
      <c r="G15" s="10"/>
      <c r="I15" s="12" t="s">
        <v>22</v>
      </c>
      <c r="J15" s="7"/>
      <c r="K15" s="6"/>
      <c r="L15" s="6"/>
      <c r="M15" s="6">
        <f>M12/K12</f>
        <v>2.1083210079495065</v>
      </c>
      <c r="N15" s="7"/>
      <c r="O15" s="7">
        <f>O12/K12</f>
        <v>2.1627074441757732</v>
      </c>
      <c r="Q15" s="12"/>
      <c r="R15" s="6"/>
      <c r="S15" s="6"/>
      <c r="T15" s="6">
        <f>T12/R12</f>
        <v>1.8442554175314074</v>
      </c>
      <c r="U15" s="7"/>
      <c r="V15" s="7"/>
    </row>
    <row r="16" spans="1:25" s="11" customFormat="1" x14ac:dyDescent="0.3">
      <c r="A16"/>
      <c r="B16" s="10"/>
      <c r="C16" s="10"/>
      <c r="D16" s="10"/>
      <c r="E16" s="10"/>
      <c r="F16"/>
      <c r="G16" s="10"/>
      <c r="I16" s="12" t="s">
        <v>4</v>
      </c>
      <c r="J16" s="7"/>
      <c r="K16" s="6"/>
      <c r="L16" s="6"/>
      <c r="M16" s="6">
        <f>M14/K14</f>
        <v>2.4647737049136311</v>
      </c>
      <c r="N16" s="7"/>
      <c r="O16" s="7">
        <f>O14/K14</f>
        <v>2.5495069817819789</v>
      </c>
      <c r="Q16" s="12"/>
      <c r="R16" s="6"/>
      <c r="S16" s="6"/>
      <c r="T16" s="6">
        <f>T14/R14</f>
        <v>2.4647737049136307</v>
      </c>
      <c r="U16" s="7"/>
      <c r="V16" s="7"/>
    </row>
    <row r="17" spans="18:20" x14ac:dyDescent="0.3">
      <c r="R17" s="6"/>
      <c r="S17" s="6"/>
      <c r="T17" s="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6C45-776C-4B12-B846-A1EAD5ABFC49}">
  <dimension ref="B1:P36"/>
  <sheetViews>
    <sheetView tabSelected="1" workbookViewId="0">
      <selection activeCell="AA14" sqref="AA14"/>
    </sheetView>
  </sheetViews>
  <sheetFormatPr defaultRowHeight="14.4" x14ac:dyDescent="0.3"/>
  <cols>
    <col min="3" max="4" width="9.5546875" bestFit="1" customWidth="1"/>
  </cols>
  <sheetData>
    <row r="1" spans="2:16" x14ac:dyDescent="0.3">
      <c r="B1" t="s">
        <v>23</v>
      </c>
      <c r="C1" t="s">
        <v>24</v>
      </c>
      <c r="D1" t="s">
        <v>25</v>
      </c>
      <c r="F1" t="s">
        <v>26</v>
      </c>
      <c r="G1" t="s">
        <v>25</v>
      </c>
      <c r="H1" t="s">
        <v>27</v>
      </c>
      <c r="I1" t="s">
        <v>28</v>
      </c>
      <c r="K1" t="s">
        <v>26</v>
      </c>
      <c r="L1" t="s">
        <v>25</v>
      </c>
      <c r="M1" t="s">
        <v>27</v>
      </c>
      <c r="N1" t="s">
        <v>29</v>
      </c>
    </row>
    <row r="2" spans="2:16" x14ac:dyDescent="0.3">
      <c r="B2">
        <v>0.622</v>
      </c>
      <c r="C2">
        <v>0.67666999999999999</v>
      </c>
      <c r="D2">
        <v>-1.332E-2</v>
      </c>
      <c r="F2">
        <v>0</v>
      </c>
      <c r="G2">
        <v>80</v>
      </c>
      <c r="H2" s="13">
        <f>$B$2+F2*$C$2+G2*$D$2</f>
        <v>-0.44360000000000011</v>
      </c>
      <c r="I2" s="13">
        <f>EXP(H2)/(1+EXP(H2))</f>
        <v>0.39088349642845038</v>
      </c>
      <c r="K2">
        <v>1</v>
      </c>
      <c r="L2">
        <v>80</v>
      </c>
      <c r="M2" s="13">
        <f>$B$2+K2*$C$2+L2*$D$2</f>
        <v>0.23306999999999989</v>
      </c>
      <c r="N2" s="13">
        <f>EXP(M2)/(1+EXP(M2))</f>
        <v>0.55800515954397767</v>
      </c>
      <c r="P2" s="13">
        <f>N2/I2</f>
        <v>1.4275485269716885</v>
      </c>
    </row>
    <row r="3" spans="2:16" x14ac:dyDescent="0.3">
      <c r="C3" s="13">
        <f>EXP(C2)</f>
        <v>1.9673156513107053</v>
      </c>
      <c r="D3" s="13">
        <f>EXP(D2)</f>
        <v>0.98676831863039849</v>
      </c>
      <c r="F3">
        <v>0</v>
      </c>
      <c r="G3">
        <v>85</v>
      </c>
      <c r="H3" s="13">
        <f t="shared" ref="H3:H36" si="0">$B$2+F3*$C$2+G3*$D$2</f>
        <v>-0.5102000000000001</v>
      </c>
      <c r="I3" s="13">
        <f t="shared" ref="I3:I36" si="1">EXP(H3)/(1+EXP(H3))</f>
        <v>0.37514664203321363</v>
      </c>
      <c r="K3">
        <v>1</v>
      </c>
      <c r="L3">
        <v>85</v>
      </c>
      <c r="M3" s="13">
        <f t="shared" ref="M3:M36" si="2">$B$2+K3*$C$2+L3*$D$2</f>
        <v>0.1664699999999999</v>
      </c>
      <c r="N3" s="13">
        <f t="shared" ref="N3:N36" si="3">EXP(M3)/(1+EXP(M3))</f>
        <v>0.54152165601176716</v>
      </c>
      <c r="P3" s="13">
        <f t="shared" ref="P3:P36" si="4">N3/I3</f>
        <v>1.4434932779268315</v>
      </c>
    </row>
    <row r="4" spans="2:16" x14ac:dyDescent="0.3">
      <c r="F4">
        <v>0</v>
      </c>
      <c r="G4">
        <v>90</v>
      </c>
      <c r="H4" s="13">
        <f t="shared" si="0"/>
        <v>-0.57680000000000009</v>
      </c>
      <c r="I4" s="13">
        <f t="shared" si="1"/>
        <v>0.35966924553077512</v>
      </c>
      <c r="K4">
        <v>1</v>
      </c>
      <c r="L4">
        <v>90</v>
      </c>
      <c r="M4" s="13">
        <f t="shared" si="2"/>
        <v>9.9869999999999903E-2</v>
      </c>
      <c r="N4" s="13">
        <f t="shared" si="3"/>
        <v>0.52494676848848654</v>
      </c>
      <c r="P4" s="13">
        <f t="shared" si="4"/>
        <v>1.4595264260468148</v>
      </c>
    </row>
    <row r="5" spans="2:16" x14ac:dyDescent="0.3">
      <c r="F5">
        <v>0</v>
      </c>
      <c r="G5">
        <v>95</v>
      </c>
      <c r="H5" s="13">
        <f t="shared" si="0"/>
        <v>-0.64340000000000008</v>
      </c>
      <c r="I5" s="13">
        <f t="shared" si="1"/>
        <v>0.34447836966935969</v>
      </c>
      <c r="K5">
        <v>1</v>
      </c>
      <c r="L5">
        <v>95</v>
      </c>
      <c r="M5" s="13">
        <f t="shared" si="2"/>
        <v>3.3269999999999911E-2</v>
      </c>
      <c r="N5" s="13">
        <f t="shared" si="3"/>
        <v>0.50831673286977164</v>
      </c>
      <c r="P5" s="13">
        <f t="shared" si="4"/>
        <v>1.4756129197826522</v>
      </c>
    </row>
    <row r="6" spans="2:16" x14ac:dyDescent="0.3">
      <c r="F6">
        <v>0</v>
      </c>
      <c r="G6">
        <v>100</v>
      </c>
      <c r="H6" s="13">
        <f t="shared" si="0"/>
        <v>-0.71000000000000008</v>
      </c>
      <c r="I6" s="13">
        <f t="shared" si="1"/>
        <v>0.32959884019113139</v>
      </c>
      <c r="K6">
        <v>1</v>
      </c>
      <c r="L6">
        <v>100</v>
      </c>
      <c r="M6" s="13">
        <f t="shared" si="2"/>
        <v>-3.3330000000000082E-2</v>
      </c>
      <c r="N6" s="13">
        <f t="shared" si="3"/>
        <v>0.49166827128779855</v>
      </c>
      <c r="P6" s="13">
        <f t="shared" si="4"/>
        <v>1.49171723724114</v>
      </c>
    </row>
    <row r="7" spans="2:16" x14ac:dyDescent="0.3">
      <c r="F7">
        <v>0</v>
      </c>
      <c r="G7">
        <v>105</v>
      </c>
      <c r="H7" s="13">
        <f t="shared" si="0"/>
        <v>-0.77660000000000007</v>
      </c>
      <c r="I7" s="13">
        <f t="shared" si="1"/>
        <v>0.31505312610289138</v>
      </c>
      <c r="K7">
        <v>1</v>
      </c>
      <c r="L7">
        <v>105</v>
      </c>
      <c r="M7" s="13">
        <f t="shared" si="2"/>
        <v>-9.9930000000000074E-2</v>
      </c>
      <c r="N7" s="13">
        <f t="shared" si="3"/>
        <v>0.47503826887438955</v>
      </c>
      <c r="P7" s="13">
        <f t="shared" si="4"/>
        <v>1.5078036988569652</v>
      </c>
    </row>
    <row r="8" spans="2:16" x14ac:dyDescent="0.3">
      <c r="F8">
        <v>0</v>
      </c>
      <c r="G8">
        <v>110</v>
      </c>
      <c r="H8" s="13">
        <f t="shared" si="0"/>
        <v>-0.84320000000000006</v>
      </c>
      <c r="I8" s="13">
        <f t="shared" si="1"/>
        <v>0.30086125533692248</v>
      </c>
      <c r="K8">
        <v>1</v>
      </c>
      <c r="L8">
        <v>110</v>
      </c>
      <c r="M8" s="13">
        <f t="shared" si="2"/>
        <v>-0.16653000000000007</v>
      </c>
      <c r="N8" s="13">
        <f t="shared" si="3"/>
        <v>0.45846344746822415</v>
      </c>
      <c r="P8" s="13">
        <f t="shared" si="4"/>
        <v>1.5238367830208288</v>
      </c>
    </row>
    <row r="9" spans="2:16" x14ac:dyDescent="0.3">
      <c r="F9">
        <v>0</v>
      </c>
      <c r="G9">
        <v>115</v>
      </c>
      <c r="H9" s="13">
        <f t="shared" si="0"/>
        <v>-0.90980000000000005</v>
      </c>
      <c r="I9" s="13">
        <f t="shared" si="1"/>
        <v>0.28704076517724658</v>
      </c>
      <c r="K9">
        <v>1</v>
      </c>
      <c r="L9">
        <v>115</v>
      </c>
      <c r="M9" s="13">
        <f t="shared" si="2"/>
        <v>-0.23313000000000006</v>
      </c>
      <c r="N9" s="13">
        <f t="shared" si="3"/>
        <v>0.44198004238344069</v>
      </c>
      <c r="P9" s="13">
        <f t="shared" si="4"/>
        <v>1.5397814387462341</v>
      </c>
    </row>
    <row r="10" spans="2:16" x14ac:dyDescent="0.3">
      <c r="F10">
        <v>0</v>
      </c>
      <c r="G10">
        <v>120</v>
      </c>
      <c r="H10" s="13">
        <f t="shared" si="0"/>
        <v>-0.97640000000000005</v>
      </c>
      <c r="I10" s="13">
        <f t="shared" si="1"/>
        <v>0.27360668607259264</v>
      </c>
      <c r="K10">
        <v>1</v>
      </c>
      <c r="L10">
        <v>120</v>
      </c>
      <c r="M10" s="13">
        <f t="shared" si="2"/>
        <v>-0.29973000000000005</v>
      </c>
      <c r="N10" s="13">
        <f t="shared" si="3"/>
        <v>0.42562348825876412</v>
      </c>
      <c r="P10" s="13">
        <f t="shared" si="4"/>
        <v>1.5556033895525445</v>
      </c>
    </row>
    <row r="11" spans="2:16" x14ac:dyDescent="0.3">
      <c r="F11">
        <v>0</v>
      </c>
      <c r="G11">
        <v>125</v>
      </c>
      <c r="H11" s="13">
        <f t="shared" si="0"/>
        <v>-1.0430000000000001</v>
      </c>
      <c r="I11" s="13">
        <f t="shared" si="1"/>
        <v>0.26057155680492039</v>
      </c>
      <c r="K11">
        <v>1</v>
      </c>
      <c r="L11">
        <v>125</v>
      </c>
      <c r="M11" s="13">
        <f t="shared" si="2"/>
        <v>-0.36633000000000004</v>
      </c>
      <c r="N11" s="13">
        <f t="shared" si="3"/>
        <v>0.40942811971679499</v>
      </c>
      <c r="P11" s="13">
        <f t="shared" si="4"/>
        <v>1.5712694230219364</v>
      </c>
    </row>
    <row r="12" spans="2:16" x14ac:dyDescent="0.3">
      <c r="F12">
        <v>0</v>
      </c>
      <c r="G12">
        <v>130</v>
      </c>
      <c r="H12" s="13">
        <f t="shared" si="0"/>
        <v>-1.1095999999999999</v>
      </c>
      <c r="I12" s="13">
        <f t="shared" si="1"/>
        <v>0.24794546844540535</v>
      </c>
      <c r="K12">
        <v>1</v>
      </c>
      <c r="L12">
        <v>130</v>
      </c>
      <c r="M12" s="13">
        <f t="shared" si="2"/>
        <v>-0.43293000000000004</v>
      </c>
      <c r="N12" s="13">
        <f t="shared" si="3"/>
        <v>0.39342689209628168</v>
      </c>
      <c r="P12" s="13">
        <f t="shared" si="4"/>
        <v>1.586747660939444</v>
      </c>
    </row>
    <row r="13" spans="2:16" x14ac:dyDescent="0.3">
      <c r="F13">
        <v>0</v>
      </c>
      <c r="G13">
        <v>135</v>
      </c>
      <c r="H13" s="13">
        <f t="shared" si="0"/>
        <v>-1.1762000000000001</v>
      </c>
      <c r="I13" s="13">
        <f t="shared" si="1"/>
        <v>0.23573613411588576</v>
      </c>
      <c r="K13">
        <v>1</v>
      </c>
      <c r="L13">
        <v>135</v>
      </c>
      <c r="M13" s="13">
        <f t="shared" si="2"/>
        <v>-0.49953000000000003</v>
      </c>
      <c r="N13" s="13">
        <f t="shared" si="3"/>
        <v>0.37765112689836061</v>
      </c>
      <c r="P13" s="13">
        <f t="shared" si="4"/>
        <v>1.6020078055267959</v>
      </c>
    </row>
    <row r="14" spans="2:16" x14ac:dyDescent="0.3">
      <c r="F14">
        <v>0</v>
      </c>
      <c r="G14">
        <v>140</v>
      </c>
      <c r="H14" s="13">
        <f t="shared" si="0"/>
        <v>-1.2427999999999999</v>
      </c>
      <c r="I14" s="13">
        <f t="shared" si="1"/>
        <v>0.22394898128431173</v>
      </c>
      <c r="K14">
        <v>1</v>
      </c>
      <c r="L14">
        <v>140</v>
      </c>
      <c r="M14" s="13">
        <f t="shared" si="2"/>
        <v>-0.56613000000000002</v>
      </c>
      <c r="N14" s="13">
        <f t="shared" si="3"/>
        <v>0.36213028583998541</v>
      </c>
      <c r="P14" s="13">
        <f t="shared" si="4"/>
        <v>1.6170213580040682</v>
      </c>
    </row>
    <row r="15" spans="2:16" x14ac:dyDescent="0.3">
      <c r="F15">
        <v>0</v>
      </c>
      <c r="G15">
        <v>145</v>
      </c>
      <c r="H15" s="13">
        <f t="shared" si="0"/>
        <v>-1.3094000000000001</v>
      </c>
      <c r="I15" s="13">
        <f t="shared" si="1"/>
        <v>0.21258726315372053</v>
      </c>
      <c r="K15">
        <v>1</v>
      </c>
      <c r="L15">
        <v>145</v>
      </c>
      <c r="M15" s="13">
        <f t="shared" si="2"/>
        <v>-0.63273000000000001</v>
      </c>
      <c r="N15" s="13">
        <f t="shared" si="3"/>
        <v>0.34689177656802284</v>
      </c>
      <c r="P15" s="13">
        <f t="shared" si="4"/>
        <v>1.6317618065254809</v>
      </c>
    </row>
    <row r="16" spans="2:16" x14ac:dyDescent="0.3">
      <c r="F16">
        <v>0</v>
      </c>
      <c r="G16">
        <v>150</v>
      </c>
      <c r="H16" s="13">
        <f t="shared" si="0"/>
        <v>-1.3759999999999999</v>
      </c>
      <c r="I16" s="13">
        <f t="shared" si="1"/>
        <v>0.20165218564720611</v>
      </c>
      <c r="K16">
        <v>1</v>
      </c>
      <c r="L16">
        <v>150</v>
      </c>
      <c r="M16" s="13">
        <f t="shared" si="2"/>
        <v>-0.69933000000000001</v>
      </c>
      <c r="N16" s="13">
        <f t="shared" si="3"/>
        <v>0.33196079219247765</v>
      </c>
      <c r="P16" s="13">
        <f t="shared" si="4"/>
        <v>1.6462047814014207</v>
      </c>
    </row>
    <row r="17" spans="6:16" x14ac:dyDescent="0.3">
      <c r="F17">
        <v>0</v>
      </c>
      <c r="G17">
        <v>155</v>
      </c>
      <c r="H17" s="13">
        <f t="shared" si="0"/>
        <v>-1.4426000000000001</v>
      </c>
      <c r="I17" s="13">
        <f t="shared" si="1"/>
        <v>0.19114304653430425</v>
      </c>
      <c r="K17">
        <v>1</v>
      </c>
      <c r="L17">
        <v>155</v>
      </c>
      <c r="M17" s="13">
        <f t="shared" si="2"/>
        <v>-0.76593</v>
      </c>
      <c r="N17" s="13">
        <f t="shared" si="3"/>
        <v>0.31736018588422732</v>
      </c>
      <c r="P17" s="13">
        <f t="shared" si="4"/>
        <v>1.6603281764020172</v>
      </c>
    </row>
    <row r="18" spans="6:16" x14ac:dyDescent="0.3">
      <c r="F18">
        <v>0</v>
      </c>
      <c r="G18">
        <v>160</v>
      </c>
      <c r="H18" s="13">
        <f t="shared" si="0"/>
        <v>-1.5092000000000003</v>
      </c>
      <c r="I18" s="13">
        <f t="shared" si="1"/>
        <v>0.18105738337287616</v>
      </c>
      <c r="K18">
        <v>1</v>
      </c>
      <c r="L18">
        <v>160</v>
      </c>
      <c r="M18" s="13">
        <f t="shared" si="2"/>
        <v>-0.83253000000000021</v>
      </c>
      <c r="N18" s="13">
        <f t="shared" si="3"/>
        <v>0.3031103808871537</v>
      </c>
      <c r="P18" s="13">
        <f t="shared" si="4"/>
        <v>1.6741122358038123</v>
      </c>
    </row>
    <row r="19" spans="6:16" x14ac:dyDescent="0.3">
      <c r="F19">
        <v>0</v>
      </c>
      <c r="G19">
        <v>165</v>
      </c>
      <c r="H19" s="13">
        <f t="shared" si="0"/>
        <v>-1.5758000000000001</v>
      </c>
      <c r="I19" s="13">
        <f t="shared" si="1"/>
        <v>0.17139112713928462</v>
      </c>
      <c r="K19">
        <v>1</v>
      </c>
      <c r="L19">
        <v>165</v>
      </c>
      <c r="M19" s="13">
        <f t="shared" si="2"/>
        <v>-0.89912999999999998</v>
      </c>
      <c r="N19" s="13">
        <f t="shared" si="3"/>
        <v>0.2892293154488827</v>
      </c>
      <c r="P19" s="13">
        <f t="shared" si="4"/>
        <v>1.6875396076591198</v>
      </c>
    </row>
    <row r="20" spans="6:16" x14ac:dyDescent="0.3">
      <c r="F20">
        <v>0</v>
      </c>
      <c r="G20">
        <v>170</v>
      </c>
      <c r="H20" s="13">
        <f t="shared" si="0"/>
        <v>-1.6424000000000003</v>
      </c>
      <c r="I20" s="13">
        <f t="shared" si="1"/>
        <v>0.16213875867239691</v>
      </c>
      <c r="K20">
        <v>1</v>
      </c>
      <c r="L20">
        <v>170</v>
      </c>
      <c r="M20" s="13">
        <f t="shared" si="2"/>
        <v>-0.9657300000000002</v>
      </c>
      <c r="N20" s="13">
        <f t="shared" si="3"/>
        <v>0.27573242140585036</v>
      </c>
      <c r="P20" s="13">
        <f t="shared" si="4"/>
        <v>1.7005953645110277</v>
      </c>
    </row>
    <row r="21" spans="6:16" x14ac:dyDescent="0.3">
      <c r="F21">
        <v>0</v>
      </c>
      <c r="G21">
        <v>175</v>
      </c>
      <c r="H21" s="13">
        <f t="shared" si="0"/>
        <v>-1.7090000000000001</v>
      </c>
      <c r="I21" s="13">
        <f t="shared" si="1"/>
        <v>0.15329346534807506</v>
      </c>
      <c r="K21">
        <v>1</v>
      </c>
      <c r="L21">
        <v>175</v>
      </c>
      <c r="M21" s="13">
        <f t="shared" si="2"/>
        <v>-1.03233</v>
      </c>
      <c r="N21" s="13">
        <f t="shared" si="3"/>
        <v>0.2626326344885857</v>
      </c>
      <c r="P21" s="13">
        <f t="shared" si="4"/>
        <v>1.7132669934249329</v>
      </c>
    </row>
    <row r="22" spans="6:16" x14ac:dyDescent="0.3">
      <c r="F22">
        <v>0</v>
      </c>
      <c r="G22">
        <v>180</v>
      </c>
      <c r="H22" s="13">
        <f t="shared" si="0"/>
        <v>-1.7756000000000003</v>
      </c>
      <c r="I22" s="13">
        <f t="shared" si="1"/>
        <v>0.14484729571573884</v>
      </c>
      <c r="K22">
        <v>1</v>
      </c>
      <c r="L22">
        <v>180</v>
      </c>
      <c r="M22" s="13">
        <f t="shared" si="2"/>
        <v>-1.0989300000000002</v>
      </c>
      <c r="N22" s="13">
        <f t="shared" si="3"/>
        <v>0.24994043385698123</v>
      </c>
      <c r="P22" s="13">
        <f t="shared" si="4"/>
        <v>1.7255443577454594</v>
      </c>
    </row>
    <row r="23" spans="6:16" x14ac:dyDescent="0.3">
      <c r="F23">
        <v>0</v>
      </c>
      <c r="G23">
        <v>185</v>
      </c>
      <c r="H23" s="13">
        <f t="shared" si="0"/>
        <v>-1.8422000000000001</v>
      </c>
      <c r="I23" s="13">
        <f t="shared" si="1"/>
        <v>0.13679131015422996</v>
      </c>
      <c r="K23">
        <v>1</v>
      </c>
      <c r="L23">
        <v>185</v>
      </c>
      <c r="M23" s="13">
        <f t="shared" si="2"/>
        <v>-1.16553</v>
      </c>
      <c r="N23" s="13">
        <f t="shared" si="3"/>
        <v>0.23766390794146144</v>
      </c>
      <c r="P23" s="13">
        <f t="shared" si="4"/>
        <v>1.7374196334072631</v>
      </c>
    </row>
    <row r="24" spans="6:16" x14ac:dyDescent="0.3">
      <c r="F24">
        <v>0</v>
      </c>
      <c r="G24">
        <v>190</v>
      </c>
      <c r="H24" s="13">
        <f t="shared" si="0"/>
        <v>-1.9088000000000003</v>
      </c>
      <c r="I24" s="13">
        <f t="shared" si="1"/>
        <v>0.12911572592926912</v>
      </c>
      <c r="K24">
        <v>1</v>
      </c>
      <c r="L24">
        <v>190</v>
      </c>
      <c r="M24" s="13">
        <f t="shared" si="2"/>
        <v>-1.2321300000000002</v>
      </c>
      <c r="N24" s="13">
        <f t="shared" si="3"/>
        <v>0.2258088433566956</v>
      </c>
      <c r="P24" s="13">
        <f t="shared" si="4"/>
        <v>1.7488872229274064</v>
      </c>
    </row>
    <row r="25" spans="6:16" x14ac:dyDescent="0.3">
      <c r="F25">
        <v>0</v>
      </c>
      <c r="G25">
        <v>195</v>
      </c>
      <c r="H25" s="13">
        <f t="shared" si="0"/>
        <v>-1.9754</v>
      </c>
      <c r="I25" s="13">
        <f t="shared" si="1"/>
        <v>0.12181005534996346</v>
      </c>
      <c r="K25">
        <v>1</v>
      </c>
      <c r="L25">
        <v>195</v>
      </c>
      <c r="M25" s="13">
        <f t="shared" si="2"/>
        <v>-1.2987299999999999</v>
      </c>
      <c r="N25" s="13">
        <f t="shared" si="3"/>
        <v>0.21437883346666103</v>
      </c>
      <c r="P25" s="13">
        <f t="shared" si="4"/>
        <v>1.7599436503886732</v>
      </c>
    </row>
    <row r="26" spans="6:16" x14ac:dyDescent="0.3">
      <c r="F26">
        <v>0</v>
      </c>
      <c r="G26">
        <v>200</v>
      </c>
      <c r="H26" s="13">
        <f t="shared" si="0"/>
        <v>-2.0420000000000003</v>
      </c>
      <c r="I26" s="13">
        <f t="shared" si="1"/>
        <v>0.11486323601971846</v>
      </c>
      <c r="K26">
        <v>1</v>
      </c>
      <c r="L26">
        <v>200</v>
      </c>
      <c r="M26" s="13">
        <f t="shared" si="2"/>
        <v>-1.3653300000000002</v>
      </c>
      <c r="N26" s="13">
        <f t="shared" si="3"/>
        <v>0.20337540310559044</v>
      </c>
      <c r="P26" s="13">
        <f t="shared" si="4"/>
        <v>1.7705874407950442</v>
      </c>
    </row>
    <row r="27" spans="6:16" x14ac:dyDescent="0.3">
      <c r="F27">
        <v>0</v>
      </c>
      <c r="G27">
        <v>205</v>
      </c>
      <c r="H27" s="13">
        <f t="shared" si="0"/>
        <v>-2.1086</v>
      </c>
      <c r="I27" s="13">
        <f t="shared" si="1"/>
        <v>0.10826375245209362</v>
      </c>
      <c r="K27">
        <v>1</v>
      </c>
      <c r="L27">
        <v>205</v>
      </c>
      <c r="M27" s="13">
        <f t="shared" si="2"/>
        <v>-1.4319299999999999</v>
      </c>
      <c r="N27" s="13">
        <f t="shared" si="3"/>
        <v>0.19279814598718689</v>
      </c>
      <c r="P27" s="13">
        <f t="shared" si="4"/>
        <v>1.7808189871536135</v>
      </c>
    </row>
    <row r="28" spans="6:16" x14ac:dyDescent="0.3">
      <c r="F28">
        <v>0</v>
      </c>
      <c r="G28">
        <v>210</v>
      </c>
      <c r="H28" s="13">
        <f t="shared" si="0"/>
        <v>-2.1752000000000002</v>
      </c>
      <c r="I28" s="13">
        <f t="shared" si="1"/>
        <v>0.10199974857089684</v>
      </c>
      <c r="K28">
        <v>1</v>
      </c>
      <c r="L28">
        <v>210</v>
      </c>
      <c r="M28" s="13">
        <f t="shared" si="2"/>
        <v>-1.4985300000000001</v>
      </c>
      <c r="N28" s="13">
        <f t="shared" si="3"/>
        <v>0.18264487145044406</v>
      </c>
      <c r="P28" s="13">
        <f t="shared" si="4"/>
        <v>1.7906404085250593</v>
      </c>
    </row>
    <row r="29" spans="6:16" x14ac:dyDescent="0.3">
      <c r="F29">
        <v>0</v>
      </c>
      <c r="G29">
        <v>215</v>
      </c>
      <c r="H29" s="13">
        <f t="shared" si="0"/>
        <v>-2.2418</v>
      </c>
      <c r="I29" s="13">
        <f t="shared" si="1"/>
        <v>9.6059130833990564E-2</v>
      </c>
      <c r="K29">
        <v>1</v>
      </c>
      <c r="L29">
        <v>215</v>
      </c>
      <c r="M29" s="13">
        <f t="shared" si="2"/>
        <v>-1.5651299999999999</v>
      </c>
      <c r="N29" s="13">
        <f t="shared" si="3"/>
        <v>0.17291175737898359</v>
      </c>
      <c r="P29" s="13">
        <f t="shared" si="4"/>
        <v>1.8000554021023756</v>
      </c>
    </row>
    <row r="30" spans="6:16" x14ac:dyDescent="0.3">
      <c r="F30">
        <v>0</v>
      </c>
      <c r="G30">
        <v>220</v>
      </c>
      <c r="H30" s="13">
        <f t="shared" si="0"/>
        <v>-2.3084000000000002</v>
      </c>
      <c r="I30" s="13">
        <f t="shared" si="1"/>
        <v>9.0429661911039308E-2</v>
      </c>
      <c r="K30">
        <v>1</v>
      </c>
      <c r="L30">
        <v>220</v>
      </c>
      <c r="M30" s="13">
        <f t="shared" si="2"/>
        <v>-1.6317300000000001</v>
      </c>
      <c r="N30" s="13">
        <f t="shared" si="3"/>
        <v>0.16359350637597006</v>
      </c>
      <c r="P30" s="13">
        <f t="shared" si="4"/>
        <v>1.8090690921404318</v>
      </c>
    </row>
    <row r="31" spans="6:16" x14ac:dyDescent="0.3">
      <c r="F31">
        <v>0</v>
      </c>
      <c r="G31">
        <v>225</v>
      </c>
      <c r="H31" s="13">
        <f t="shared" si="0"/>
        <v>-2.375</v>
      </c>
      <c r="I31" s="13">
        <f t="shared" si="1"/>
        <v>8.5099045007020244E-2</v>
      </c>
      <c r="K31">
        <v>1</v>
      </c>
      <c r="L31">
        <v>225</v>
      </c>
      <c r="M31" s="13">
        <f t="shared" si="2"/>
        <v>-1.6983299999999999</v>
      </c>
      <c r="N31" s="13">
        <f t="shared" si="3"/>
        <v>0.15468350256265936</v>
      </c>
      <c r="P31" s="13">
        <f t="shared" si="4"/>
        <v>1.8176878782822856</v>
      </c>
    </row>
    <row r="32" spans="6:16" x14ac:dyDescent="0.3">
      <c r="F32">
        <v>0</v>
      </c>
      <c r="G32">
        <v>230</v>
      </c>
      <c r="H32" s="13">
        <f t="shared" si="0"/>
        <v>-2.4416000000000002</v>
      </c>
      <c r="I32" s="13">
        <f t="shared" si="1"/>
        <v>8.0054999056836787E-2</v>
      </c>
      <c r="K32">
        <v>1</v>
      </c>
      <c r="L32">
        <v>230</v>
      </c>
      <c r="M32" s="13">
        <f t="shared" si="2"/>
        <v>-1.7649300000000001</v>
      </c>
      <c r="N32" s="13">
        <f t="shared" si="3"/>
        <v>0.14617396668066998</v>
      </c>
      <c r="P32" s="13">
        <f t="shared" si="4"/>
        <v>1.8259192855263242</v>
      </c>
    </row>
    <row r="33" spans="6:16" x14ac:dyDescent="0.3">
      <c r="F33">
        <v>0</v>
      </c>
      <c r="G33">
        <v>235</v>
      </c>
      <c r="H33" s="13">
        <f t="shared" si="0"/>
        <v>-2.5082</v>
      </c>
      <c r="I33" s="13">
        <f t="shared" si="1"/>
        <v>7.5285325123561869E-2</v>
      </c>
      <c r="K33">
        <v>1</v>
      </c>
      <c r="L33">
        <v>235</v>
      </c>
      <c r="M33" s="13">
        <f t="shared" si="2"/>
        <v>-1.8315299999999999</v>
      </c>
      <c r="N33" s="13">
        <f t="shared" si="3"/>
        <v>0.13805610750280362</v>
      </c>
      <c r="P33" s="13">
        <f t="shared" si="4"/>
        <v>1.8337718177642102</v>
      </c>
    </row>
    <row r="34" spans="6:16" x14ac:dyDescent="0.3">
      <c r="F34">
        <v>0</v>
      </c>
      <c r="G34">
        <v>240</v>
      </c>
      <c r="H34" s="13">
        <f t="shared" si="0"/>
        <v>-2.5748000000000002</v>
      </c>
      <c r="I34" s="13">
        <f t="shared" si="1"/>
        <v>7.0777964415857042E-2</v>
      </c>
      <c r="K34">
        <v>1</v>
      </c>
      <c r="L34">
        <v>240</v>
      </c>
      <c r="M34" s="13">
        <f t="shared" si="2"/>
        <v>-1.8981300000000001</v>
      </c>
      <c r="N34" s="13">
        <f t="shared" si="3"/>
        <v>0.1303202678830741</v>
      </c>
      <c r="P34" s="13">
        <f t="shared" si="4"/>
        <v>1.841254816504404</v>
      </c>
    </row>
    <row r="35" spans="6:16" x14ac:dyDescent="0.3">
      <c r="F35">
        <v>0</v>
      </c>
      <c r="G35">
        <v>245</v>
      </c>
      <c r="H35" s="13">
        <f t="shared" si="0"/>
        <v>-2.6414</v>
      </c>
      <c r="I35" s="13">
        <f t="shared" si="1"/>
        <v>6.6521048401416788E-2</v>
      </c>
      <c r="K35">
        <v>1</v>
      </c>
      <c r="L35">
        <v>245</v>
      </c>
      <c r="M35" s="13">
        <f t="shared" si="2"/>
        <v>-1.9647299999999999</v>
      </c>
      <c r="N35" s="13">
        <f t="shared" si="3"/>
        <v>0.12295606409390349</v>
      </c>
      <c r="P35" s="13">
        <f t="shared" si="4"/>
        <v>1.8483783260891109</v>
      </c>
    </row>
    <row r="36" spans="6:16" x14ac:dyDescent="0.3">
      <c r="F36">
        <v>0</v>
      </c>
      <c r="G36">
        <v>250</v>
      </c>
      <c r="H36" s="13">
        <f t="shared" si="0"/>
        <v>-2.7080000000000002</v>
      </c>
      <c r="I36" s="13">
        <f t="shared" si="1"/>
        <v>6.2502941535436882E-2</v>
      </c>
      <c r="K36">
        <v>1</v>
      </c>
      <c r="L36">
        <v>250</v>
      </c>
      <c r="M36" s="13">
        <f t="shared" si="2"/>
        <v>-2.0313300000000001</v>
      </c>
      <c r="N36" s="13">
        <f t="shared" si="3"/>
        <v>0.11595251739952106</v>
      </c>
      <c r="P36" s="13">
        <f t="shared" si="4"/>
        <v>1.855152966421272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Gleice</dc:creator>
  <cp:lastModifiedBy>Gleice</cp:lastModifiedBy>
  <dcterms:created xsi:type="dcterms:W3CDTF">2022-12-08T17:05:23Z</dcterms:created>
  <dcterms:modified xsi:type="dcterms:W3CDTF">2022-12-08T18:06:49Z</dcterms:modified>
</cp:coreProperties>
</file>