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b\Desktop\International Relations\Monitoria\Estat2 - 2sem2022\"/>
    </mc:Choice>
  </mc:AlternateContent>
  <xr:revisionPtr revIDLastSave="0" documentId="13_ncr:1_{D3A714DB-3374-467B-9EEF-26531CD3E96E}" xr6:coauthVersionLast="47" xr6:coauthVersionMax="47" xr10:uidLastSave="{00000000-0000-0000-0000-000000000000}"/>
  <bookViews>
    <workbookView xWindow="810" yWindow="-120" windowWidth="19800" windowHeight="11760" xr2:uid="{9272E5D7-38F0-4BC7-855D-66CCF9868F6C}"/>
  </bookViews>
  <sheets>
    <sheet name="Lista 6" sheetId="1" r:id="rId1"/>
    <sheet name="Lista 7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2" l="1"/>
  <c r="C25" i="2"/>
  <c r="C23" i="2"/>
  <c r="C22" i="2"/>
  <c r="B4" i="2" l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N26" i="1"/>
  <c r="G24" i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</calcChain>
</file>

<file path=xl/sharedStrings.xml><?xml version="1.0" encoding="utf-8"?>
<sst xmlns="http://schemas.openxmlformats.org/spreadsheetml/2006/main" count="76" uniqueCount="43">
  <si>
    <t>Ano</t>
  </si>
  <si>
    <t>Consumo</t>
  </si>
  <si>
    <t>Preço</t>
  </si>
  <si>
    <t>Correlação</t>
  </si>
  <si>
    <t>RESUMO DOS RESULTADOS</t>
  </si>
  <si>
    <t>Estatística de regressão</t>
  </si>
  <si>
    <t>R múltiplo</t>
  </si>
  <si>
    <t>R-Quadrado</t>
  </si>
  <si>
    <t>R-quadrado ajustado</t>
  </si>
  <si>
    <t>Erro padrão</t>
  </si>
  <si>
    <t>Observações</t>
  </si>
  <si>
    <t>ANOVA</t>
  </si>
  <si>
    <t>Regressão</t>
  </si>
  <si>
    <t>Resíduo</t>
  </si>
  <si>
    <t>Total</t>
  </si>
  <si>
    <t>Interseção</t>
  </si>
  <si>
    <t>gl</t>
  </si>
  <si>
    <t>SQ</t>
  </si>
  <si>
    <t>MQ</t>
  </si>
  <si>
    <t>F</t>
  </si>
  <si>
    <t>F de significação</t>
  </si>
  <si>
    <t>Coeficientes</t>
  </si>
  <si>
    <t>Stat t</t>
  </si>
  <si>
    <t>valor-P</t>
  </si>
  <si>
    <t>95% inferiores</t>
  </si>
  <si>
    <t>95% superiores</t>
  </si>
  <si>
    <t>Inferior 95,0%</t>
  </si>
  <si>
    <t>Superior 95,0%</t>
  </si>
  <si>
    <t>&lt;-------------</t>
  </si>
  <si>
    <t>73% da variação no consumo é explicada pela mudança de preço</t>
  </si>
  <si>
    <t>Distância média dos pontos da linha de regressão</t>
  </si>
  <si>
    <t>^----------</t>
  </si>
  <si>
    <t>Consumo = 5,99 - 0,02 * Preço</t>
  </si>
  <si>
    <t>Consumo (Preço = 70)</t>
  </si>
  <si>
    <t>Este é o P-Valor, dado que ele é bem abaixo de 5% podemos concluir que a relação é estatisticamente significativa</t>
  </si>
  <si>
    <t>Preço Manteiga</t>
  </si>
  <si>
    <t>Renda Real</t>
  </si>
  <si>
    <t>Preço Margarina</t>
  </si>
  <si>
    <t>Consumo Margarina</t>
  </si>
  <si>
    <t>MARGARINA</t>
  </si>
  <si>
    <t>Consumo = 3,79 - 0,02*Preço da Margarina + 0,02*Preço da Manteiga + 0,003*Renda Real</t>
  </si>
  <si>
    <t>superestimado</t>
  </si>
  <si>
    <t>P-Valores muito superiores ao F de significação indica que temos variáveis demais e que não nos estão sendo úteis, portanto seria bom tentar simplificar.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</si>
</sst>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0"/>
    <numFmt numFmtId="168" formatCode="0.000"/>
    <numFmt numFmtId="173" formatCode="#,##0.000"/>
    <numFmt numFmtId="175" formatCode="#,##0.00000"/>
    <numFmt numFmtId="178" formatCode="#,##0.000000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37A4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8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8" fontId="0" fillId="0" borderId="1" xfId="0" applyNumberForma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 vertical="top" wrapText="1"/>
    </xf>
    <xf numFmtId="164" fontId="4" fillId="0" borderId="1" xfId="0" applyNumberFormat="1" applyFont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ill="1" applyBorder="1" applyAlignment="1"/>
    <xf numFmtId="0" fontId="1" fillId="4" borderId="2" xfId="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3" fontId="0" fillId="0" borderId="0" xfId="0" applyNumberForma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ill="1" applyBorder="1" applyAlignment="1"/>
    <xf numFmtId="4" fontId="0" fillId="0" borderId="1" xfId="0" applyNumberFormat="1" applyFill="1" applyBorder="1" applyAlignment="1">
      <alignment horizontal="center"/>
    </xf>
    <xf numFmtId="17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78" fontId="0" fillId="0" borderId="0" xfId="0" applyNumberFormat="1"/>
    <xf numFmtId="0" fontId="5" fillId="3" borderId="2" xfId="0" applyFont="1" applyFill="1" applyBorder="1" applyAlignment="1">
      <alignment horizontal="center" vertical="center"/>
    </xf>
    <xf numFmtId="4" fontId="4" fillId="5" borderId="0" xfId="0" applyNumberFormat="1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173" fontId="4" fillId="0" borderId="1" xfId="0" applyNumberFormat="1" applyFont="1" applyFill="1" applyBorder="1" applyAlignment="1">
      <alignment horizontal="center"/>
    </xf>
    <xf numFmtId="175" fontId="4" fillId="0" borderId="0" xfId="0" applyNumberFormat="1" applyFont="1" applyFill="1" applyBorder="1" applyAlignment="1">
      <alignment horizontal="center"/>
    </xf>
    <xf numFmtId="175" fontId="4" fillId="0" borderId="1" xfId="0" applyNumberFormat="1" applyFont="1" applyFill="1" applyBorder="1" applyAlignment="1">
      <alignment horizontal="center"/>
    </xf>
    <xf numFmtId="178" fontId="4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righ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7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600" b="1">
                <a:solidFill>
                  <a:sysClr val="windowText" lastClr="000000"/>
                </a:solidFill>
              </a:rPr>
              <a:t>Consumo</a:t>
            </a:r>
            <a:r>
              <a:rPr lang="pt-BR" sz="1600" b="1" baseline="0">
                <a:solidFill>
                  <a:sysClr val="windowText" lastClr="000000"/>
                </a:solidFill>
              </a:rPr>
              <a:t> x Preço</a:t>
            </a:r>
            <a:r>
              <a:rPr lang="pt-BR" sz="1600" b="1">
                <a:solidFill>
                  <a:sysClr val="windowText" lastClr="000000"/>
                </a:solidFill>
              </a:rPr>
              <a:t> (1970</a:t>
            </a:r>
            <a:r>
              <a:rPr lang="pt-BR" sz="1600" b="1" baseline="0">
                <a:solidFill>
                  <a:sysClr val="windowText" lastClr="000000"/>
                </a:solidFill>
              </a:rPr>
              <a:t> - 1988)</a:t>
            </a:r>
            <a:endParaRPr lang="pt-BR" sz="16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5856058617672791"/>
          <c:y val="0.1863196267133275"/>
          <c:w val="0.77479352580927385"/>
          <c:h val="0.5795906240886555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'Lista 6'!$D$4:$D$22</c:f>
              <c:numCache>
                <c:formatCode>General</c:formatCode>
                <c:ptCount val="19"/>
                <c:pt idx="0">
                  <c:v>125.6</c:v>
                </c:pt>
                <c:pt idx="1">
                  <c:v>132.9</c:v>
                </c:pt>
                <c:pt idx="2">
                  <c:v>126</c:v>
                </c:pt>
                <c:pt idx="3">
                  <c:v>119.6</c:v>
                </c:pt>
                <c:pt idx="4">
                  <c:v>138.80000000000001</c:v>
                </c:pt>
                <c:pt idx="5">
                  <c:v>141</c:v>
                </c:pt>
                <c:pt idx="6">
                  <c:v>122.3</c:v>
                </c:pt>
                <c:pt idx="7">
                  <c:v>132.69999999999999</c:v>
                </c:pt>
                <c:pt idx="8">
                  <c:v>126.7</c:v>
                </c:pt>
                <c:pt idx="9">
                  <c:v>115.7</c:v>
                </c:pt>
                <c:pt idx="10">
                  <c:v>104.2</c:v>
                </c:pt>
                <c:pt idx="11">
                  <c:v>95.5</c:v>
                </c:pt>
                <c:pt idx="12">
                  <c:v>88.1</c:v>
                </c:pt>
                <c:pt idx="13">
                  <c:v>88.9</c:v>
                </c:pt>
                <c:pt idx="14">
                  <c:v>97.3</c:v>
                </c:pt>
                <c:pt idx="15">
                  <c:v>100</c:v>
                </c:pt>
                <c:pt idx="16">
                  <c:v>86.7</c:v>
                </c:pt>
                <c:pt idx="17">
                  <c:v>79.8</c:v>
                </c:pt>
                <c:pt idx="18">
                  <c:v>79.900000000000006</c:v>
                </c:pt>
              </c:numCache>
            </c:numRef>
          </c:xVal>
          <c:yVal>
            <c:numRef>
              <c:f>'Lista 6'!$C$4:$C$22</c:f>
              <c:numCache>
                <c:formatCode>General</c:formatCode>
                <c:ptCount val="19"/>
                <c:pt idx="0">
                  <c:v>2.86</c:v>
                </c:pt>
                <c:pt idx="1">
                  <c:v>3.15</c:v>
                </c:pt>
                <c:pt idx="2">
                  <c:v>3.52</c:v>
                </c:pt>
                <c:pt idx="3">
                  <c:v>3.03</c:v>
                </c:pt>
                <c:pt idx="4">
                  <c:v>2.6</c:v>
                </c:pt>
                <c:pt idx="5">
                  <c:v>2.6</c:v>
                </c:pt>
                <c:pt idx="6">
                  <c:v>3.06</c:v>
                </c:pt>
                <c:pt idx="7">
                  <c:v>3.48</c:v>
                </c:pt>
                <c:pt idx="8">
                  <c:v>3.54</c:v>
                </c:pt>
                <c:pt idx="9">
                  <c:v>3.63</c:v>
                </c:pt>
                <c:pt idx="10">
                  <c:v>3.83</c:v>
                </c:pt>
                <c:pt idx="11">
                  <c:v>4.1100000000000003</c:v>
                </c:pt>
                <c:pt idx="12">
                  <c:v>4.33</c:v>
                </c:pt>
                <c:pt idx="13">
                  <c:v>4.08</c:v>
                </c:pt>
                <c:pt idx="14">
                  <c:v>4.08</c:v>
                </c:pt>
                <c:pt idx="15">
                  <c:v>3.76</c:v>
                </c:pt>
                <c:pt idx="16">
                  <c:v>4.0999999999999996</c:v>
                </c:pt>
                <c:pt idx="17">
                  <c:v>3.98</c:v>
                </c:pt>
                <c:pt idx="18">
                  <c:v>3.78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EEB4-46C2-9091-623139296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005167"/>
        <c:axId val="945005583"/>
      </c:scatterChart>
      <c:valAx>
        <c:axId val="945005167"/>
        <c:scaling>
          <c:orientation val="minMax"/>
          <c:max val="150"/>
          <c:min val="75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200" b="1">
                    <a:solidFill>
                      <a:sysClr val="windowText" lastClr="000000"/>
                    </a:solidFill>
                  </a:rPr>
                  <a:t>Preço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5005583"/>
        <c:crosses val="autoZero"/>
        <c:crossBetween val="midCat"/>
        <c:majorUnit val="25"/>
      </c:valAx>
      <c:valAx>
        <c:axId val="945005583"/>
        <c:scaling>
          <c:orientation val="minMax"/>
          <c:max val="4.5"/>
          <c:min val="2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0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200" b="1">
                    <a:solidFill>
                      <a:sysClr val="windowText" lastClr="000000"/>
                    </a:solidFill>
                  </a:rPr>
                  <a:t>Consumo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0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945005167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162486</xdr:colOff>
      <xdr:row>3</xdr:row>
      <xdr:rowOff>1121</xdr:rowOff>
    </xdr:from>
    <xdr:to>
      <xdr:col>11</xdr:col>
      <xdr:colOff>78441</xdr:colOff>
      <xdr:row>19</xdr:row>
      <xdr:rowOff>168089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14DAB70-A39D-5C66-873A-84687F7159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84C28-720E-40D3-8510-89231000E668}">
  <dimension ref="B2:X28"/>
  <sheetViews>
    <sheetView showGridLines="0" tabSelected="1" zoomScale="85" zoomScaleNormal="85" workbookViewId="0"/>
  </sheetViews>
  <sheetFormatPr defaultRowHeight="15" x14ac:dyDescent="0.25"/>
  <cols>
    <col min="1" max="1" width="4.42578125" customWidth="1"/>
    <col min="12" max="12" width="5.42578125" customWidth="1"/>
    <col min="13" max="13" width="20.5703125" customWidth="1"/>
    <col min="14" max="17" width="12.28515625" bestFit="1" customWidth="1"/>
    <col min="18" max="18" width="15.5703125" bestFit="1" customWidth="1"/>
    <col min="19" max="19" width="14.5703125" bestFit="1" customWidth="1"/>
    <col min="20" max="20" width="13.42578125" bestFit="1" customWidth="1"/>
    <col min="21" max="21" width="14.28515625" bestFit="1" customWidth="1"/>
  </cols>
  <sheetData>
    <row r="2" spans="2:21" x14ac:dyDescent="0.25">
      <c r="B2" s="50" t="s">
        <v>39</v>
      </c>
      <c r="C2" s="50"/>
      <c r="D2" s="50"/>
    </row>
    <row r="3" spans="2:21" x14ac:dyDescent="0.25">
      <c r="B3" s="5" t="s">
        <v>0</v>
      </c>
      <c r="C3" s="5" t="s">
        <v>1</v>
      </c>
      <c r="D3" s="5" t="s">
        <v>2</v>
      </c>
    </row>
    <row r="4" spans="2:21" x14ac:dyDescent="0.25">
      <c r="B4" s="2">
        <v>1970</v>
      </c>
      <c r="C4" s="1">
        <v>2.86</v>
      </c>
      <c r="D4" s="1">
        <v>125.6</v>
      </c>
    </row>
    <row r="5" spans="2:21" x14ac:dyDescent="0.25">
      <c r="B5" s="2">
        <f>+B4+1</f>
        <v>1971</v>
      </c>
      <c r="C5" s="1">
        <v>3.15</v>
      </c>
      <c r="D5" s="1">
        <v>132.9</v>
      </c>
      <c r="M5" s="7" t="s">
        <v>4</v>
      </c>
    </row>
    <row r="6" spans="2:21" x14ac:dyDescent="0.25">
      <c r="B6" s="2">
        <f t="shared" ref="B6:B22" si="0">+B5+1</f>
        <v>1972</v>
      </c>
      <c r="C6" s="1">
        <v>3.52</v>
      </c>
      <c r="D6" s="1">
        <v>126</v>
      </c>
    </row>
    <row r="7" spans="2:21" x14ac:dyDescent="0.25">
      <c r="B7" s="2">
        <f t="shared" si="0"/>
        <v>1973</v>
      </c>
      <c r="C7" s="1">
        <v>3.03</v>
      </c>
      <c r="D7" s="1">
        <v>119.6</v>
      </c>
      <c r="M7" s="12" t="s">
        <v>5</v>
      </c>
      <c r="N7" s="12"/>
    </row>
    <row r="8" spans="2:21" x14ac:dyDescent="0.25">
      <c r="B8" s="2">
        <f t="shared" si="0"/>
        <v>1974</v>
      </c>
      <c r="C8" s="1">
        <v>2.6</v>
      </c>
      <c r="D8" s="1">
        <v>138.80000000000001</v>
      </c>
      <c r="M8" t="s">
        <v>6</v>
      </c>
      <c r="N8" s="24">
        <v>0.85444272871439764</v>
      </c>
    </row>
    <row r="9" spans="2:21" x14ac:dyDescent="0.25">
      <c r="B9" s="2">
        <f t="shared" si="0"/>
        <v>1975</v>
      </c>
      <c r="C9" s="1">
        <v>2.6</v>
      </c>
      <c r="D9" s="1">
        <v>141</v>
      </c>
      <c r="M9" t="s">
        <v>7</v>
      </c>
      <c r="N9" s="22">
        <v>0.73007237665290581</v>
      </c>
      <c r="O9" s="8" t="s">
        <v>28</v>
      </c>
      <c r="P9" s="9" t="s">
        <v>29</v>
      </c>
    </row>
    <row r="10" spans="2:21" x14ac:dyDescent="0.25">
      <c r="B10" s="2">
        <f t="shared" si="0"/>
        <v>1976</v>
      </c>
      <c r="C10" s="1">
        <v>3.06</v>
      </c>
      <c r="D10" s="1">
        <v>122.3</v>
      </c>
      <c r="M10" t="s">
        <v>8</v>
      </c>
      <c r="N10" s="6">
        <v>0.71419428116190031</v>
      </c>
    </row>
    <row r="11" spans="2:21" x14ac:dyDescent="0.25">
      <c r="B11" s="2">
        <f t="shared" si="0"/>
        <v>1977</v>
      </c>
      <c r="C11" s="1">
        <v>3.48</v>
      </c>
      <c r="D11" s="1">
        <v>132.69999999999999</v>
      </c>
      <c r="M11" t="s">
        <v>9</v>
      </c>
      <c r="N11" s="22">
        <v>0.28485243921989783</v>
      </c>
      <c r="O11" s="8" t="s">
        <v>28</v>
      </c>
      <c r="P11" s="9" t="s">
        <v>30</v>
      </c>
    </row>
    <row r="12" spans="2:21" x14ac:dyDescent="0.25">
      <c r="B12" s="2">
        <f t="shared" si="0"/>
        <v>1978</v>
      </c>
      <c r="C12" s="1">
        <v>3.54</v>
      </c>
      <c r="D12" s="1">
        <v>126.7</v>
      </c>
      <c r="M12" s="10" t="s">
        <v>10</v>
      </c>
      <c r="N12" s="4">
        <v>19</v>
      </c>
    </row>
    <row r="13" spans="2:21" x14ac:dyDescent="0.25">
      <c r="B13" s="2">
        <f t="shared" si="0"/>
        <v>1979</v>
      </c>
      <c r="C13" s="1">
        <v>3.63</v>
      </c>
      <c r="D13" s="1">
        <v>115.7</v>
      </c>
    </row>
    <row r="14" spans="2:21" x14ac:dyDescent="0.25">
      <c r="B14" s="2">
        <f t="shared" si="0"/>
        <v>1980</v>
      </c>
      <c r="C14" s="1">
        <v>3.83</v>
      </c>
      <c r="D14" s="1">
        <v>104.2</v>
      </c>
    </row>
    <row r="15" spans="2:21" x14ac:dyDescent="0.25">
      <c r="B15" s="2">
        <f t="shared" si="0"/>
        <v>1981</v>
      </c>
      <c r="C15" s="1">
        <v>4.1100000000000003</v>
      </c>
      <c r="D15" s="1">
        <v>95.5</v>
      </c>
      <c r="M15" s="5" t="s">
        <v>11</v>
      </c>
      <c r="N15" s="5" t="s">
        <v>16</v>
      </c>
      <c r="O15" s="5" t="s">
        <v>17</v>
      </c>
      <c r="P15" s="5" t="s">
        <v>18</v>
      </c>
      <c r="Q15" s="5" t="s">
        <v>19</v>
      </c>
      <c r="R15" s="5" t="s">
        <v>20</v>
      </c>
      <c r="S15" s="1"/>
      <c r="T15" s="1"/>
      <c r="U15" s="1"/>
    </row>
    <row r="16" spans="2:21" x14ac:dyDescent="0.25">
      <c r="B16" s="2">
        <f t="shared" si="0"/>
        <v>1982</v>
      </c>
      <c r="C16" s="1">
        <v>4.33</v>
      </c>
      <c r="D16" s="1">
        <v>88.1</v>
      </c>
      <c r="M16" t="s">
        <v>12</v>
      </c>
      <c r="N16" s="1">
        <v>1</v>
      </c>
      <c r="O16" s="6">
        <v>3.7308465990612225</v>
      </c>
      <c r="P16" s="6">
        <v>3.7308465990612225</v>
      </c>
      <c r="Q16" s="6">
        <v>45.979845445977432</v>
      </c>
      <c r="R16" s="24">
        <v>3.2072983795569436E-6</v>
      </c>
      <c r="S16" s="1"/>
      <c r="T16" s="1"/>
      <c r="U16" s="1"/>
    </row>
    <row r="17" spans="2:24" x14ac:dyDescent="0.25">
      <c r="B17" s="2">
        <f t="shared" si="0"/>
        <v>1983</v>
      </c>
      <c r="C17" s="1">
        <v>4.08</v>
      </c>
      <c r="D17" s="1">
        <v>88.9</v>
      </c>
      <c r="M17" t="s">
        <v>13</v>
      </c>
      <c r="N17" s="1">
        <v>17</v>
      </c>
      <c r="O17" s="6">
        <v>1.3793955062019352</v>
      </c>
      <c r="P17" s="6">
        <v>8.1140912129525594E-2</v>
      </c>
      <c r="Q17" s="6"/>
      <c r="R17" s="15" t="s">
        <v>31</v>
      </c>
      <c r="S17" s="25" t="s">
        <v>34</v>
      </c>
      <c r="T17" s="25"/>
      <c r="U17" s="25"/>
      <c r="V17" s="25"/>
      <c r="W17" s="25"/>
      <c r="X17" s="25"/>
    </row>
    <row r="18" spans="2:24" x14ac:dyDescent="0.25">
      <c r="B18" s="2">
        <f t="shared" si="0"/>
        <v>1984</v>
      </c>
      <c r="C18" s="1">
        <v>4.08</v>
      </c>
      <c r="D18" s="1">
        <v>97.3</v>
      </c>
      <c r="M18" s="10" t="s">
        <v>14</v>
      </c>
      <c r="N18" s="4">
        <v>18</v>
      </c>
      <c r="O18" s="11">
        <v>5.1102421052631577</v>
      </c>
      <c r="P18" s="11"/>
      <c r="Q18" s="11"/>
      <c r="R18" s="4"/>
      <c r="S18" s="25"/>
      <c r="T18" s="25"/>
      <c r="U18" s="25"/>
      <c r="V18" s="25"/>
      <c r="W18" s="25"/>
      <c r="X18" s="25"/>
    </row>
    <row r="19" spans="2:24" x14ac:dyDescent="0.25">
      <c r="B19" s="2">
        <f t="shared" si="0"/>
        <v>1985</v>
      </c>
      <c r="C19" s="1">
        <v>3.76</v>
      </c>
      <c r="D19" s="1">
        <v>100</v>
      </c>
      <c r="N19" s="1"/>
      <c r="O19" s="1"/>
      <c r="P19" s="1"/>
      <c r="Q19" s="1"/>
      <c r="R19" s="1"/>
      <c r="S19" s="1"/>
      <c r="T19" s="1"/>
      <c r="U19" s="1"/>
    </row>
    <row r="20" spans="2:24" x14ac:dyDescent="0.25">
      <c r="B20" s="2">
        <f t="shared" si="0"/>
        <v>1986</v>
      </c>
      <c r="C20" s="1">
        <v>4.0999999999999996</v>
      </c>
      <c r="D20" s="1">
        <v>86.7</v>
      </c>
      <c r="M20" s="5"/>
      <c r="N20" s="5" t="s">
        <v>21</v>
      </c>
      <c r="O20" s="5" t="s">
        <v>9</v>
      </c>
      <c r="P20" s="5" t="s">
        <v>22</v>
      </c>
      <c r="Q20" s="5" t="s">
        <v>23</v>
      </c>
      <c r="R20" s="5" t="s">
        <v>24</v>
      </c>
      <c r="S20" s="5" t="s">
        <v>25</v>
      </c>
      <c r="T20" s="5" t="s">
        <v>26</v>
      </c>
      <c r="U20" s="5" t="s">
        <v>27</v>
      </c>
    </row>
    <row r="21" spans="2:24" x14ac:dyDescent="0.25">
      <c r="B21" s="2">
        <f t="shared" si="0"/>
        <v>1987</v>
      </c>
      <c r="C21" s="1">
        <v>3.98</v>
      </c>
      <c r="D21" s="1">
        <v>79.8</v>
      </c>
      <c r="M21" t="s">
        <v>15</v>
      </c>
      <c r="N21" s="22">
        <v>5.9936173140222557</v>
      </c>
      <c r="O21" s="14">
        <v>0.36571340328509411</v>
      </c>
      <c r="P21" s="6">
        <v>16.388836887528278</v>
      </c>
      <c r="Q21" s="1">
        <v>7.536535971738587E-12</v>
      </c>
      <c r="R21" s="6">
        <v>5.2220294787489259</v>
      </c>
      <c r="S21" s="6">
        <v>6.7652051492955856</v>
      </c>
      <c r="T21" s="6">
        <v>5.2220294787489259</v>
      </c>
      <c r="U21" s="6">
        <v>6.7652051492955856</v>
      </c>
    </row>
    <row r="22" spans="2:24" x14ac:dyDescent="0.25">
      <c r="B22" s="3">
        <f t="shared" si="0"/>
        <v>1988</v>
      </c>
      <c r="C22" s="4">
        <v>3.78</v>
      </c>
      <c r="D22" s="4">
        <v>79.900000000000006</v>
      </c>
      <c r="M22" s="10" t="s">
        <v>2</v>
      </c>
      <c r="N22" s="23">
        <v>-2.205772896532468E-2</v>
      </c>
      <c r="O22" s="20">
        <v>3.2529474122784062E-3</v>
      </c>
      <c r="P22" s="11">
        <v>-6.7808440069048528</v>
      </c>
      <c r="Q22" s="27">
        <v>3.2072983795569258E-6</v>
      </c>
      <c r="R22" s="11">
        <v>-2.8920848089622239E-2</v>
      </c>
      <c r="S22" s="11">
        <v>-1.5194609841027121E-2</v>
      </c>
      <c r="T22" s="11">
        <v>-2.8920848089622239E-2</v>
      </c>
      <c r="U22" s="11">
        <v>-1.5194609841027121E-2</v>
      </c>
    </row>
    <row r="23" spans="2:24" x14ac:dyDescent="0.25">
      <c r="G23" s="13" t="s">
        <v>3</v>
      </c>
      <c r="H23" s="13"/>
      <c r="I23" s="13"/>
      <c r="Q23" s="8"/>
    </row>
    <row r="24" spans="2:24" ht="15.75" x14ac:dyDescent="0.25">
      <c r="G24" s="21">
        <f>+CORREL(C4:C22,D4:D22)</f>
        <v>-0.85444272871439764</v>
      </c>
      <c r="H24" s="21"/>
      <c r="I24" s="21"/>
      <c r="M24" s="18" t="s">
        <v>32</v>
      </c>
      <c r="N24" s="19"/>
      <c r="Q24" s="8"/>
    </row>
    <row r="25" spans="2:24" x14ac:dyDescent="0.25">
      <c r="Q25" s="8"/>
    </row>
    <row r="26" spans="2:24" x14ac:dyDescent="0.25">
      <c r="M26" s="17" t="s">
        <v>33</v>
      </c>
      <c r="N26" s="16">
        <f>5.99-0.02*70</f>
        <v>4.59</v>
      </c>
      <c r="P26" s="26"/>
      <c r="Q26" s="26"/>
      <c r="R26" s="26"/>
    </row>
    <row r="27" spans="2:24" x14ac:dyDescent="0.25">
      <c r="P27" s="26"/>
      <c r="Q27" s="26"/>
      <c r="R27" s="26"/>
    </row>
    <row r="28" spans="2:24" x14ac:dyDescent="0.25">
      <c r="P28" s="26"/>
      <c r="Q28" s="26"/>
      <c r="R28" s="26"/>
    </row>
  </sheetData>
  <mergeCells count="7">
    <mergeCell ref="P26:R28"/>
    <mergeCell ref="B2:D2"/>
    <mergeCell ref="M7:N7"/>
    <mergeCell ref="G23:I23"/>
    <mergeCell ref="G24:I24"/>
    <mergeCell ref="M24:N24"/>
    <mergeCell ref="S17:X18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0A308-E9BB-44E9-AA87-D54D4C10498B}">
  <dimension ref="B2:P27"/>
  <sheetViews>
    <sheetView showGridLines="0" zoomScale="85" zoomScaleNormal="85" workbookViewId="0"/>
  </sheetViews>
  <sheetFormatPr defaultRowHeight="15" x14ac:dyDescent="0.25"/>
  <cols>
    <col min="1" max="1" width="4.42578125" customWidth="1"/>
    <col min="3" max="3" width="19" bestFit="1" customWidth="1"/>
    <col min="4" max="4" width="15.5703125" bestFit="1" customWidth="1"/>
    <col min="5" max="5" width="15" bestFit="1" customWidth="1"/>
    <col min="6" max="6" width="10.85546875" bestFit="1" customWidth="1"/>
    <col min="7" max="7" width="6.42578125" customWidth="1"/>
    <col min="8" max="8" width="20.7109375" customWidth="1"/>
    <col min="9" max="9" width="12.85546875" bestFit="1" customWidth="1"/>
    <col min="10" max="10" width="12.28515625" bestFit="1" customWidth="1"/>
    <col min="11" max="11" width="12.85546875" bestFit="1" customWidth="1"/>
    <col min="12" max="12" width="12.28515625" bestFit="1" customWidth="1"/>
    <col min="13" max="13" width="16" bestFit="1" customWidth="1"/>
    <col min="14" max="14" width="14.7109375" bestFit="1" customWidth="1"/>
    <col min="15" max="15" width="13.7109375" bestFit="1" customWidth="1"/>
    <col min="16" max="16" width="14.5703125" bestFit="1" customWidth="1"/>
  </cols>
  <sheetData>
    <row r="2" spans="2:15" x14ac:dyDescent="0.25">
      <c r="B2" s="5" t="s">
        <v>0</v>
      </c>
      <c r="C2" s="5" t="s">
        <v>38</v>
      </c>
      <c r="D2" s="5" t="s">
        <v>37</v>
      </c>
      <c r="E2" s="28" t="s">
        <v>35</v>
      </c>
      <c r="F2" s="28" t="s">
        <v>36</v>
      </c>
      <c r="H2" s="7" t="s">
        <v>4</v>
      </c>
    </row>
    <row r="3" spans="2:15" x14ac:dyDescent="0.25">
      <c r="B3" s="2">
        <v>1970</v>
      </c>
      <c r="C3" s="1">
        <v>2.86</v>
      </c>
      <c r="D3" s="1">
        <v>125.6</v>
      </c>
      <c r="E3" s="29">
        <v>105.5</v>
      </c>
      <c r="F3" s="29">
        <v>70.3</v>
      </c>
    </row>
    <row r="4" spans="2:15" x14ac:dyDescent="0.25">
      <c r="B4" s="2">
        <f>+B3+1</f>
        <v>1971</v>
      </c>
      <c r="C4" s="1">
        <v>3.15</v>
      </c>
      <c r="D4" s="1">
        <v>132.9</v>
      </c>
      <c r="E4" s="29">
        <v>130.9</v>
      </c>
      <c r="F4" s="29">
        <v>71.099999999999994</v>
      </c>
      <c r="H4" s="31" t="s">
        <v>5</v>
      </c>
      <c r="I4" s="31"/>
    </row>
    <row r="5" spans="2:15" ht="15" customHeight="1" x14ac:dyDescent="0.25">
      <c r="B5" s="2">
        <f t="shared" ref="B5:B21" si="0">+B4+1</f>
        <v>1972</v>
      </c>
      <c r="C5" s="1">
        <v>3.52</v>
      </c>
      <c r="D5" s="1">
        <v>126</v>
      </c>
      <c r="E5" s="29">
        <v>131.9</v>
      </c>
      <c r="F5" s="29">
        <v>77.7</v>
      </c>
      <c r="H5" s="30" t="s">
        <v>6</v>
      </c>
      <c r="I5" s="32">
        <v>0.9417066170945424</v>
      </c>
      <c r="K5" s="35" t="s">
        <v>42</v>
      </c>
      <c r="L5" s="36"/>
      <c r="M5" s="36"/>
      <c r="N5" s="37"/>
      <c r="O5" s="64"/>
    </row>
    <row r="6" spans="2:15" x14ac:dyDescent="0.25">
      <c r="B6" s="2">
        <f t="shared" si="0"/>
        <v>1973</v>
      </c>
      <c r="C6" s="1">
        <v>3.03</v>
      </c>
      <c r="D6" s="1">
        <v>119.6</v>
      </c>
      <c r="E6" s="29">
        <v>99.5</v>
      </c>
      <c r="F6" s="29">
        <v>82.1</v>
      </c>
      <c r="H6" s="30" t="s">
        <v>7</v>
      </c>
      <c r="I6" s="32">
        <v>0.88681135267964717</v>
      </c>
      <c r="K6" s="65"/>
      <c r="L6" s="66"/>
      <c r="M6" s="66"/>
      <c r="N6" s="67"/>
      <c r="O6" s="64"/>
    </row>
    <row r="7" spans="2:15" x14ac:dyDescent="0.25">
      <c r="B7" s="2">
        <f t="shared" si="0"/>
        <v>1974</v>
      </c>
      <c r="C7" s="1">
        <v>2.6</v>
      </c>
      <c r="D7" s="1">
        <v>138.80000000000001</v>
      </c>
      <c r="E7" s="29">
        <v>89.6</v>
      </c>
      <c r="F7" s="29">
        <v>81.5</v>
      </c>
      <c r="H7" s="30" t="s">
        <v>8</v>
      </c>
      <c r="I7" s="32">
        <v>0.86417362321557656</v>
      </c>
      <c r="K7" s="38"/>
      <c r="L7" s="39"/>
      <c r="M7" s="39"/>
      <c r="N7" s="40"/>
      <c r="O7" s="64"/>
    </row>
    <row r="8" spans="2:15" x14ac:dyDescent="0.25">
      <c r="B8" s="2">
        <f t="shared" si="0"/>
        <v>1975</v>
      </c>
      <c r="C8" s="1">
        <v>2.6</v>
      </c>
      <c r="D8" s="1">
        <v>141</v>
      </c>
      <c r="E8" s="29">
        <v>92.1</v>
      </c>
      <c r="F8" s="29">
        <v>81.900000000000006</v>
      </c>
      <c r="H8" s="30" t="s">
        <v>9</v>
      </c>
      <c r="I8" s="32">
        <v>0.19637063449410311</v>
      </c>
    </row>
    <row r="9" spans="2:15" x14ac:dyDescent="0.25">
      <c r="B9" s="2">
        <f t="shared" si="0"/>
        <v>1976</v>
      </c>
      <c r="C9" s="1">
        <v>3.06</v>
      </c>
      <c r="D9" s="1">
        <v>122.3</v>
      </c>
      <c r="E9" s="29">
        <v>109.1</v>
      </c>
      <c r="F9" s="29">
        <v>81.7</v>
      </c>
      <c r="H9" s="51" t="s">
        <v>10</v>
      </c>
      <c r="I9" s="54">
        <v>19</v>
      </c>
    </row>
    <row r="10" spans="2:15" x14ac:dyDescent="0.25">
      <c r="B10" s="2">
        <f t="shared" si="0"/>
        <v>1977</v>
      </c>
      <c r="C10" s="1">
        <v>3.48</v>
      </c>
      <c r="D10" s="1">
        <v>132.69999999999999</v>
      </c>
      <c r="E10" s="29">
        <v>118.2</v>
      </c>
      <c r="F10" s="29">
        <v>79.900000000000006</v>
      </c>
    </row>
    <row r="11" spans="2:15" x14ac:dyDescent="0.25">
      <c r="B11" s="2">
        <f t="shared" si="0"/>
        <v>1978</v>
      </c>
      <c r="C11" s="1">
        <v>3.54</v>
      </c>
      <c r="D11" s="1">
        <v>126.7</v>
      </c>
      <c r="E11" s="29">
        <v>123.4</v>
      </c>
      <c r="F11" s="29">
        <v>85.8</v>
      </c>
    </row>
    <row r="12" spans="2:15" x14ac:dyDescent="0.25">
      <c r="B12" s="2">
        <f t="shared" si="0"/>
        <v>1979</v>
      </c>
      <c r="C12" s="1">
        <v>3.63</v>
      </c>
      <c r="D12" s="1">
        <v>115.7</v>
      </c>
      <c r="E12" s="29">
        <v>130.6</v>
      </c>
      <c r="F12" s="29">
        <v>90.7</v>
      </c>
      <c r="H12" s="28" t="s">
        <v>11</v>
      </c>
      <c r="I12" s="28" t="s">
        <v>16</v>
      </c>
      <c r="J12" s="28" t="s">
        <v>17</v>
      </c>
      <c r="K12" s="28" t="s">
        <v>18</v>
      </c>
      <c r="L12" s="28" t="s">
        <v>19</v>
      </c>
      <c r="M12" s="28" t="s">
        <v>20</v>
      </c>
    </row>
    <row r="13" spans="2:15" x14ac:dyDescent="0.25">
      <c r="B13" s="2">
        <f t="shared" si="0"/>
        <v>1980</v>
      </c>
      <c r="C13" s="1">
        <v>3.83</v>
      </c>
      <c r="D13" s="1">
        <v>104.2</v>
      </c>
      <c r="E13" s="29">
        <v>119.2</v>
      </c>
      <c r="F13" s="29">
        <v>92.1</v>
      </c>
      <c r="H13" s="30" t="s">
        <v>12</v>
      </c>
      <c r="I13" s="33">
        <v>3</v>
      </c>
      <c r="J13" s="32">
        <v>4.5318207138889086</v>
      </c>
      <c r="K13" s="32">
        <v>1.5106069046296362</v>
      </c>
      <c r="L13" s="32">
        <v>39.174041464147159</v>
      </c>
      <c r="M13" s="63">
        <v>2.4628943854204321E-7</v>
      </c>
      <c r="N13" s="55"/>
    </row>
    <row r="14" spans="2:15" x14ac:dyDescent="0.25">
      <c r="B14" s="2">
        <f t="shared" si="0"/>
        <v>1981</v>
      </c>
      <c r="C14" s="1">
        <v>4.1100000000000003</v>
      </c>
      <c r="D14" s="1">
        <v>95.5</v>
      </c>
      <c r="E14" s="29">
        <v>114.2</v>
      </c>
      <c r="F14" s="29">
        <v>91.4</v>
      </c>
      <c r="H14" s="30" t="s">
        <v>13</v>
      </c>
      <c r="I14" s="33">
        <v>15</v>
      </c>
      <c r="J14" s="32">
        <v>0.57842139137424953</v>
      </c>
      <c r="K14" s="32">
        <v>3.8561426091616634E-2</v>
      </c>
      <c r="L14" s="32"/>
      <c r="M14" s="33"/>
      <c r="N14" s="55"/>
    </row>
    <row r="15" spans="2:15" x14ac:dyDescent="0.25">
      <c r="B15" s="2">
        <f t="shared" si="0"/>
        <v>1982</v>
      </c>
      <c r="C15" s="1">
        <v>4.33</v>
      </c>
      <c r="D15" s="1">
        <v>88.1</v>
      </c>
      <c r="E15" s="29">
        <v>114.5</v>
      </c>
      <c r="F15" s="29">
        <v>90.9</v>
      </c>
      <c r="H15" s="51" t="s">
        <v>14</v>
      </c>
      <c r="I15" s="54">
        <v>18</v>
      </c>
      <c r="J15" s="52">
        <v>5.1102421052631577</v>
      </c>
      <c r="K15" s="52"/>
      <c r="L15" s="52"/>
      <c r="M15" s="54"/>
      <c r="N15" s="55"/>
    </row>
    <row r="16" spans="2:15" x14ac:dyDescent="0.25">
      <c r="B16" s="2">
        <f t="shared" si="0"/>
        <v>1983</v>
      </c>
      <c r="C16" s="1">
        <v>4.08</v>
      </c>
      <c r="D16" s="1">
        <v>88.9</v>
      </c>
      <c r="E16" s="29">
        <v>110</v>
      </c>
      <c r="F16" s="29">
        <v>93.3</v>
      </c>
    </row>
    <row r="17" spans="2:16" x14ac:dyDescent="0.25">
      <c r="B17" s="2">
        <f t="shared" si="0"/>
        <v>1984</v>
      </c>
      <c r="C17" s="1">
        <v>4.08</v>
      </c>
      <c r="D17" s="1">
        <v>97.3</v>
      </c>
      <c r="E17" s="29">
        <v>107.9</v>
      </c>
      <c r="F17" s="29">
        <v>96.8</v>
      </c>
      <c r="H17" s="28"/>
      <c r="I17" s="28" t="s">
        <v>21</v>
      </c>
      <c r="J17" s="28" t="s">
        <v>9</v>
      </c>
      <c r="K17" s="28" t="s">
        <v>22</v>
      </c>
      <c r="L17" s="28" t="s">
        <v>23</v>
      </c>
      <c r="M17" s="28" t="s">
        <v>24</v>
      </c>
      <c r="N17" s="28" t="s">
        <v>25</v>
      </c>
      <c r="O17" s="28" t="s">
        <v>26</v>
      </c>
      <c r="P17" s="28" t="s">
        <v>27</v>
      </c>
    </row>
    <row r="18" spans="2:16" x14ac:dyDescent="0.25">
      <c r="B18" s="2">
        <f t="shared" si="0"/>
        <v>1985</v>
      </c>
      <c r="C18" s="1">
        <v>3.76</v>
      </c>
      <c r="D18" s="1">
        <v>100</v>
      </c>
      <c r="E18" s="29">
        <v>100</v>
      </c>
      <c r="F18" s="29">
        <v>100</v>
      </c>
      <c r="H18" s="30" t="s">
        <v>15</v>
      </c>
      <c r="I18" s="59">
        <v>3.7876663652155909</v>
      </c>
      <c r="J18" s="32">
        <v>1.4224136355080423</v>
      </c>
      <c r="K18" s="32">
        <v>2.6628445275433212</v>
      </c>
      <c r="L18" s="61">
        <v>1.773019275934485E-2</v>
      </c>
      <c r="M18" s="32">
        <v>0.75586346821394779</v>
      </c>
      <c r="N18" s="32">
        <v>6.8194692622172344</v>
      </c>
      <c r="O18" s="32">
        <v>0.75586346821394779</v>
      </c>
      <c r="P18" s="32">
        <v>6.8194692622172344</v>
      </c>
    </row>
    <row r="19" spans="2:16" x14ac:dyDescent="0.25">
      <c r="B19" s="2">
        <f t="shared" si="0"/>
        <v>1986</v>
      </c>
      <c r="C19" s="1">
        <v>4.0999999999999996</v>
      </c>
      <c r="D19" s="1">
        <v>86.7</v>
      </c>
      <c r="E19" s="29">
        <v>104.2</v>
      </c>
      <c r="F19" s="29">
        <v>104.5</v>
      </c>
      <c r="H19" s="30" t="s">
        <v>37</v>
      </c>
      <c r="I19" s="59">
        <v>-2.1990959250602394E-2</v>
      </c>
      <c r="J19" s="34">
        <v>4.5846196234503971E-3</v>
      </c>
      <c r="K19" s="32">
        <v>-4.7966813076745369</v>
      </c>
      <c r="L19" s="61">
        <v>2.3541442791869758E-4</v>
      </c>
      <c r="M19" s="32">
        <v>-3.1762844663570169E-2</v>
      </c>
      <c r="N19" s="32">
        <v>-1.2219073837634622E-2</v>
      </c>
      <c r="O19" s="32">
        <v>-3.1762844663570169E-2</v>
      </c>
      <c r="P19" s="32">
        <v>-1.2219073837634622E-2</v>
      </c>
    </row>
    <row r="20" spans="2:16" x14ac:dyDescent="0.25">
      <c r="B20" s="2">
        <f t="shared" si="0"/>
        <v>1987</v>
      </c>
      <c r="C20" s="1">
        <v>3.98</v>
      </c>
      <c r="D20" s="1">
        <v>79.8</v>
      </c>
      <c r="E20" s="29">
        <v>99.8</v>
      </c>
      <c r="F20" s="29">
        <v>108.1</v>
      </c>
      <c r="H20" s="30" t="s">
        <v>35</v>
      </c>
      <c r="I20" s="59">
        <v>1.7307802783290176E-2</v>
      </c>
      <c r="J20" s="34">
        <v>3.9963005033496375E-3</v>
      </c>
      <c r="K20" s="32">
        <v>4.3309562853902106</v>
      </c>
      <c r="L20" s="61">
        <v>5.9368583266542461E-4</v>
      </c>
      <c r="M20" s="32">
        <v>8.7898898915052953E-3</v>
      </c>
      <c r="N20" s="32">
        <v>2.5825715675075057E-2</v>
      </c>
      <c r="O20" s="32">
        <v>8.7898898915052953E-3</v>
      </c>
      <c r="P20" s="32">
        <v>2.5825715675075057E-2</v>
      </c>
    </row>
    <row r="21" spans="2:16" x14ac:dyDescent="0.25">
      <c r="B21" s="41">
        <f t="shared" si="0"/>
        <v>1988</v>
      </c>
      <c r="C21" s="42">
        <v>3.78</v>
      </c>
      <c r="D21" s="42">
        <v>79.900000000000006</v>
      </c>
      <c r="E21" s="43">
        <v>100.2</v>
      </c>
      <c r="F21" s="43">
        <v>114.6</v>
      </c>
      <c r="H21" s="51" t="s">
        <v>36</v>
      </c>
      <c r="I21" s="60">
        <v>3.194349640438385E-3</v>
      </c>
      <c r="J21" s="53">
        <v>8.2563711890673887E-3</v>
      </c>
      <c r="K21" s="52">
        <v>0.38689511012636629</v>
      </c>
      <c r="L21" s="62">
        <v>0.70426746655877936</v>
      </c>
      <c r="M21" s="52">
        <v>-1.4403688978472114E-2</v>
      </c>
      <c r="N21" s="52">
        <v>2.0792388259348885E-2</v>
      </c>
      <c r="O21" s="52">
        <v>-1.4403688978472114E-2</v>
      </c>
      <c r="P21" s="52">
        <v>2.0792388259348885E-2</v>
      </c>
    </row>
    <row r="22" spans="2:16" x14ac:dyDescent="0.25">
      <c r="B22" s="44">
        <v>1989</v>
      </c>
      <c r="C22" s="57">
        <f>$I$18+$I$19*D22+$I$20*E22+$I$21*F22</f>
        <v>4.2329479537206804</v>
      </c>
      <c r="D22" s="45">
        <v>79.3</v>
      </c>
      <c r="E22" s="46">
        <v>104.3</v>
      </c>
      <c r="F22" s="46">
        <v>120.2</v>
      </c>
    </row>
    <row r="23" spans="2:16" ht="15.75" x14ac:dyDescent="0.25">
      <c r="B23" s="47">
        <v>1990</v>
      </c>
      <c r="C23" s="58">
        <f>$I$18+$I$19*D23+$I$20*E23+$I$21*F23</f>
        <v>4.1145868675037578</v>
      </c>
      <c r="D23" s="48">
        <v>79.3</v>
      </c>
      <c r="E23" s="49">
        <v>97</v>
      </c>
      <c r="F23" s="49">
        <v>122.7</v>
      </c>
      <c r="H23" s="18" t="s">
        <v>40</v>
      </c>
      <c r="I23" s="56"/>
      <c r="J23" s="56"/>
      <c r="K23" s="56"/>
      <c r="L23" s="56"/>
      <c r="M23" s="56"/>
      <c r="N23" s="19"/>
    </row>
    <row r="25" spans="2:16" x14ac:dyDescent="0.25">
      <c r="C25" s="68">
        <f>+C22/3.47-1</f>
        <v>0.21986972729702603</v>
      </c>
      <c r="D25" s="69" t="s">
        <v>41</v>
      </c>
      <c r="F25" s="30"/>
    </row>
    <row r="26" spans="2:16" x14ac:dyDescent="0.25">
      <c r="C26" s="68">
        <f>+C23/3.19-1</f>
        <v>0.28983914341810602</v>
      </c>
      <c r="D26" s="69" t="s">
        <v>41</v>
      </c>
      <c r="F26" s="30"/>
    </row>
    <row r="27" spans="2:16" x14ac:dyDescent="0.25">
      <c r="F27" s="30"/>
    </row>
  </sheetData>
  <mergeCells count="3">
    <mergeCell ref="H4:I4"/>
    <mergeCell ref="H23:N23"/>
    <mergeCell ref="K5:N7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Lista 6</vt:lpstr>
      <vt:lpstr>Lista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Bruschi</dc:creator>
  <cp:lastModifiedBy>Rafael Bruschi</cp:lastModifiedBy>
  <dcterms:created xsi:type="dcterms:W3CDTF">2022-12-04T18:25:43Z</dcterms:created>
  <dcterms:modified xsi:type="dcterms:W3CDTF">2022-12-04T21:41:43Z</dcterms:modified>
</cp:coreProperties>
</file>