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6" i="1" l="1"/>
  <c r="D15" i="1" s="1"/>
  <c r="C18" i="1" s="1"/>
  <c r="C7" i="1"/>
  <c r="C3" i="1"/>
  <c r="E3" i="1" s="1"/>
  <c r="J10" i="1"/>
  <c r="I10" i="1"/>
  <c r="J11" i="1" l="1"/>
  <c r="C8" i="1" s="1"/>
  <c r="C13" i="1" s="1"/>
  <c r="D7" i="1"/>
  <c r="D10" i="1" s="1"/>
  <c r="C12" i="1"/>
  <c r="E13" i="1" s="1"/>
  <c r="C19" i="1" s="1"/>
  <c r="D18" i="1" s="1"/>
  <c r="F3" i="1"/>
  <c r="C10" i="1" s="1"/>
  <c r="E10" i="1" l="1"/>
</calcChain>
</file>

<file path=xl/sharedStrings.xml><?xml version="1.0" encoding="utf-8"?>
<sst xmlns="http://schemas.openxmlformats.org/spreadsheetml/2006/main" count="22" uniqueCount="20">
  <si>
    <t>Margem líquida</t>
  </si>
  <si>
    <t>resultado líquido</t>
  </si>
  <si>
    <t>vendas líquidas</t>
  </si>
  <si>
    <t>resultado líquido (-) desp.financ. Líquida</t>
  </si>
  <si>
    <t>(7710*(1-0,34)</t>
  </si>
  <si>
    <t>Giro do ativo</t>
  </si>
  <si>
    <t>investimentos médio</t>
  </si>
  <si>
    <t>retorno investimento</t>
  </si>
  <si>
    <t>ML x GA</t>
  </si>
  <si>
    <t>resultado líquido(-) desp.Liquida</t>
  </si>
  <si>
    <t>retorno s/PL</t>
  </si>
  <si>
    <t>PL médio</t>
  </si>
  <si>
    <t>GAF</t>
  </si>
  <si>
    <t>ROE/ROI</t>
  </si>
  <si>
    <t>Investimento Médio</t>
  </si>
  <si>
    <t>PL</t>
  </si>
  <si>
    <t>Empres.Fin. CP</t>
  </si>
  <si>
    <t>Empres.Fin. LP</t>
  </si>
  <si>
    <t>(=) Investimento</t>
  </si>
  <si>
    <t>(=) Invest.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</si>
</sst>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73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0" borderId="9" xfId="0" applyBorder="1"/>
    <xf numFmtId="0" fontId="0" fillId="0" borderId="4" xfId="0" applyFill="1" applyBorder="1"/>
    <xf numFmtId="0" fontId="0" fillId="0" borderId="7" xfId="0" applyFill="1" applyBorder="1"/>
    <xf numFmtId="10" fontId="0" fillId="0" borderId="9" xfId="2" applyNumberFormat="1" applyFont="1" applyBorder="1"/>
    <xf numFmtId="0" fontId="0" fillId="0" borderId="1" xfId="0" applyBorder="1" applyAlignment="1">
      <alignment wrapText="1"/>
    </xf>
    <xf numFmtId="10" fontId="0" fillId="3" borderId="6" xfId="2" applyNumberFormat="1" applyFont="1" applyFill="1" applyBorder="1"/>
    <xf numFmtId="2" fontId="0" fillId="3" borderId="6" xfId="0" applyNumberFormat="1" applyFill="1" applyBorder="1"/>
    <xf numFmtId="164" fontId="0" fillId="3" borderId="6" xfId="2" applyNumberFormat="1" applyFont="1" applyFill="1" applyBorder="1"/>
    <xf numFmtId="0" fontId="0" fillId="0" borderId="8" xfId="0" applyFill="1" applyBorder="1"/>
    <xf numFmtId="43" fontId="0" fillId="0" borderId="8" xfId="1" applyNumberFormat="1" applyFont="1" applyBorder="1"/>
    <xf numFmtId="164" fontId="0" fillId="0" borderId="5" xfId="0" applyNumberFormat="1" applyBorder="1"/>
    <xf numFmtId="10" fontId="0" fillId="0" borderId="8" xfId="0" applyNumberFormat="1" applyBorder="1"/>
    <xf numFmtId="0" fontId="0" fillId="0" borderId="0" xfId="0" applyBorder="1"/>
    <xf numFmtId="10" fontId="0" fillId="0" borderId="0" xfId="2" applyNumberFormat="1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/>
    <xf numFmtId="3" fontId="0" fillId="0" borderId="11" xfId="0" applyNumberForma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2" xfId="0" applyBorder="1" applyAlignment="1">
      <alignment vertical="center"/>
    </xf>
    <xf numFmtId="10" fontId="0" fillId="0" borderId="2" xfId="0" applyNumberFormat="1" applyBorder="1" applyAlignment="1">
      <alignment vertical="center"/>
    </xf>
    <xf numFmtId="10" fontId="0" fillId="3" borderId="3" xfId="2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173" fontId="0" fillId="2" borderId="9" xfId="0" applyNumberFormat="1" applyFill="1" applyBorder="1" applyAlignment="1">
      <alignment vertical="center"/>
    </xf>
    <xf numFmtId="43" fontId="0" fillId="3" borderId="6" xfId="1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zoomScale="170" zoomScaleNormal="170" workbookViewId="0">
      <selection activeCell="D7" sqref="D7"/>
    </sheetView>
  </sheetViews>
  <sheetFormatPr defaultRowHeight="15" x14ac:dyDescent="0.25"/>
  <cols>
    <col min="1" max="1" width="13.7109375" customWidth="1"/>
    <col min="2" max="2" width="31.42578125" customWidth="1"/>
    <col min="3" max="3" width="11.85546875" customWidth="1"/>
    <col min="4" max="4" width="14.7109375" customWidth="1"/>
    <col min="8" max="8" width="15.140625" customWidth="1"/>
    <col min="10" max="10" width="10.28515625" customWidth="1"/>
  </cols>
  <sheetData>
    <row r="2" spans="1:10" ht="15.75" thickBot="1" x14ac:dyDescent="0.3"/>
    <row r="3" spans="1:10" x14ac:dyDescent="0.25">
      <c r="A3" s="1" t="s">
        <v>0</v>
      </c>
      <c r="B3" s="2" t="s">
        <v>3</v>
      </c>
      <c r="C3" s="2">
        <f>12151</f>
        <v>12151</v>
      </c>
      <c r="D3" s="2" t="s">
        <v>4</v>
      </c>
      <c r="E3" s="2">
        <f>+C3--7710*0.66</f>
        <v>17239.599999999999</v>
      </c>
      <c r="F3" s="12">
        <f>+E3/E4</f>
        <v>6.6161108339409747E-2</v>
      </c>
    </row>
    <row r="4" spans="1:10" ht="15.75" thickBot="1" x14ac:dyDescent="0.3">
      <c r="A4" s="4"/>
      <c r="B4" s="5" t="s">
        <v>2</v>
      </c>
      <c r="C4" s="5"/>
      <c r="D4" s="5"/>
      <c r="E4" s="5">
        <v>260570</v>
      </c>
      <c r="F4" s="7"/>
    </row>
    <row r="5" spans="1:10" x14ac:dyDescent="0.25">
      <c r="H5" s="1"/>
      <c r="I5" s="25" t="s">
        <v>14</v>
      </c>
      <c r="J5" s="21"/>
    </row>
    <row r="6" spans="1:10" ht="15.75" thickBot="1" x14ac:dyDescent="0.3">
      <c r="H6" s="23"/>
      <c r="I6" s="26">
        <v>2021</v>
      </c>
      <c r="J6" s="22">
        <v>2020</v>
      </c>
    </row>
    <row r="7" spans="1:10" x14ac:dyDescent="0.25">
      <c r="A7" s="1" t="s">
        <v>5</v>
      </c>
      <c r="B7" s="2" t="s">
        <v>2</v>
      </c>
      <c r="C7" s="2">
        <f>+E4</f>
        <v>260570</v>
      </c>
      <c r="D7" s="13">
        <f>+C7/C8</f>
        <v>1.2422558645661257</v>
      </c>
      <c r="H7" s="23" t="s">
        <v>15</v>
      </c>
      <c r="I7" s="19">
        <v>115716</v>
      </c>
      <c r="J7" s="24">
        <v>107135</v>
      </c>
    </row>
    <row r="8" spans="1:10" ht="15.75" thickBot="1" x14ac:dyDescent="0.3">
      <c r="A8" s="4"/>
      <c r="B8" s="5" t="s">
        <v>6</v>
      </c>
      <c r="C8" s="6">
        <f>+J11</f>
        <v>209755.5</v>
      </c>
      <c r="D8" s="7"/>
      <c r="H8" s="23" t="s">
        <v>16</v>
      </c>
      <c r="I8" s="27">
        <v>46094</v>
      </c>
      <c r="J8" s="24">
        <v>40622</v>
      </c>
    </row>
    <row r="9" spans="1:10" ht="15.75" thickBot="1" x14ac:dyDescent="0.3">
      <c r="H9" s="23" t="s">
        <v>17</v>
      </c>
      <c r="I9" s="27">
        <v>51451</v>
      </c>
      <c r="J9" s="24">
        <v>58493</v>
      </c>
    </row>
    <row r="10" spans="1:10" ht="30.75" thickBot="1" x14ac:dyDescent="0.3">
      <c r="A10" s="11" t="s">
        <v>7</v>
      </c>
      <c r="B10" s="28" t="s">
        <v>8</v>
      </c>
      <c r="C10" s="29">
        <f>+F3</f>
        <v>6.6161108339409747E-2</v>
      </c>
      <c r="D10" s="28">
        <f>+D7</f>
        <v>1.2422558645661257</v>
      </c>
      <c r="E10" s="30">
        <f>+C10*D10</f>
        <v>8.2189024840826561E-2</v>
      </c>
      <c r="H10" s="31" t="s">
        <v>18</v>
      </c>
      <c r="I10" s="32">
        <f>I7+I8+I9</f>
        <v>213261</v>
      </c>
      <c r="J10" s="33">
        <f>J7+J8+J9</f>
        <v>206250</v>
      </c>
    </row>
    <row r="11" spans="1:10" ht="15.75" thickBot="1" x14ac:dyDescent="0.3">
      <c r="H11" s="4" t="s">
        <v>19</v>
      </c>
      <c r="I11" s="5"/>
      <c r="J11" s="34">
        <f>(I10+J10)/2</f>
        <v>209755.5</v>
      </c>
    </row>
    <row r="12" spans="1:10" x14ac:dyDescent="0.25">
      <c r="B12" s="8" t="s">
        <v>9</v>
      </c>
      <c r="C12" s="2">
        <f>+E3</f>
        <v>17239.599999999999</v>
      </c>
      <c r="D12" s="2"/>
      <c r="E12" s="3"/>
      <c r="F12" s="19"/>
      <c r="G12" s="19"/>
      <c r="H12" s="19"/>
    </row>
    <row r="13" spans="1:10" ht="15.75" thickBot="1" x14ac:dyDescent="0.3">
      <c r="B13" s="9" t="s">
        <v>6</v>
      </c>
      <c r="C13" s="5">
        <f>+C8</f>
        <v>209755.5</v>
      </c>
      <c r="D13" s="5"/>
      <c r="E13" s="10">
        <f>+C12/C13</f>
        <v>8.2189024840826574E-2</v>
      </c>
      <c r="F13" s="20"/>
      <c r="G13" s="20"/>
      <c r="H13" s="20"/>
    </row>
    <row r="14" spans="1:10" ht="15.75" thickBot="1" x14ac:dyDescent="0.3"/>
    <row r="15" spans="1:10" x14ac:dyDescent="0.25">
      <c r="A15" s="1" t="s">
        <v>10</v>
      </c>
      <c r="B15" s="2" t="s">
        <v>1</v>
      </c>
      <c r="C15" s="2">
        <v>12151</v>
      </c>
      <c r="D15" s="14">
        <f>+C15/C16</f>
        <v>0.10903576347916601</v>
      </c>
    </row>
    <row r="16" spans="1:10" ht="15.75" thickBot="1" x14ac:dyDescent="0.3">
      <c r="A16" s="4"/>
      <c r="B16" s="15" t="s">
        <v>11</v>
      </c>
      <c r="C16" s="16">
        <f>(115746+107135)/2</f>
        <v>111440.5</v>
      </c>
      <c r="D16" s="7"/>
    </row>
    <row r="17" spans="1:4" ht="15.75" thickBot="1" x14ac:dyDescent="0.3"/>
    <row r="18" spans="1:4" x14ac:dyDescent="0.25">
      <c r="A18" s="1" t="s">
        <v>12</v>
      </c>
      <c r="B18" s="2" t="s">
        <v>13</v>
      </c>
      <c r="C18" s="17">
        <f>+D15</f>
        <v>0.10903576347916601</v>
      </c>
      <c r="D18" s="35">
        <f>+C18/C19</f>
        <v>1.3266462729097084</v>
      </c>
    </row>
    <row r="19" spans="1:4" ht="15.75" thickBot="1" x14ac:dyDescent="0.3">
      <c r="A19" s="4"/>
      <c r="B19" s="5"/>
      <c r="C19" s="18">
        <f>+E13</f>
        <v>8.2189024840826574E-2</v>
      </c>
      <c r="D19" s="7"/>
    </row>
  </sheetData>
  <mergeCells count="1">
    <mergeCell ref="I5:J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FDRP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fdrp</dc:creator>
  <cp:lastModifiedBy>fdrp</cp:lastModifiedBy>
  <dcterms:created xsi:type="dcterms:W3CDTF">2022-11-11T14:07:42Z</dcterms:created>
  <dcterms:modified xsi:type="dcterms:W3CDTF">2022-11-11T14:54:22Z</dcterms:modified>
</cp:coreProperties>
</file>