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mes\Desktop\"/>
    </mc:Choice>
  </mc:AlternateContent>
  <xr:revisionPtr revIDLastSave="0" documentId="8_{61DCA3C6-C699-4917-8096-42872D265CAD}" xr6:coauthVersionLast="47" xr6:coauthVersionMax="47" xr10:uidLastSave="{00000000-0000-0000-0000-000000000000}"/>
  <bookViews>
    <workbookView xWindow="-120" yWindow="-120" windowWidth="20730" windowHeight="11160" xr2:uid="{04D0C82A-F84C-4A33-ADC6-0D187596BB3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0" i="1" l="1"/>
  <c r="I40" i="1"/>
  <c r="H41" i="1"/>
  <c r="I41" i="1"/>
  <c r="E40" i="1"/>
  <c r="I39" i="1"/>
  <c r="H39" i="1"/>
  <c r="F39" i="1"/>
  <c r="E39" i="1"/>
  <c r="D41" i="1"/>
  <c r="D40" i="1"/>
  <c r="D39" i="1"/>
  <c r="C41" i="1"/>
  <c r="C40" i="1"/>
  <c r="C39" i="1"/>
  <c r="I17" i="1"/>
  <c r="F2" i="1"/>
  <c r="G2" i="1"/>
  <c r="H2" i="1"/>
  <c r="F3" i="1"/>
  <c r="G3" i="1"/>
  <c r="H3" i="1"/>
  <c r="F4" i="1"/>
  <c r="G4" i="1"/>
  <c r="H4" i="1"/>
  <c r="F5" i="1"/>
  <c r="G5" i="1"/>
  <c r="H5" i="1"/>
  <c r="F6" i="1"/>
  <c r="G6" i="1"/>
  <c r="H6" i="1"/>
  <c r="F7" i="1"/>
  <c r="G7" i="1"/>
  <c r="H7" i="1"/>
  <c r="F8" i="1"/>
  <c r="G8" i="1"/>
  <c r="H8" i="1"/>
  <c r="F9" i="1"/>
  <c r="G9" i="1"/>
  <c r="H9" i="1"/>
  <c r="F10" i="1"/>
  <c r="G10" i="1"/>
  <c r="H10" i="1"/>
  <c r="F11" i="1"/>
  <c r="G11" i="1"/>
  <c r="H11" i="1"/>
  <c r="F12" i="1"/>
  <c r="G12" i="1"/>
  <c r="H12" i="1"/>
  <c r="F13" i="1"/>
  <c r="G13" i="1"/>
  <c r="H13" i="1"/>
  <c r="F14" i="1"/>
  <c r="G14" i="1"/>
  <c r="H14" i="1"/>
  <c r="F15" i="1"/>
  <c r="G15" i="1"/>
  <c r="H15" i="1"/>
  <c r="F16" i="1"/>
  <c r="G16" i="1"/>
  <c r="H16" i="1"/>
  <c r="F17" i="1"/>
  <c r="G17" i="1"/>
  <c r="H17" i="1"/>
  <c r="G1" i="1"/>
  <c r="H1" i="1"/>
  <c r="F1" i="1"/>
  <c r="E18" i="1"/>
  <c r="B33" i="1"/>
  <c r="D37" i="1" s="1"/>
  <c r="B21" i="1"/>
  <c r="C20" i="1"/>
  <c r="C19" i="1"/>
  <c r="C21" i="1" s="1"/>
  <c r="D19" i="1"/>
  <c r="D20" i="1" s="1"/>
  <c r="B19" i="1"/>
  <c r="E19" i="1" s="1"/>
  <c r="D34" i="1" l="1"/>
  <c r="D21" i="1"/>
  <c r="E21" i="1" s="1"/>
  <c r="B20" i="1"/>
  <c r="D32" i="1" l="1"/>
  <c r="E32" i="1" s="1"/>
  <c r="D33" i="1"/>
  <c r="E33" i="1" s="1"/>
  <c r="F32" i="1" l="1"/>
  <c r="E36" i="1" s="1"/>
</calcChain>
</file>

<file path=xl/sharedStrings.xml><?xml version="1.0" encoding="utf-8"?>
<sst xmlns="http://schemas.openxmlformats.org/spreadsheetml/2006/main" count="29" uniqueCount="29">
  <si>
    <t>H0</t>
  </si>
  <si>
    <t>m1=m2=m3</t>
  </si>
  <si>
    <t>há</t>
  </si>
  <si>
    <t>pelo menos uma é diferente</t>
  </si>
  <si>
    <t>alfa=</t>
  </si>
  <si>
    <t>n</t>
  </si>
  <si>
    <t>T</t>
  </si>
  <si>
    <t>media</t>
  </si>
  <si>
    <t>T^2/n</t>
  </si>
  <si>
    <t>ANOVA</t>
  </si>
  <si>
    <t>FV</t>
  </si>
  <si>
    <t>ENTRE</t>
  </si>
  <si>
    <t>DENTRO</t>
  </si>
  <si>
    <t>TOTAL</t>
  </si>
  <si>
    <t>GL</t>
  </si>
  <si>
    <t>K-1</t>
  </si>
  <si>
    <t>N-K</t>
  </si>
  <si>
    <t>N-1</t>
  </si>
  <si>
    <t>SQ</t>
  </si>
  <si>
    <t>QM</t>
  </si>
  <si>
    <t>F</t>
  </si>
  <si>
    <t>Fcritico (2,48)=</t>
  </si>
  <si>
    <t>valor de p</t>
  </si>
  <si>
    <t>F critico (2,48)=</t>
  </si>
  <si>
    <t>Grupo1-grupo2</t>
  </si>
  <si>
    <t>grupo1-grupo3</t>
  </si>
  <si>
    <t>grupo2-grupo3</t>
  </si>
  <si>
    <t>dif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</si>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</sst>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B15AC-D596-44C4-8F45-0DEA5EF8F8DA}">
  <dimension ref="A1:I41"/>
  <sheetViews>
    <sheetView tabSelected="1" topLeftCell="A19" zoomScale="160" zoomScaleNormal="160" workbookViewId="0">
      <selection activeCell="H39" sqref="H39:I41"/>
    </sheetView>
  </sheetViews>
  <sheetFormatPr defaultRowHeight="15" x14ac:dyDescent="0.25"/>
  <cols>
    <col min="2" max="2" width="12.7109375" bestFit="1" customWidth="1"/>
    <col min="3" max="3" width="26.7109375" bestFit="1" customWidth="1"/>
    <col min="4" max="4" width="10.5703125" bestFit="1" customWidth="1"/>
    <col min="5" max="6" width="12.7109375" bestFit="1" customWidth="1"/>
    <col min="9" max="9" width="10.5703125" bestFit="1" customWidth="1"/>
  </cols>
  <sheetData>
    <row r="1" spans="2:8" x14ac:dyDescent="0.25">
      <c r="B1">
        <v>3100</v>
      </c>
      <c r="C1">
        <v>2730</v>
      </c>
      <c r="D1">
        <v>2940</v>
      </c>
      <c r="F1">
        <f>B1^2</f>
        <v>9610000</v>
      </c>
      <c r="G1">
        <f t="shared" ref="G1:H1" si="0">C1^2</f>
        <v>7452900</v>
      </c>
      <c r="H1">
        <f t="shared" si="0"/>
        <v>8643600</v>
      </c>
    </row>
    <row r="2" spans="2:8" x14ac:dyDescent="0.25">
      <c r="B2">
        <v>3000</v>
      </c>
      <c r="C2">
        <v>2950</v>
      </c>
      <c r="D2">
        <v>2450</v>
      </c>
      <c r="F2">
        <f t="shared" ref="F2:F17" si="1">B2^2</f>
        <v>9000000</v>
      </c>
      <c r="G2">
        <f t="shared" ref="G2:G17" si="2">C2^2</f>
        <v>8702500</v>
      </c>
      <c r="H2">
        <f t="shared" ref="H2:H17" si="3">D2^2</f>
        <v>6002500</v>
      </c>
    </row>
    <row r="3" spans="2:8" x14ac:dyDescent="0.25">
      <c r="B3">
        <v>2920</v>
      </c>
      <c r="C3">
        <v>3650</v>
      </c>
      <c r="D3">
        <v>2705</v>
      </c>
      <c r="F3">
        <f t="shared" si="1"/>
        <v>8526400</v>
      </c>
      <c r="G3">
        <f t="shared" si="2"/>
        <v>13322500</v>
      </c>
      <c r="H3">
        <f t="shared" si="3"/>
        <v>7317025</v>
      </c>
    </row>
    <row r="4" spans="2:8" x14ac:dyDescent="0.25">
      <c r="B4">
        <v>2930</v>
      </c>
      <c r="C4">
        <v>2460</v>
      </c>
      <c r="D4">
        <v>2725</v>
      </c>
      <c r="F4">
        <f t="shared" si="1"/>
        <v>8584900</v>
      </c>
      <c r="G4">
        <f t="shared" si="2"/>
        <v>6051600</v>
      </c>
      <c r="H4">
        <f t="shared" si="3"/>
        <v>7425625</v>
      </c>
    </row>
    <row r="5" spans="2:8" x14ac:dyDescent="0.25">
      <c r="B5">
        <v>2980</v>
      </c>
      <c r="C5">
        <v>2470</v>
      </c>
      <c r="D5">
        <v>2775</v>
      </c>
      <c r="F5">
        <f t="shared" si="1"/>
        <v>8880400</v>
      </c>
      <c r="G5">
        <f t="shared" si="2"/>
        <v>6100900</v>
      </c>
      <c r="H5">
        <f t="shared" si="3"/>
        <v>7700625</v>
      </c>
    </row>
    <row r="6" spans="2:8" x14ac:dyDescent="0.25">
      <c r="B6">
        <v>3020</v>
      </c>
      <c r="C6">
        <v>2595</v>
      </c>
      <c r="D6">
        <v>2840</v>
      </c>
      <c r="F6">
        <f t="shared" si="1"/>
        <v>9120400</v>
      </c>
      <c r="G6">
        <f t="shared" si="2"/>
        <v>6734025</v>
      </c>
      <c r="H6">
        <f t="shared" si="3"/>
        <v>8065600</v>
      </c>
    </row>
    <row r="7" spans="2:8" x14ac:dyDescent="0.25">
      <c r="B7">
        <v>3240</v>
      </c>
      <c r="C7">
        <v>2815</v>
      </c>
      <c r="D7">
        <v>2865</v>
      </c>
      <c r="F7">
        <f t="shared" si="1"/>
        <v>10497600</v>
      </c>
      <c r="G7">
        <f t="shared" si="2"/>
        <v>7924225</v>
      </c>
      <c r="H7">
        <f t="shared" si="3"/>
        <v>8208225</v>
      </c>
    </row>
    <row r="8" spans="2:8" x14ac:dyDescent="0.25">
      <c r="B8">
        <v>3190</v>
      </c>
      <c r="C8">
        <v>2960</v>
      </c>
      <c r="D8">
        <v>2925</v>
      </c>
      <c r="F8">
        <f t="shared" si="1"/>
        <v>10176100</v>
      </c>
      <c r="G8">
        <f t="shared" si="2"/>
        <v>8761600</v>
      </c>
      <c r="H8">
        <f t="shared" si="3"/>
        <v>8555625</v>
      </c>
    </row>
    <row r="9" spans="2:8" x14ac:dyDescent="0.25">
      <c r="B9">
        <v>3400</v>
      </c>
      <c r="C9">
        <v>3270</v>
      </c>
      <c r="D9">
        <v>2940</v>
      </c>
      <c r="F9">
        <f t="shared" si="1"/>
        <v>11560000</v>
      </c>
      <c r="G9">
        <f t="shared" si="2"/>
        <v>10692900</v>
      </c>
      <c r="H9">
        <f t="shared" si="3"/>
        <v>8643600</v>
      </c>
    </row>
    <row r="10" spans="2:8" x14ac:dyDescent="0.25">
      <c r="B10">
        <v>3270</v>
      </c>
      <c r="C10">
        <v>3330</v>
      </c>
      <c r="D10">
        <v>3050</v>
      </c>
      <c r="F10">
        <f t="shared" si="1"/>
        <v>10692900</v>
      </c>
      <c r="G10">
        <f t="shared" si="2"/>
        <v>11088900</v>
      </c>
      <c r="H10">
        <f t="shared" si="3"/>
        <v>9302500</v>
      </c>
    </row>
    <row r="11" spans="2:8" x14ac:dyDescent="0.25">
      <c r="B11">
        <v>3315</v>
      </c>
      <c r="C11">
        <v>3100</v>
      </c>
      <c r="D11">
        <v>3205</v>
      </c>
      <c r="F11">
        <f t="shared" si="1"/>
        <v>10989225</v>
      </c>
      <c r="G11">
        <f t="shared" si="2"/>
        <v>9610000</v>
      </c>
      <c r="H11">
        <f t="shared" si="3"/>
        <v>10272025</v>
      </c>
    </row>
    <row r="12" spans="2:8" x14ac:dyDescent="0.25">
      <c r="B12">
        <v>3370</v>
      </c>
      <c r="C12">
        <v>3230</v>
      </c>
      <c r="D12">
        <v>3330</v>
      </c>
      <c r="F12">
        <f t="shared" si="1"/>
        <v>11356900</v>
      </c>
      <c r="G12">
        <f t="shared" si="2"/>
        <v>10432900</v>
      </c>
      <c r="H12">
        <f t="shared" si="3"/>
        <v>11088900</v>
      </c>
    </row>
    <row r="13" spans="2:8" x14ac:dyDescent="0.25">
      <c r="B13">
        <v>3405</v>
      </c>
      <c r="C13">
        <v>3300</v>
      </c>
      <c r="D13">
        <v>3375</v>
      </c>
      <c r="F13">
        <f t="shared" si="1"/>
        <v>11594025</v>
      </c>
      <c r="G13">
        <f t="shared" si="2"/>
        <v>10890000</v>
      </c>
      <c r="H13">
        <f t="shared" si="3"/>
        <v>11390625</v>
      </c>
    </row>
    <row r="14" spans="2:8" x14ac:dyDescent="0.25">
      <c r="B14">
        <v>3590</v>
      </c>
      <c r="C14">
        <v>3200</v>
      </c>
      <c r="D14">
        <v>3100</v>
      </c>
      <c r="F14">
        <f t="shared" si="1"/>
        <v>12888100</v>
      </c>
      <c r="G14">
        <f t="shared" si="2"/>
        <v>10240000</v>
      </c>
      <c r="H14">
        <f t="shared" si="3"/>
        <v>9610000</v>
      </c>
    </row>
    <row r="15" spans="2:8" x14ac:dyDescent="0.25">
      <c r="B15">
        <v>3710</v>
      </c>
      <c r="C15">
        <v>3100</v>
      </c>
      <c r="D15">
        <v>3200</v>
      </c>
      <c r="F15">
        <f t="shared" si="1"/>
        <v>13764100</v>
      </c>
      <c r="G15">
        <f t="shared" si="2"/>
        <v>9610000</v>
      </c>
      <c r="H15">
        <f t="shared" si="3"/>
        <v>10240000</v>
      </c>
    </row>
    <row r="16" spans="2:8" x14ac:dyDescent="0.25">
      <c r="B16">
        <v>3740</v>
      </c>
      <c r="C16">
        <v>3000</v>
      </c>
      <c r="D16">
        <v>3050</v>
      </c>
      <c r="F16">
        <f t="shared" si="1"/>
        <v>13987600</v>
      </c>
      <c r="G16">
        <f t="shared" si="2"/>
        <v>9000000</v>
      </c>
      <c r="H16">
        <f t="shared" si="3"/>
        <v>9302500</v>
      </c>
    </row>
    <row r="17" spans="1:9" x14ac:dyDescent="0.25">
      <c r="B17">
        <v>3200</v>
      </c>
      <c r="C17">
        <v>2560</v>
      </c>
      <c r="D17">
        <v>3100</v>
      </c>
      <c r="F17">
        <f t="shared" si="1"/>
        <v>10240000</v>
      </c>
      <c r="G17">
        <f t="shared" si="2"/>
        <v>6553600</v>
      </c>
      <c r="H17">
        <f t="shared" si="3"/>
        <v>9610000</v>
      </c>
      <c r="I17">
        <f>SUM(F1:H17)</f>
        <v>486016175</v>
      </c>
    </row>
    <row r="18" spans="1:9" x14ac:dyDescent="0.25">
      <c r="A18" t="s">
        <v>5</v>
      </c>
      <c r="B18">
        <v>17</v>
      </c>
      <c r="C18">
        <v>17</v>
      </c>
      <c r="D18">
        <v>17</v>
      </c>
      <c r="E18">
        <f>B18+C18+D18</f>
        <v>51</v>
      </c>
    </row>
    <row r="19" spans="1:9" x14ac:dyDescent="0.25">
      <c r="A19" t="s">
        <v>6</v>
      </c>
      <c r="B19">
        <f>SUM(B1:B17)</f>
        <v>55380</v>
      </c>
      <c r="C19">
        <f t="shared" ref="C19:D19" si="4">SUM(C1:C17)</f>
        <v>50720</v>
      </c>
      <c r="D19">
        <f t="shared" si="4"/>
        <v>50575</v>
      </c>
      <c r="E19">
        <f>B19+C19+D19</f>
        <v>156675</v>
      </c>
    </row>
    <row r="20" spans="1:9" x14ac:dyDescent="0.25">
      <c r="A20" t="s">
        <v>7</v>
      </c>
      <c r="B20">
        <f>B19/B18</f>
        <v>3257.6470588235293</v>
      </c>
      <c r="C20">
        <f t="shared" ref="C20:D20" si="5">C19/C18</f>
        <v>2983.5294117647059</v>
      </c>
      <c r="D20">
        <f t="shared" si="5"/>
        <v>2975</v>
      </c>
    </row>
    <row r="21" spans="1:9" x14ac:dyDescent="0.25">
      <c r="A21" t="s">
        <v>8</v>
      </c>
      <c r="B21">
        <f>B19^2/B18</f>
        <v>180408494.11764705</v>
      </c>
      <c r="C21">
        <f t="shared" ref="C21:D21" si="6">C19^2/C18</f>
        <v>151324611.7647059</v>
      </c>
      <c r="D21">
        <f t="shared" si="6"/>
        <v>150460625</v>
      </c>
      <c r="E21">
        <f>B21+C21+D21</f>
        <v>482193730.88235295</v>
      </c>
    </row>
    <row r="24" spans="1:9" x14ac:dyDescent="0.25">
      <c r="B24" t="s">
        <v>0</v>
      </c>
      <c r="C24" t="s">
        <v>1</v>
      </c>
    </row>
    <row r="25" spans="1:9" x14ac:dyDescent="0.25">
      <c r="B25" t="s">
        <v>2</v>
      </c>
      <c r="C25" t="s">
        <v>3</v>
      </c>
    </row>
    <row r="27" spans="1:9" x14ac:dyDescent="0.25">
      <c r="B27" t="s">
        <v>4</v>
      </c>
      <c r="C27" s="1">
        <v>0.05</v>
      </c>
    </row>
    <row r="30" spans="1:9" x14ac:dyDescent="0.25">
      <c r="A30" t="s">
        <v>9</v>
      </c>
    </row>
    <row r="31" spans="1:9" x14ac:dyDescent="0.25">
      <c r="A31" t="s">
        <v>10</v>
      </c>
      <c r="B31" t="s">
        <v>14</v>
      </c>
      <c r="D31" t="s">
        <v>18</v>
      </c>
      <c r="E31" t="s">
        <v>19</v>
      </c>
      <c r="F31" t="s">
        <v>20</v>
      </c>
    </row>
    <row r="32" spans="1:9" x14ac:dyDescent="0.25">
      <c r="A32" t="s">
        <v>11</v>
      </c>
      <c r="B32">
        <v>2</v>
      </c>
      <c r="C32" t="s">
        <v>15</v>
      </c>
      <c r="D32">
        <f>E21-(E19^2/E18)</f>
        <v>878914.70588237047</v>
      </c>
      <c r="E32">
        <f>D32/B32</f>
        <v>439457.35294118524</v>
      </c>
      <c r="F32">
        <f>E32/E33</f>
        <v>5.5184463897830662</v>
      </c>
    </row>
    <row r="33" spans="1:9" x14ac:dyDescent="0.25">
      <c r="A33" t="s">
        <v>12</v>
      </c>
      <c r="B33">
        <f>(3*17)-3</f>
        <v>48</v>
      </c>
      <c r="C33" t="s">
        <v>16</v>
      </c>
      <c r="D33">
        <f>I17-E21</f>
        <v>3822444.1176470518</v>
      </c>
      <c r="E33">
        <f>D33/B33</f>
        <v>79634.252450980246</v>
      </c>
    </row>
    <row r="34" spans="1:9" x14ac:dyDescent="0.25">
      <c r="A34" t="s">
        <v>13</v>
      </c>
      <c r="B34">
        <v>50</v>
      </c>
      <c r="C34" t="s">
        <v>17</v>
      </c>
      <c r="D34">
        <f>I17-(E19^2/E18)</f>
        <v>4701358.8235294223</v>
      </c>
    </row>
    <row r="36" spans="1:9" x14ac:dyDescent="0.25">
      <c r="C36" t="s">
        <v>22</v>
      </c>
      <c r="D36" t="s">
        <v>21</v>
      </c>
      <c r="E36">
        <f>_xlfn.F.DIST.RT(F32,B32,B33)</f>
        <v>6.9634730041201551E-3</v>
      </c>
    </row>
    <row r="37" spans="1:9" x14ac:dyDescent="0.25">
      <c r="C37" t="s">
        <v>23</v>
      </c>
      <c r="D37">
        <f>_xlfn.F.INV.RT(0.05,B32,B33)</f>
        <v>3.1907273359284987</v>
      </c>
      <c r="E37">
        <v>3.1909999999999998</v>
      </c>
    </row>
    <row r="38" spans="1:9" x14ac:dyDescent="0.25">
      <c r="C38" t="s">
        <v>27</v>
      </c>
      <c r="D38" t="s">
        <v>28</v>
      </c>
    </row>
    <row r="39" spans="1:9" x14ac:dyDescent="0.25">
      <c r="A39" s="2" t="s">
        <v>24</v>
      </c>
      <c r="C39">
        <f>B20-C20</f>
        <v>274.11764705882342</v>
      </c>
      <c r="D39">
        <f>SQRT(B32*E37)</f>
        <v>2.5262620608321695</v>
      </c>
      <c r="E39">
        <f>SQRT(E33*((1/17)+(1/17)))</f>
        <v>96.792228936357617</v>
      </c>
      <c r="F39">
        <f>D39*E39</f>
        <v>244.52253574530195</v>
      </c>
      <c r="H39">
        <f>C39-F39</f>
        <v>29.595111313521471</v>
      </c>
      <c r="I39">
        <f>C39+F39</f>
        <v>518.6401828041254</v>
      </c>
    </row>
    <row r="40" spans="1:9" x14ac:dyDescent="0.25">
      <c r="A40" s="2" t="s">
        <v>25</v>
      </c>
      <c r="C40">
        <f>B20-D20</f>
        <v>282.64705882352928</v>
      </c>
      <c r="D40">
        <f>SQRT(B32*E37)</f>
        <v>2.5262620608321695</v>
      </c>
      <c r="E40">
        <f>SQRT(E33*((1/17)+(1/17)))</f>
        <v>96.792228936357617</v>
      </c>
      <c r="F40">
        <v>244.52253574530195</v>
      </c>
      <c r="H40">
        <f t="shared" ref="H40:H41" si="7">C40-F40</f>
        <v>38.124523078227327</v>
      </c>
      <c r="I40">
        <f t="shared" ref="I40:I41" si="8">C40+F40</f>
        <v>527.16959456883126</v>
      </c>
    </row>
    <row r="41" spans="1:9" x14ac:dyDescent="0.25">
      <c r="A41" s="2" t="s">
        <v>26</v>
      </c>
      <c r="C41">
        <f>C20-D20</f>
        <v>8.5294117647058556</v>
      </c>
      <c r="D41">
        <f>SQRT(B32*E37)</f>
        <v>2.5262620608321695</v>
      </c>
      <c r="E41">
        <v>96.792228936357617</v>
      </c>
      <c r="F41">
        <v>244.52253574530195</v>
      </c>
      <c r="H41">
        <f t="shared" si="7"/>
        <v>-235.9931239805961</v>
      </c>
      <c r="I41">
        <f t="shared" si="8"/>
        <v>253.05194751000781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USP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 José Maria Gomes</dc:creator>
  <cp:lastModifiedBy>Sala José Maria Gomes</cp:lastModifiedBy>
  <dcterms:created xsi:type="dcterms:W3CDTF">2022-10-05T18:19:09Z</dcterms:created>
  <dcterms:modified xsi:type="dcterms:W3CDTF">2022-10-05T20:11:22Z</dcterms:modified>
</cp:coreProperties>
</file>