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2\cont empresarial\tema 7\"/>
    </mc:Choice>
  </mc:AlternateContent>
  <bookViews>
    <workbookView xWindow="0" yWindow="0" windowWidth="28800" windowHeight="12435" activeTab="2"/>
  </bookViews>
  <sheets>
    <sheet name="6.7" sheetId="2" r:id="rId1"/>
    <sheet name="5" sheetId="3" r:id="rId2"/>
    <sheet name="5 (balanco sucess.)" sheetId="4" r:id="rId3"/>
    <sheet name="6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4" l="1"/>
  <c r="V25" i="4"/>
  <c r="V24" i="4"/>
  <c r="V21" i="4"/>
  <c r="V18" i="4"/>
  <c r="V16" i="4"/>
  <c r="V12" i="4"/>
  <c r="V10" i="4"/>
  <c r="V5" i="4"/>
  <c r="V7" i="4" s="1"/>
  <c r="O19" i="4" l="1"/>
  <c r="I25" i="4"/>
  <c r="H25" i="4"/>
  <c r="G25" i="4"/>
  <c r="F25" i="4"/>
  <c r="E25" i="4"/>
  <c r="K13" i="4"/>
  <c r="J13" i="4"/>
  <c r="I13" i="4"/>
  <c r="H13" i="4"/>
  <c r="G13" i="4"/>
  <c r="F13" i="4"/>
  <c r="E13" i="4"/>
  <c r="G13" i="3" l="1"/>
  <c r="G10" i="3"/>
  <c r="L12" i="3"/>
  <c r="K12" i="3"/>
  <c r="J12" i="3"/>
  <c r="G6" i="3"/>
  <c r="C13" i="3"/>
  <c r="G9" i="3" l="1"/>
  <c r="C10" i="3"/>
  <c r="C12" i="3" s="1"/>
  <c r="B6" i="3"/>
  <c r="C6" i="3"/>
  <c r="L22" i="4"/>
  <c r="L17" i="4"/>
  <c r="L11" i="4"/>
  <c r="L10" i="4"/>
  <c r="O6" i="4"/>
  <c r="O8" i="4" s="1"/>
  <c r="O9" i="4" s="1"/>
  <c r="L4" i="4"/>
  <c r="L3" i="4"/>
  <c r="J5" i="3"/>
  <c r="J7" i="3" s="1"/>
  <c r="J8" i="3" s="1"/>
  <c r="L13" i="4" l="1"/>
  <c r="J18" i="4"/>
  <c r="O10" i="4"/>
  <c r="J9" i="3"/>
  <c r="G12" i="3" s="1"/>
  <c r="K19" i="4" l="1"/>
  <c r="O21" i="4"/>
  <c r="K23" i="4"/>
  <c r="O22" i="4" s="1"/>
  <c r="L19" i="4"/>
  <c r="J23" i="4"/>
  <c r="J25" i="4" s="1"/>
  <c r="L18" i="4"/>
  <c r="O23" i="4" l="1"/>
  <c r="K25" i="4"/>
  <c r="L23" i="4"/>
  <c r="L25" i="4" s="1"/>
</calcChain>
</file>

<file path=xl/comments1.xml><?xml version="1.0" encoding="utf-8"?>
<comments xmlns="http://schemas.openxmlformats.org/spreadsheetml/2006/main">
  <authors>
    <author>Ricardo</author>
  </authors>
  <commentList>
    <comment ref="B12" authorId="0" shapeId="0">
      <text>
        <r>
          <rPr>
            <sz val="9"/>
            <color indexed="81"/>
            <rFont val="Segoe UI"/>
            <family val="2"/>
          </rPr>
          <t xml:space="preserve">
direitos de propriedade e uso exclusivo para uma invenção - essa conta é classificada em Ativo Intangível</t>
        </r>
      </text>
    </comment>
    <comment ref="B25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encargos sociais a recolher (passivo) - diz respeito as direitos trabalhistas dos funcionários</t>
        </r>
      </text>
    </comment>
  </commentList>
</comments>
</file>

<file path=xl/comments2.xml><?xml version="1.0" encoding="utf-8"?>
<comments xmlns="http://schemas.openxmlformats.org/spreadsheetml/2006/main">
  <authors>
    <author>Ricardo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quais são as operações que afetam o caixa? Saldo final = saldo inicial + operações que afetam o caixa
saldo final = 1.000 + 5.000 (parcela a vista das vendas) - 3.000 (pagto de custos) - 1950 (compra de prédio) +2.000 (aumento de capital) = $ 3.050</t>
        </r>
      </text>
    </comment>
    <comment ref="G5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40% do lucro, ou seja, de $4.250</t>
        </r>
      </text>
    </comment>
  </commentList>
</comments>
</file>

<file path=xl/sharedStrings.xml><?xml version="1.0" encoding="utf-8"?>
<sst xmlns="http://schemas.openxmlformats.org/spreadsheetml/2006/main" count="162" uniqueCount="120">
  <si>
    <t>ativo circulante (AC)</t>
  </si>
  <si>
    <t>ativo não circulante (ANC)</t>
  </si>
  <si>
    <t>passivo circulante (PC)</t>
  </si>
  <si>
    <t>passivo não circulante (PNC)</t>
  </si>
  <si>
    <t>patrimônio líquido (PL)</t>
  </si>
  <si>
    <t xml:space="preserve">resultado (R) </t>
  </si>
  <si>
    <t>(R) Venda a Prazo.</t>
  </si>
  <si>
    <t>(ANC) Depreciação Acumulada.</t>
  </si>
  <si>
    <t>(PL) Capital a integralizar.</t>
  </si>
  <si>
    <t>(R) Despesa com Amortização</t>
  </si>
  <si>
    <t>(AC) Estoques.</t>
  </si>
  <si>
    <t>(AC) Aplicação Financeiras de curto prazo.</t>
  </si>
  <si>
    <t xml:space="preserve"> (R) Receitas financeiras</t>
  </si>
  <si>
    <t>(PC) Contas a pagar de curto prazo.</t>
  </si>
  <si>
    <t>(ANC) Patente.</t>
  </si>
  <si>
    <t>(PL) Capital Social.</t>
  </si>
  <si>
    <t>(AC) Duplicatas a receber (clientes).</t>
  </si>
  <si>
    <t>(ANC) Terrenos.</t>
  </si>
  <si>
    <t xml:space="preserve">(PC) Salários a pagar. </t>
  </si>
  <si>
    <t>(AC) Depósito na poupança.</t>
  </si>
  <si>
    <t>(AC) Dinheiro em Caixa.</t>
  </si>
  <si>
    <t>(AC) Saldo Bancários positivo.</t>
  </si>
  <si>
    <t>(ANC) Móveis.</t>
  </si>
  <si>
    <t xml:space="preserve">(AC) Promissórias a receber. </t>
  </si>
  <si>
    <t>(ANC) Prédios.</t>
  </si>
  <si>
    <t>(AC) Aplicação Financeira</t>
  </si>
  <si>
    <t xml:space="preserve"> (PC) Promissórias a pagar.</t>
  </si>
  <si>
    <t>(PC) INSS a recolher.</t>
  </si>
  <si>
    <t xml:space="preserve">(PC) Adiantamento de clientes. </t>
  </si>
  <si>
    <t>(PC) Comissões a pagar.</t>
  </si>
  <si>
    <t>(ANC) Veículos.</t>
  </si>
  <si>
    <t>(AC) Mercadorias em estoque.</t>
  </si>
  <si>
    <t xml:space="preserve"> (PL) Patrimônio Líquido </t>
  </si>
  <si>
    <t>(AC) Adiantamento a fornecedores.</t>
  </si>
  <si>
    <t>(PC ou PNC) Empréstimos.</t>
  </si>
  <si>
    <t>(ANC) Máquinas.</t>
  </si>
  <si>
    <t>(AC) Cheques a receber</t>
  </si>
  <si>
    <t>Ativo</t>
  </si>
  <si>
    <t>Passivo</t>
  </si>
  <si>
    <t>Circulante</t>
  </si>
  <si>
    <t>31-12-X8</t>
  </si>
  <si>
    <t>31-12-X9</t>
  </si>
  <si>
    <t>Caixa</t>
  </si>
  <si>
    <t>Contas a pagar</t>
  </si>
  <si>
    <t>Duplicatas a receber</t>
  </si>
  <si>
    <t>I. A pagar</t>
  </si>
  <si>
    <t>Dividendos a pagar</t>
  </si>
  <si>
    <t>Total A.C</t>
  </si>
  <si>
    <t>P. Líquido</t>
  </si>
  <si>
    <t>Não Circulante</t>
  </si>
  <si>
    <t>Capital</t>
  </si>
  <si>
    <t>Terrenos</t>
  </si>
  <si>
    <t>L. Acumulados</t>
  </si>
  <si>
    <t>Prédios</t>
  </si>
  <si>
    <t>Total Não Circulante.</t>
  </si>
  <si>
    <t>Total do P.L</t>
  </si>
  <si>
    <t>venda</t>
  </si>
  <si>
    <t>custos</t>
  </si>
  <si>
    <t>desp.</t>
  </si>
  <si>
    <t>prédios</t>
  </si>
  <si>
    <t>capital</t>
  </si>
  <si>
    <t>Vendas</t>
  </si>
  <si>
    <t>Custos</t>
  </si>
  <si>
    <t>Despesas</t>
  </si>
  <si>
    <t>Lucro bruto</t>
  </si>
  <si>
    <t>Lucro antes do IR</t>
  </si>
  <si>
    <t>Despesa com IR</t>
  </si>
  <si>
    <t>Lucro líquido</t>
  </si>
  <si>
    <t>Demonstração de Resultado</t>
  </si>
  <si>
    <t>IR</t>
  </si>
  <si>
    <t>Impostos a pagar</t>
  </si>
  <si>
    <t>Dividendos</t>
  </si>
  <si>
    <t>Ativo Total</t>
  </si>
  <si>
    <t>Passivo + PL total</t>
  </si>
  <si>
    <t>Total Ativo</t>
  </si>
  <si>
    <t>Total Passivo + PL</t>
  </si>
  <si>
    <t xml:space="preserve"> (PC) Impostos a recolher.</t>
  </si>
  <si>
    <t>ver item 11 do CP 16</t>
  </si>
  <si>
    <t xml:space="preserve"> --&gt;&gt;&gt;&gt;</t>
  </si>
  <si>
    <t>b)</t>
  </si>
  <si>
    <t xml:space="preserve">c) </t>
  </si>
  <si>
    <t>ver item 28 e 30 do CP 16</t>
  </si>
  <si>
    <r>
      <t xml:space="preserve">fonte: </t>
    </r>
    <r>
      <rPr>
        <i/>
        <sz val="20"/>
        <color rgb="FFFF0000"/>
        <rFont val="Calibri"/>
        <family val="2"/>
        <scheme val="minor"/>
      </rPr>
      <t>http://static.cpc.aatb.com.br/Documentos/243_CPC_16_R1_rev%2013.pdf</t>
    </r>
  </si>
  <si>
    <t>valores a receber</t>
  </si>
  <si>
    <t>(ANC) Recebíveis de longo prazo.</t>
  </si>
  <si>
    <t>(PL) Lucros e Prej. Acumulados. (LPA)</t>
  </si>
  <si>
    <t>(ANC) Ações de outras empresas. (Investimentos Avaliados pelo Método da Equivalência Patrimonial - MEP)</t>
  </si>
  <si>
    <t>PC</t>
  </si>
  <si>
    <t>folga financeira</t>
  </si>
  <si>
    <t>AC</t>
  </si>
  <si>
    <t>ou CCL</t>
  </si>
  <si>
    <t>A = P + PL</t>
  </si>
  <si>
    <t>DRE</t>
  </si>
  <si>
    <t>LB</t>
  </si>
  <si>
    <t>LAIR</t>
  </si>
  <si>
    <t>Lucro</t>
  </si>
  <si>
    <t>Despesas IR</t>
  </si>
  <si>
    <t>LPA</t>
  </si>
  <si>
    <t>si</t>
  </si>
  <si>
    <t>resultado periodo</t>
  </si>
  <si>
    <t>dividendos</t>
  </si>
  <si>
    <t>sf</t>
  </si>
  <si>
    <t>Demonstração de Fluxo de Caixa - Método Direto</t>
  </si>
  <si>
    <t>Atividades Operacionais</t>
  </si>
  <si>
    <t>Atividades de Investimento</t>
  </si>
  <si>
    <t>Atividades de Financiamento</t>
  </si>
  <si>
    <t>Recebimento de Clientes</t>
  </si>
  <si>
    <t>Custos pagos</t>
  </si>
  <si>
    <t>Caixa gerado pela operação</t>
  </si>
  <si>
    <t>Caixa consumido pelas atividades</t>
  </si>
  <si>
    <t>de Investimento</t>
  </si>
  <si>
    <t>Aumento de capital</t>
  </si>
  <si>
    <t>Caixa gerado pelas atividades</t>
  </si>
  <si>
    <t>de financiamento</t>
  </si>
  <si>
    <t>i</t>
  </si>
  <si>
    <t>ii</t>
  </si>
  <si>
    <t>iii</t>
  </si>
  <si>
    <t>i+ii+iii</t>
  </si>
  <si>
    <t>variação do caixa</t>
  </si>
  <si>
    <t>variação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</si>
</sst>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0"/>
      <color theme="1"/>
      <name val="Calibri"/>
      <family val="2"/>
      <scheme val="minor"/>
    </font>
    <font>
      <i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9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/>
    <xf numFmtId="0" fontId="0" fillId="2" borderId="0" xfId="0" applyFill="1"/>
    <xf numFmtId="0" fontId="6" fillId="2" borderId="0" xfId="0" applyFont="1" applyFill="1"/>
    <xf numFmtId="164" fontId="2" fillId="0" borderId="0" xfId="0" applyNumberFormat="1" applyFont="1"/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164" fontId="2" fillId="0" borderId="7" xfId="1" applyNumberFormat="1" applyFont="1" applyFill="1" applyBorder="1"/>
    <xf numFmtId="0" fontId="2" fillId="0" borderId="10" xfId="0" applyFont="1" applyFill="1" applyBorder="1"/>
    <xf numFmtId="164" fontId="2" fillId="0" borderId="6" xfId="1" applyNumberFormat="1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164" fontId="2" fillId="0" borderId="7" xfId="0" applyNumberFormat="1" applyFont="1" applyFill="1" applyBorder="1"/>
    <xf numFmtId="0" fontId="2" fillId="0" borderId="6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0</xdr:row>
      <xdr:rowOff>0</xdr:rowOff>
    </xdr:from>
    <xdr:to>
      <xdr:col>16</xdr:col>
      <xdr:colOff>504825</xdr:colOff>
      <xdr:row>28</xdr:row>
      <xdr:rowOff>323851</xdr:rowOff>
    </xdr:to>
    <xdr:grpSp>
      <xdr:nvGrpSpPr>
        <xdr:cNvPr id="4" name="Grupo 3"/>
        <xdr:cNvGrpSpPr/>
      </xdr:nvGrpSpPr>
      <xdr:grpSpPr>
        <a:xfrm>
          <a:off x="542924" y="0"/>
          <a:ext cx="9587164" cy="6673851"/>
          <a:chOff x="495299" y="361950"/>
          <a:chExt cx="9705976" cy="5514976"/>
        </a:xfrm>
      </xdr:grpSpPr>
      <xdr:pic>
        <xdr:nvPicPr>
          <xdr:cNvPr id="2" name="Imagem 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8324" t="20259" r="30097" b="8507"/>
          <a:stretch/>
        </xdr:blipFill>
        <xdr:spPr>
          <a:xfrm>
            <a:off x="495299" y="361950"/>
            <a:ext cx="9705976" cy="5514976"/>
          </a:xfrm>
          <a:prstGeom prst="rect">
            <a:avLst/>
          </a:prstGeom>
        </xdr:spPr>
      </xdr:pic>
      <xdr:sp macro="" textlink="">
        <xdr:nvSpPr>
          <xdr:cNvPr id="3" name="Retângulo 2"/>
          <xdr:cNvSpPr/>
        </xdr:nvSpPr>
        <xdr:spPr>
          <a:xfrm>
            <a:off x="6324600" y="5067300"/>
            <a:ext cx="2343150" cy="219075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2000"/>
              <a:t>aplicação financeira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6"/>
  <sheetViews>
    <sheetView topLeftCell="A22" zoomScale="96" zoomScaleNormal="250" workbookViewId="0">
      <selection activeCell="E34" sqref="E34"/>
    </sheetView>
  </sheetViews>
  <sheetFormatPr defaultRowHeight="15" x14ac:dyDescent="0.25"/>
  <cols>
    <col min="1" max="1" width="3" customWidth="1"/>
    <col min="2" max="2" width="34.5703125" customWidth="1"/>
    <col min="7" max="7" width="26.5703125" bestFit="1" customWidth="1"/>
  </cols>
  <sheetData>
    <row r="2" spans="2:7" x14ac:dyDescent="0.25">
      <c r="B2" s="5" t="s">
        <v>6</v>
      </c>
      <c r="G2" t="s">
        <v>0</v>
      </c>
    </row>
    <row r="3" spans="2:7" x14ac:dyDescent="0.25">
      <c r="B3" s="5" t="s">
        <v>7</v>
      </c>
      <c r="G3" t="s">
        <v>1</v>
      </c>
    </row>
    <row r="4" spans="2:7" x14ac:dyDescent="0.25">
      <c r="B4" s="5" t="s">
        <v>84</v>
      </c>
      <c r="G4" t="s">
        <v>2</v>
      </c>
    </row>
    <row r="5" spans="2:7" x14ac:dyDescent="0.25">
      <c r="B5" s="5" t="s">
        <v>8</v>
      </c>
      <c r="G5" t="s">
        <v>3</v>
      </c>
    </row>
    <row r="6" spans="2:7" x14ac:dyDescent="0.25">
      <c r="B6" s="5" t="s">
        <v>9</v>
      </c>
      <c r="G6" t="s">
        <v>4</v>
      </c>
    </row>
    <row r="7" spans="2:7" x14ac:dyDescent="0.25">
      <c r="B7" s="5" t="s">
        <v>10</v>
      </c>
      <c r="G7" t="s">
        <v>5</v>
      </c>
    </row>
    <row r="8" spans="2:7" x14ac:dyDescent="0.25">
      <c r="B8" s="5" t="s">
        <v>11</v>
      </c>
    </row>
    <row r="9" spans="2:7" x14ac:dyDescent="0.25">
      <c r="B9" s="5" t="s">
        <v>12</v>
      </c>
    </row>
    <row r="10" spans="2:7" x14ac:dyDescent="0.25">
      <c r="B10" s="5" t="s">
        <v>13</v>
      </c>
    </row>
    <row r="11" spans="2:7" x14ac:dyDescent="0.25">
      <c r="B11" s="5" t="s">
        <v>85</v>
      </c>
    </row>
    <row r="12" spans="2:7" x14ac:dyDescent="0.25">
      <c r="B12" s="5" t="s">
        <v>14</v>
      </c>
    </row>
    <row r="13" spans="2:7" x14ac:dyDescent="0.25">
      <c r="B13" s="5" t="s">
        <v>15</v>
      </c>
    </row>
    <row r="14" spans="2:7" x14ac:dyDescent="0.25">
      <c r="B14" s="5" t="s">
        <v>16</v>
      </c>
    </row>
    <row r="15" spans="2:7" x14ac:dyDescent="0.25">
      <c r="B15" s="5" t="s">
        <v>17</v>
      </c>
    </row>
    <row r="16" spans="2:7" x14ac:dyDescent="0.25">
      <c r="B16" s="5" t="s">
        <v>18</v>
      </c>
    </row>
    <row r="17" spans="2:2" x14ac:dyDescent="0.25">
      <c r="B17" s="5" t="s">
        <v>19</v>
      </c>
    </row>
    <row r="18" spans="2:2" x14ac:dyDescent="0.25">
      <c r="B18" s="5" t="s">
        <v>20</v>
      </c>
    </row>
    <row r="19" spans="2:2" x14ac:dyDescent="0.25">
      <c r="B19" s="5" t="s">
        <v>21</v>
      </c>
    </row>
    <row r="20" spans="2:2" x14ac:dyDescent="0.25">
      <c r="B20" s="5" t="s">
        <v>22</v>
      </c>
    </row>
    <row r="21" spans="2:2" x14ac:dyDescent="0.25">
      <c r="B21" s="5" t="s">
        <v>23</v>
      </c>
    </row>
    <row r="22" spans="2:2" x14ac:dyDescent="0.25">
      <c r="B22" s="5" t="s">
        <v>24</v>
      </c>
    </row>
    <row r="23" spans="2:2" x14ac:dyDescent="0.25">
      <c r="B23" s="5" t="s">
        <v>25</v>
      </c>
    </row>
    <row r="24" spans="2:2" x14ac:dyDescent="0.25">
      <c r="B24" s="5" t="s">
        <v>26</v>
      </c>
    </row>
    <row r="25" spans="2:2" x14ac:dyDescent="0.25">
      <c r="B25" s="5" t="s">
        <v>27</v>
      </c>
    </row>
    <row r="26" spans="2:2" x14ac:dyDescent="0.25">
      <c r="B26" s="5" t="s">
        <v>28</v>
      </c>
    </row>
    <row r="27" spans="2:2" x14ac:dyDescent="0.25">
      <c r="B27" s="5" t="s">
        <v>29</v>
      </c>
    </row>
    <row r="28" spans="2:2" x14ac:dyDescent="0.25">
      <c r="B28" s="5" t="s">
        <v>30</v>
      </c>
    </row>
    <row r="29" spans="2:2" x14ac:dyDescent="0.25">
      <c r="B29" s="5" t="s">
        <v>86</v>
      </c>
    </row>
    <row r="30" spans="2:2" x14ac:dyDescent="0.25">
      <c r="B30" s="5" t="s">
        <v>31</v>
      </c>
    </row>
    <row r="31" spans="2:2" x14ac:dyDescent="0.25">
      <c r="B31" s="5" t="s">
        <v>76</v>
      </c>
    </row>
    <row r="32" spans="2:2" x14ac:dyDescent="0.25">
      <c r="B32" s="5" t="s">
        <v>32</v>
      </c>
    </row>
    <row r="33" spans="2:2" x14ac:dyDescent="0.25">
      <c r="B33" s="5" t="s">
        <v>33</v>
      </c>
    </row>
    <row r="34" spans="2:2" x14ac:dyDescent="0.25">
      <c r="B34" s="5" t="s">
        <v>34</v>
      </c>
    </row>
    <row r="35" spans="2:2" x14ac:dyDescent="0.25">
      <c r="B35" s="5" t="s">
        <v>35</v>
      </c>
    </row>
    <row r="36" spans="2:2" x14ac:dyDescent="0.25">
      <c r="B36" s="5" t="s">
        <v>36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"/>
  <sheetViews>
    <sheetView zoomScale="90" zoomScaleNormal="90" workbookViewId="0">
      <selection activeCell="B3" sqref="B3"/>
    </sheetView>
  </sheetViews>
  <sheetFormatPr defaultColWidth="9.140625" defaultRowHeight="20.25" customHeight="1" x14ac:dyDescent="0.2"/>
  <cols>
    <col min="1" max="7" width="16.42578125" style="2" customWidth="1"/>
    <col min="8" max="8" width="9.140625" style="2"/>
    <col min="9" max="9" width="27.28515625" style="2" bestFit="1" customWidth="1"/>
    <col min="10" max="10" width="10.5703125" style="2" bestFit="1" customWidth="1"/>
    <col min="11" max="16384" width="9.140625" style="2"/>
  </cols>
  <sheetData>
    <row r="1" spans="1:16" ht="20.25" customHeight="1" thickBot="1" x14ac:dyDescent="0.25">
      <c r="A1" s="33" t="s">
        <v>37</v>
      </c>
      <c r="B1" s="34"/>
      <c r="C1" s="34"/>
      <c r="D1" s="35"/>
      <c r="E1" s="33" t="s">
        <v>38</v>
      </c>
      <c r="F1" s="34"/>
      <c r="G1" s="35"/>
      <c r="H1" s="8"/>
      <c r="I1" s="8"/>
      <c r="J1" s="8"/>
      <c r="K1" s="8"/>
      <c r="L1" s="8"/>
      <c r="P1" s="3"/>
    </row>
    <row r="2" spans="1:16" ht="20.25" customHeight="1" thickBot="1" x14ac:dyDescent="0.25">
      <c r="A2" s="9" t="s">
        <v>39</v>
      </c>
      <c r="B2" s="10" t="s">
        <v>40</v>
      </c>
      <c r="C2" s="10" t="s">
        <v>41</v>
      </c>
      <c r="D2" s="27" t="s">
        <v>39</v>
      </c>
      <c r="E2" s="28"/>
      <c r="F2" s="10" t="s">
        <v>40</v>
      </c>
      <c r="G2" s="10" t="s">
        <v>41</v>
      </c>
      <c r="H2" s="8"/>
      <c r="I2" s="31" t="s">
        <v>68</v>
      </c>
      <c r="J2" s="32"/>
      <c r="K2" s="8"/>
      <c r="L2" s="8"/>
      <c r="P2" s="3"/>
    </row>
    <row r="3" spans="1:16" ht="20.25" customHeight="1" thickBot="1" x14ac:dyDescent="0.25">
      <c r="A3" s="9" t="s">
        <v>42</v>
      </c>
      <c r="B3" s="11">
        <v>1000</v>
      </c>
      <c r="C3" s="10">
        <v>3050</v>
      </c>
      <c r="D3" s="27" t="s">
        <v>43</v>
      </c>
      <c r="E3" s="28"/>
      <c r="F3" s="10"/>
      <c r="G3" s="10">
        <v>2000</v>
      </c>
      <c r="H3" s="8"/>
      <c r="I3" s="12" t="s">
        <v>61</v>
      </c>
      <c r="J3" s="13">
        <v>10000</v>
      </c>
      <c r="K3" s="8"/>
      <c r="L3" s="8"/>
      <c r="P3" s="3"/>
    </row>
    <row r="4" spans="1:16" ht="30.75" thickBot="1" x14ac:dyDescent="0.25">
      <c r="A4" s="9" t="s">
        <v>44</v>
      </c>
      <c r="B4" s="10"/>
      <c r="C4" s="10">
        <v>5000</v>
      </c>
      <c r="D4" s="27" t="s">
        <v>45</v>
      </c>
      <c r="E4" s="28"/>
      <c r="F4" s="10"/>
      <c r="G4" s="10">
        <v>750</v>
      </c>
      <c r="H4" s="8"/>
      <c r="I4" s="12" t="s">
        <v>62</v>
      </c>
      <c r="J4" s="13">
        <v>-3000</v>
      </c>
      <c r="K4" s="8"/>
      <c r="L4" s="8"/>
      <c r="P4" s="3"/>
    </row>
    <row r="5" spans="1:16" ht="30" customHeight="1" thickBot="1" x14ac:dyDescent="0.25">
      <c r="A5" s="9"/>
      <c r="B5" s="10"/>
      <c r="C5" s="10"/>
      <c r="D5" s="27" t="s">
        <v>46</v>
      </c>
      <c r="E5" s="28"/>
      <c r="F5" s="10"/>
      <c r="G5" s="10">
        <v>1700</v>
      </c>
      <c r="H5" s="8"/>
      <c r="I5" s="12" t="s">
        <v>64</v>
      </c>
      <c r="J5" s="13">
        <f>J4+J3</f>
        <v>7000</v>
      </c>
      <c r="K5" s="8"/>
      <c r="L5" s="8"/>
      <c r="P5" s="3"/>
    </row>
    <row r="6" spans="1:16" ht="20.25" customHeight="1" thickBot="1" x14ac:dyDescent="0.25">
      <c r="A6" s="9" t="s">
        <v>47</v>
      </c>
      <c r="B6" s="10">
        <f>B4+B3</f>
        <v>1000</v>
      </c>
      <c r="C6" s="10">
        <f>C4+C3</f>
        <v>8050</v>
      </c>
      <c r="D6" s="36" t="s">
        <v>87</v>
      </c>
      <c r="E6" s="37"/>
      <c r="F6" s="29">
        <v>0</v>
      </c>
      <c r="G6" s="29">
        <f>SUM(G3:G5)</f>
        <v>4450</v>
      </c>
      <c r="H6" s="8"/>
      <c r="I6" s="12" t="s">
        <v>63</v>
      </c>
      <c r="J6" s="13">
        <v>-2000</v>
      </c>
      <c r="K6" s="8"/>
      <c r="L6" s="8"/>
      <c r="P6" s="3"/>
    </row>
    <row r="7" spans="1:16" ht="20.25" customHeight="1" thickBot="1" x14ac:dyDescent="0.25">
      <c r="A7" s="29"/>
      <c r="B7" s="29"/>
      <c r="C7" s="29"/>
      <c r="D7" s="38"/>
      <c r="E7" s="39"/>
      <c r="F7" s="30"/>
      <c r="G7" s="30"/>
      <c r="H7" s="8"/>
      <c r="I7" s="12" t="s">
        <v>65</v>
      </c>
      <c r="J7" s="13">
        <f>J6+J5</f>
        <v>5000</v>
      </c>
      <c r="K7" s="8"/>
      <c r="L7" s="8"/>
      <c r="P7" s="3"/>
    </row>
    <row r="8" spans="1:16" ht="20.25" customHeight="1" thickBot="1" x14ac:dyDescent="0.25">
      <c r="A8" s="30"/>
      <c r="B8" s="30"/>
      <c r="C8" s="30"/>
      <c r="D8" s="27" t="s">
        <v>48</v>
      </c>
      <c r="E8" s="28"/>
      <c r="F8" s="10"/>
      <c r="G8" s="10"/>
      <c r="H8" s="8"/>
      <c r="I8" s="12" t="s">
        <v>66</v>
      </c>
      <c r="J8" s="13">
        <f>-J7*15%</f>
        <v>-750</v>
      </c>
      <c r="K8" s="8"/>
      <c r="L8" s="8"/>
      <c r="P8" s="3"/>
    </row>
    <row r="9" spans="1:16" ht="20.25" customHeight="1" thickBot="1" x14ac:dyDescent="0.25">
      <c r="A9" s="9" t="s">
        <v>49</v>
      </c>
      <c r="B9" s="10"/>
      <c r="C9" s="10"/>
      <c r="D9" s="27" t="s">
        <v>50</v>
      </c>
      <c r="E9" s="28"/>
      <c r="F9" s="11">
        <v>4500</v>
      </c>
      <c r="G9" s="11">
        <f>F9+2000</f>
        <v>6500</v>
      </c>
      <c r="H9" s="8"/>
      <c r="I9" s="14" t="s">
        <v>67</v>
      </c>
      <c r="J9" s="15">
        <f>J8+J7</f>
        <v>4250</v>
      </c>
      <c r="K9" s="8"/>
      <c r="L9" s="8"/>
      <c r="P9" s="3"/>
    </row>
    <row r="10" spans="1:16" ht="20.25" customHeight="1" thickBot="1" x14ac:dyDescent="0.25">
      <c r="A10" s="9" t="s">
        <v>51</v>
      </c>
      <c r="B10" s="11">
        <v>4000</v>
      </c>
      <c r="C10" s="11">
        <f>B10</f>
        <v>4000</v>
      </c>
      <c r="D10" s="27" t="s">
        <v>52</v>
      </c>
      <c r="E10" s="28"/>
      <c r="F10" s="10">
        <v>500</v>
      </c>
      <c r="G10" s="11">
        <f>F10+J9-G5</f>
        <v>3050</v>
      </c>
      <c r="H10" s="8"/>
      <c r="I10" s="8"/>
      <c r="J10" s="16"/>
      <c r="K10" s="8"/>
      <c r="L10" s="8"/>
      <c r="P10" s="3"/>
    </row>
    <row r="11" spans="1:16" ht="20.25" customHeight="1" thickBot="1" x14ac:dyDescent="0.25">
      <c r="A11" s="9" t="s">
        <v>53</v>
      </c>
      <c r="B11" s="10"/>
      <c r="C11" s="10">
        <v>1950</v>
      </c>
      <c r="D11" s="27"/>
      <c r="E11" s="28"/>
      <c r="F11" s="10"/>
      <c r="G11" s="10"/>
      <c r="H11" s="8"/>
      <c r="I11" s="8" t="s">
        <v>88</v>
      </c>
      <c r="J11" s="16" t="s">
        <v>89</v>
      </c>
      <c r="K11" s="8" t="s">
        <v>87</v>
      </c>
      <c r="L11" s="8"/>
      <c r="P11" s="3"/>
    </row>
    <row r="12" spans="1:16" ht="30.75" thickBot="1" x14ac:dyDescent="0.25">
      <c r="A12" s="9" t="s">
        <v>54</v>
      </c>
      <c r="B12" s="11">
        <v>4000</v>
      </c>
      <c r="C12" s="11">
        <f>C11+C10</f>
        <v>5950</v>
      </c>
      <c r="D12" s="27" t="s">
        <v>55</v>
      </c>
      <c r="E12" s="28"/>
      <c r="F12" s="11">
        <v>5000</v>
      </c>
      <c r="G12" s="11">
        <f>G10+G9</f>
        <v>9550</v>
      </c>
      <c r="H12" s="8"/>
      <c r="I12" s="8" t="s">
        <v>90</v>
      </c>
      <c r="J12" s="16">
        <f>C6</f>
        <v>8050</v>
      </c>
      <c r="K12" s="8">
        <f>G6</f>
        <v>4450</v>
      </c>
      <c r="L12" s="17">
        <f>J12-K12</f>
        <v>3600</v>
      </c>
      <c r="P12" s="3"/>
    </row>
    <row r="13" spans="1:16" ht="20.25" customHeight="1" thickBot="1" x14ac:dyDescent="0.25">
      <c r="A13" s="18" t="s">
        <v>74</v>
      </c>
      <c r="B13" s="19">
        <v>5000</v>
      </c>
      <c r="C13" s="19">
        <f>C12+C6</f>
        <v>14000</v>
      </c>
      <c r="D13" s="33" t="s">
        <v>75</v>
      </c>
      <c r="E13" s="35"/>
      <c r="F13" s="19">
        <v>5000</v>
      </c>
      <c r="G13" s="19">
        <f>G10+G9+G6</f>
        <v>14000</v>
      </c>
      <c r="H13" s="8"/>
      <c r="I13" s="8"/>
      <c r="J13" s="8"/>
      <c r="K13" s="8"/>
      <c r="L13" s="8"/>
    </row>
    <row r="14" spans="1:16" ht="20.25" customHeight="1" x14ac:dyDescent="0.2">
      <c r="A14" s="8"/>
      <c r="B14" s="8"/>
      <c r="C14" s="8" t="s">
        <v>91</v>
      </c>
      <c r="D14" s="8"/>
      <c r="E14" s="8"/>
      <c r="F14" s="8"/>
      <c r="G14" s="8"/>
      <c r="H14" s="8"/>
      <c r="I14" s="8"/>
      <c r="J14" s="8"/>
      <c r="K14" s="8"/>
      <c r="L14" s="8"/>
    </row>
  </sheetData>
  <mergeCells count="19">
    <mergeCell ref="D9:E9"/>
    <mergeCell ref="D10:E10"/>
    <mergeCell ref="D11:E11"/>
    <mergeCell ref="D12:E12"/>
    <mergeCell ref="D13:E13"/>
    <mergeCell ref="D4:E4"/>
    <mergeCell ref="A7:A8"/>
    <mergeCell ref="I2:J2"/>
    <mergeCell ref="A1:D1"/>
    <mergeCell ref="E1:G1"/>
    <mergeCell ref="D2:E2"/>
    <mergeCell ref="D3:E3"/>
    <mergeCell ref="D5:E5"/>
    <mergeCell ref="D6:E7"/>
    <mergeCell ref="F6:F7"/>
    <mergeCell ref="G6:G7"/>
    <mergeCell ref="B7:B8"/>
    <mergeCell ref="C7:C8"/>
    <mergeCell ref="D8:E8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abSelected="1" topLeftCell="J9" zoomScale="160" zoomScaleNormal="160" workbookViewId="0">
      <selection activeCell="V21" sqref="R21:V21"/>
    </sheetView>
  </sheetViews>
  <sheetFormatPr defaultColWidth="9.140625" defaultRowHeight="20.25" customHeight="1" x14ac:dyDescent="0.2"/>
  <cols>
    <col min="1" max="1" width="9.140625" style="2"/>
    <col min="2" max="2" width="15.5703125" style="2" bestFit="1" customWidth="1"/>
    <col min="3" max="3" width="17.42578125" style="2" customWidth="1"/>
    <col min="4" max="4" width="10.7109375" style="2" bestFit="1" customWidth="1"/>
    <col min="5" max="6" width="9.85546875" style="2" bestFit="1" customWidth="1"/>
    <col min="7" max="7" width="7.7109375" style="2" bestFit="1" customWidth="1"/>
    <col min="8" max="8" width="9.85546875" style="2" bestFit="1" customWidth="1"/>
    <col min="9" max="9" width="8.85546875" style="2" bestFit="1" customWidth="1"/>
    <col min="10" max="10" width="6.85546875" style="2" bestFit="1" customWidth="1"/>
    <col min="11" max="11" width="14.140625" style="2" bestFit="1" customWidth="1"/>
    <col min="12" max="12" width="10.7109375" style="2" bestFit="1" customWidth="1"/>
    <col min="13" max="13" width="9.140625" style="2"/>
    <col min="14" max="14" width="21.28515625" style="2" bestFit="1" customWidth="1"/>
    <col min="15" max="15" width="9.85546875" style="2" bestFit="1" customWidth="1"/>
    <col min="16" max="17" width="9.140625" style="2"/>
    <col min="18" max="18" width="9.85546875" style="2" bestFit="1" customWidth="1"/>
    <col min="19" max="16384" width="9.140625" style="2"/>
  </cols>
  <sheetData>
    <row r="1" spans="2:23" ht="20.25" customHeight="1" thickBot="1" x14ac:dyDescent="0.25">
      <c r="B1" s="33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5"/>
      <c r="M1" s="8"/>
      <c r="N1" s="8"/>
      <c r="O1" s="8"/>
      <c r="U1" s="3"/>
    </row>
    <row r="2" spans="2:23" ht="20.25" customHeight="1" thickBot="1" x14ac:dyDescent="0.25">
      <c r="B2" s="27" t="s">
        <v>39</v>
      </c>
      <c r="C2" s="28"/>
      <c r="D2" s="20" t="s">
        <v>40</v>
      </c>
      <c r="E2" s="10" t="s">
        <v>56</v>
      </c>
      <c r="F2" s="10" t="s">
        <v>57</v>
      </c>
      <c r="G2" s="10" t="s">
        <v>58</v>
      </c>
      <c r="H2" s="10" t="s">
        <v>59</v>
      </c>
      <c r="I2" s="10" t="s">
        <v>60</v>
      </c>
      <c r="J2" s="10" t="s">
        <v>69</v>
      </c>
      <c r="K2" s="10" t="s">
        <v>71</v>
      </c>
      <c r="L2" s="10" t="s">
        <v>41</v>
      </c>
      <c r="M2" s="8"/>
      <c r="N2" s="8"/>
      <c r="O2" s="8"/>
      <c r="U2" s="3"/>
    </row>
    <row r="3" spans="2:23" ht="20.25" customHeight="1" thickBot="1" x14ac:dyDescent="0.25">
      <c r="B3" s="27" t="s">
        <v>42</v>
      </c>
      <c r="C3" s="28"/>
      <c r="D3" s="21">
        <v>1000</v>
      </c>
      <c r="E3" s="42">
        <v>5000</v>
      </c>
      <c r="F3" s="42">
        <v>-3000</v>
      </c>
      <c r="G3" s="11"/>
      <c r="H3" s="42">
        <v>-1950</v>
      </c>
      <c r="I3" s="42">
        <v>2000</v>
      </c>
      <c r="J3" s="11"/>
      <c r="K3" s="11"/>
      <c r="L3" s="11">
        <f>SUM(D3:K3)</f>
        <v>3050</v>
      </c>
      <c r="M3" s="8"/>
      <c r="N3" s="31" t="s">
        <v>68</v>
      </c>
      <c r="O3" s="32"/>
      <c r="R3" s="2" t="s">
        <v>102</v>
      </c>
      <c r="U3" s="3"/>
    </row>
    <row r="4" spans="2:23" ht="20.25" customHeight="1" thickBot="1" x14ac:dyDescent="0.25">
      <c r="B4" s="27" t="s">
        <v>44</v>
      </c>
      <c r="C4" s="28"/>
      <c r="D4" s="10"/>
      <c r="E4" s="10">
        <v>5000</v>
      </c>
      <c r="F4" s="10"/>
      <c r="G4" s="10"/>
      <c r="H4" s="10"/>
      <c r="I4" s="10"/>
      <c r="J4" s="10"/>
      <c r="K4" s="10"/>
      <c r="L4" s="11">
        <f>SUM(D4:K4)</f>
        <v>5000</v>
      </c>
      <c r="M4" s="8"/>
      <c r="N4" s="12" t="s">
        <v>61</v>
      </c>
      <c r="O4" s="13">
        <v>10000</v>
      </c>
      <c r="R4" s="2" t="s">
        <v>103</v>
      </c>
      <c r="U4" s="3"/>
    </row>
    <row r="5" spans="2:23" ht="20.25" customHeight="1" thickBot="1" x14ac:dyDescent="0.25">
      <c r="B5" s="27"/>
      <c r="C5" s="28"/>
      <c r="D5" s="10"/>
      <c r="E5" s="10"/>
      <c r="F5" s="10"/>
      <c r="G5" s="10"/>
      <c r="H5" s="10"/>
      <c r="I5" s="10"/>
      <c r="J5" s="10"/>
      <c r="K5" s="10"/>
      <c r="L5" s="10"/>
      <c r="M5" s="8"/>
      <c r="N5" s="12" t="s">
        <v>62</v>
      </c>
      <c r="O5" s="13">
        <v>-3000</v>
      </c>
      <c r="R5" s="2" t="s">
        <v>106</v>
      </c>
      <c r="V5" s="43">
        <f>E3</f>
        <v>5000</v>
      </c>
    </row>
    <row r="6" spans="2:23" ht="23.25" customHeight="1" thickBot="1" x14ac:dyDescent="0.25">
      <c r="B6" s="27" t="s">
        <v>47</v>
      </c>
      <c r="C6" s="28"/>
      <c r="D6" s="10"/>
      <c r="E6" s="10"/>
      <c r="F6" s="10"/>
      <c r="G6" s="10"/>
      <c r="H6" s="10"/>
      <c r="I6" s="10"/>
      <c r="J6" s="10"/>
      <c r="K6" s="10"/>
      <c r="L6" s="10"/>
      <c r="M6" s="8"/>
      <c r="N6" s="12" t="s">
        <v>64</v>
      </c>
      <c r="O6" s="13">
        <f>O5+O4</f>
        <v>7000</v>
      </c>
      <c r="R6" s="2" t="s">
        <v>107</v>
      </c>
      <c r="V6" s="3">
        <v>-3000</v>
      </c>
    </row>
    <row r="7" spans="2:23" ht="12.75" customHeight="1" x14ac:dyDescent="0.2">
      <c r="B7" s="36"/>
      <c r="C7" s="37"/>
      <c r="D7" s="37"/>
      <c r="E7" s="22"/>
      <c r="F7" s="22"/>
      <c r="G7" s="22"/>
      <c r="H7" s="22"/>
      <c r="I7" s="22"/>
      <c r="J7" s="22"/>
      <c r="K7" s="22"/>
      <c r="L7" s="29"/>
      <c r="M7" s="8"/>
      <c r="N7" s="12" t="s">
        <v>63</v>
      </c>
      <c r="O7" s="13">
        <v>-2000</v>
      </c>
      <c r="R7" s="2" t="s">
        <v>108</v>
      </c>
      <c r="V7" s="43">
        <f>V6+V5</f>
        <v>2000</v>
      </c>
      <c r="W7" s="2" t="s">
        <v>114</v>
      </c>
    </row>
    <row r="8" spans="2:23" ht="15.75" thickBot="1" x14ac:dyDescent="0.25">
      <c r="B8" s="38"/>
      <c r="C8" s="39"/>
      <c r="D8" s="39"/>
      <c r="E8" s="9"/>
      <c r="F8" s="9"/>
      <c r="G8" s="9"/>
      <c r="H8" s="9"/>
      <c r="I8" s="9"/>
      <c r="J8" s="9"/>
      <c r="K8" s="9"/>
      <c r="L8" s="30"/>
      <c r="M8" s="8"/>
      <c r="N8" s="12" t="s">
        <v>65</v>
      </c>
      <c r="O8" s="13">
        <f>O7+O6</f>
        <v>5000</v>
      </c>
      <c r="U8" s="3"/>
    </row>
    <row r="9" spans="2:23" ht="20.25" customHeight="1" thickBot="1" x14ac:dyDescent="0.25">
      <c r="B9" s="27" t="s">
        <v>49</v>
      </c>
      <c r="C9" s="28"/>
      <c r="D9" s="10"/>
      <c r="E9" s="10"/>
      <c r="F9" s="10"/>
      <c r="G9" s="10"/>
      <c r="H9" s="10"/>
      <c r="I9" s="10"/>
      <c r="J9" s="10"/>
      <c r="K9" s="10"/>
      <c r="L9" s="10"/>
      <c r="M9" s="8"/>
      <c r="N9" s="12" t="s">
        <v>66</v>
      </c>
      <c r="O9" s="13">
        <f>-O8*15%</f>
        <v>-750</v>
      </c>
      <c r="R9" s="7" t="s">
        <v>104</v>
      </c>
      <c r="U9" s="3"/>
    </row>
    <row r="10" spans="2:23" ht="20.25" customHeight="1" thickBot="1" x14ac:dyDescent="0.25">
      <c r="B10" s="27" t="s">
        <v>51</v>
      </c>
      <c r="C10" s="28"/>
      <c r="D10" s="11">
        <v>4000</v>
      </c>
      <c r="E10" s="11"/>
      <c r="F10" s="11"/>
      <c r="G10" s="11"/>
      <c r="H10" s="11"/>
      <c r="I10" s="11"/>
      <c r="J10" s="11"/>
      <c r="K10" s="11"/>
      <c r="L10" s="11">
        <f>SUM(D10:K10)</f>
        <v>4000</v>
      </c>
      <c r="M10" s="8"/>
      <c r="N10" s="14" t="s">
        <v>67</v>
      </c>
      <c r="O10" s="15">
        <f>O9+O8</f>
        <v>4250</v>
      </c>
      <c r="R10" s="2" t="s">
        <v>53</v>
      </c>
      <c r="U10" s="3"/>
      <c r="V10" s="44">
        <f>H3</f>
        <v>-1950</v>
      </c>
    </row>
    <row r="11" spans="2:23" ht="20.25" customHeight="1" thickBot="1" x14ac:dyDescent="0.25">
      <c r="B11" s="27" t="s">
        <v>53</v>
      </c>
      <c r="C11" s="28"/>
      <c r="D11" s="10"/>
      <c r="E11" s="10"/>
      <c r="F11" s="10"/>
      <c r="G11" s="10"/>
      <c r="H11" s="10">
        <v>1950</v>
      </c>
      <c r="I11" s="10"/>
      <c r="J11" s="10"/>
      <c r="K11" s="10"/>
      <c r="L11" s="11">
        <f>SUM(D11:K11)</f>
        <v>1950</v>
      </c>
      <c r="M11" s="8"/>
      <c r="N11" s="8"/>
      <c r="O11" s="16"/>
      <c r="R11" s="2" t="s">
        <v>109</v>
      </c>
      <c r="U11" s="3"/>
    </row>
    <row r="12" spans="2:23" ht="20.25" customHeight="1" thickBot="1" x14ac:dyDescent="0.25">
      <c r="B12" s="27" t="s">
        <v>54</v>
      </c>
      <c r="C12" s="28"/>
      <c r="D12" s="11">
        <v>4000</v>
      </c>
      <c r="E12" s="11"/>
      <c r="F12" s="11"/>
      <c r="G12" s="11"/>
      <c r="H12" s="11"/>
      <c r="I12" s="11"/>
      <c r="J12" s="11"/>
      <c r="K12" s="11"/>
      <c r="L12" s="10"/>
      <c r="M12" s="8"/>
      <c r="N12" s="8"/>
      <c r="O12" s="16"/>
      <c r="R12" s="2" t="s">
        <v>110</v>
      </c>
      <c r="U12" s="3"/>
      <c r="V12" s="44">
        <f>V10</f>
        <v>-1950</v>
      </c>
      <c r="W12" s="2" t="s">
        <v>115</v>
      </c>
    </row>
    <row r="13" spans="2:23" ht="20.25" customHeight="1" thickBot="1" x14ac:dyDescent="0.25">
      <c r="B13" s="33" t="s">
        <v>72</v>
      </c>
      <c r="C13" s="35"/>
      <c r="D13" s="19">
        <v>5000</v>
      </c>
      <c r="E13" s="19">
        <f>SUM(E3:E12)</f>
        <v>10000</v>
      </c>
      <c r="F13" s="19">
        <f t="shared" ref="F13:K13" si="0">SUM(F3:F12)</f>
        <v>-3000</v>
      </c>
      <c r="G13" s="19">
        <f t="shared" si="0"/>
        <v>0</v>
      </c>
      <c r="H13" s="19">
        <f t="shared" si="0"/>
        <v>0</v>
      </c>
      <c r="I13" s="19">
        <f t="shared" si="0"/>
        <v>2000</v>
      </c>
      <c r="J13" s="19">
        <f t="shared" si="0"/>
        <v>0</v>
      </c>
      <c r="K13" s="19">
        <f t="shared" si="0"/>
        <v>0</v>
      </c>
      <c r="L13" s="19">
        <f>SUM(L3:L12)</f>
        <v>14000</v>
      </c>
      <c r="M13" s="8"/>
      <c r="N13" s="8"/>
      <c r="O13" s="16"/>
      <c r="U13" s="3"/>
    </row>
    <row r="14" spans="2:23" ht="3.75" customHeight="1" thickBo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23" ht="20.25" customHeight="1" thickBot="1" x14ac:dyDescent="0.25">
      <c r="B15" s="33" t="s">
        <v>38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8"/>
      <c r="N15" s="8"/>
      <c r="O15" s="8"/>
      <c r="R15" s="2" t="s">
        <v>105</v>
      </c>
    </row>
    <row r="16" spans="2:23" ht="20.25" customHeight="1" thickBot="1" x14ac:dyDescent="0.25">
      <c r="B16" s="27" t="s">
        <v>39</v>
      </c>
      <c r="C16" s="28"/>
      <c r="D16" s="10" t="s">
        <v>40</v>
      </c>
      <c r="E16" s="10"/>
      <c r="F16" s="10"/>
      <c r="G16" s="10"/>
      <c r="H16" s="10"/>
      <c r="I16" s="10"/>
      <c r="J16" s="10"/>
      <c r="K16" s="10"/>
      <c r="L16" s="10" t="s">
        <v>41</v>
      </c>
      <c r="M16" s="8"/>
      <c r="N16" s="8"/>
      <c r="O16" s="8"/>
      <c r="R16" s="2" t="s">
        <v>111</v>
      </c>
      <c r="V16" s="44">
        <f>I3</f>
        <v>2000</v>
      </c>
    </row>
    <row r="17" spans="2:23" ht="20.25" customHeight="1" thickBot="1" x14ac:dyDescent="0.25">
      <c r="B17" s="27" t="s">
        <v>43</v>
      </c>
      <c r="C17" s="28"/>
      <c r="D17" s="10"/>
      <c r="E17" s="10"/>
      <c r="F17" s="10"/>
      <c r="G17" s="10">
        <v>2000</v>
      </c>
      <c r="H17" s="10"/>
      <c r="I17" s="10"/>
      <c r="J17" s="10"/>
      <c r="K17" s="10"/>
      <c r="L17" s="11">
        <f>SUM(D17:K17)</f>
        <v>2000</v>
      </c>
      <c r="M17" s="8"/>
      <c r="N17" s="8"/>
      <c r="O17" s="8"/>
      <c r="R17" s="2" t="s">
        <v>112</v>
      </c>
    </row>
    <row r="18" spans="2:23" ht="20.25" customHeight="1" thickBot="1" x14ac:dyDescent="0.3">
      <c r="B18" s="27" t="s">
        <v>70</v>
      </c>
      <c r="C18" s="28"/>
      <c r="D18" s="10"/>
      <c r="E18" s="10"/>
      <c r="F18" s="10"/>
      <c r="G18" s="10"/>
      <c r="H18" s="10"/>
      <c r="I18" s="10"/>
      <c r="J18" s="23">
        <f>-O9</f>
        <v>750</v>
      </c>
      <c r="K18" s="10"/>
      <c r="L18" s="11">
        <f>SUM(D18:K18)</f>
        <v>750</v>
      </c>
      <c r="M18" s="8"/>
      <c r="N18" s="40" t="s">
        <v>97</v>
      </c>
      <c r="O18" s="41"/>
      <c r="R18" s="2" t="s">
        <v>113</v>
      </c>
      <c r="V18" s="44">
        <f>V16</f>
        <v>2000</v>
      </c>
      <c r="W18" s="2" t="s">
        <v>116</v>
      </c>
    </row>
    <row r="19" spans="2:23" ht="20.25" customHeight="1" thickBot="1" x14ac:dyDescent="0.25">
      <c r="B19" s="27" t="s">
        <v>46</v>
      </c>
      <c r="C19" s="28"/>
      <c r="D19" s="10"/>
      <c r="E19" s="10"/>
      <c r="F19" s="10"/>
      <c r="G19" s="10"/>
      <c r="H19" s="10"/>
      <c r="I19" s="10"/>
      <c r="J19" s="10"/>
      <c r="K19" s="23">
        <f>40%*O10</f>
        <v>1700</v>
      </c>
      <c r="L19" s="11">
        <f>SUM(D19:K19)</f>
        <v>1700</v>
      </c>
      <c r="M19" s="8"/>
      <c r="N19" s="12" t="s">
        <v>98</v>
      </c>
      <c r="O19" s="24">
        <f>D23</f>
        <v>500</v>
      </c>
    </row>
    <row r="20" spans="2:23" ht="20.25" hidden="1" customHeight="1" thickBot="1" x14ac:dyDescent="0.25">
      <c r="B20" s="38"/>
      <c r="C20" s="39"/>
      <c r="D20" s="9"/>
      <c r="E20" s="9"/>
      <c r="F20" s="9"/>
      <c r="G20" s="9"/>
      <c r="H20" s="9"/>
      <c r="I20" s="9"/>
      <c r="J20" s="9"/>
      <c r="K20" s="9"/>
      <c r="L20" s="9"/>
      <c r="M20" s="8"/>
      <c r="N20" s="12"/>
      <c r="O20" s="24"/>
    </row>
    <row r="21" spans="2:23" ht="20.25" customHeight="1" thickBot="1" x14ac:dyDescent="0.3">
      <c r="B21" s="27" t="s">
        <v>48</v>
      </c>
      <c r="C21" s="28"/>
      <c r="D21" s="10"/>
      <c r="E21" s="10"/>
      <c r="F21" s="10"/>
      <c r="G21" s="10"/>
      <c r="H21" s="10"/>
      <c r="I21" s="10"/>
      <c r="J21" s="10"/>
      <c r="K21" s="10"/>
      <c r="L21" s="10"/>
      <c r="M21" s="8"/>
      <c r="N21" s="12" t="s">
        <v>99</v>
      </c>
      <c r="O21" s="25">
        <f>O10</f>
        <v>4250</v>
      </c>
      <c r="R21" s="45" t="s">
        <v>117</v>
      </c>
      <c r="S21" s="45"/>
      <c r="T21" s="45"/>
      <c r="U21" s="45"/>
      <c r="V21" s="46">
        <f>V18+V12+V7</f>
        <v>2050</v>
      </c>
    </row>
    <row r="22" spans="2:23" ht="20.25" customHeight="1" thickBot="1" x14ac:dyDescent="0.25">
      <c r="B22" s="27" t="s">
        <v>50</v>
      </c>
      <c r="C22" s="28"/>
      <c r="D22" s="11">
        <v>4500</v>
      </c>
      <c r="E22" s="11"/>
      <c r="F22" s="11"/>
      <c r="G22" s="11"/>
      <c r="H22" s="11"/>
      <c r="I22" s="11">
        <v>2000</v>
      </c>
      <c r="J22" s="11"/>
      <c r="K22" s="11"/>
      <c r="L22" s="11">
        <f>SUM(D22:K22)</f>
        <v>6500</v>
      </c>
      <c r="M22" s="8"/>
      <c r="N22" s="12" t="s">
        <v>100</v>
      </c>
      <c r="O22" s="25">
        <f>K23</f>
        <v>-1700</v>
      </c>
    </row>
    <row r="23" spans="2:23" ht="20.25" customHeight="1" thickBot="1" x14ac:dyDescent="0.25">
      <c r="B23" s="27" t="s">
        <v>52</v>
      </c>
      <c r="C23" s="28"/>
      <c r="D23" s="10">
        <v>500</v>
      </c>
      <c r="E23" s="10">
        <v>10000</v>
      </c>
      <c r="F23" s="10">
        <v>-3000</v>
      </c>
      <c r="G23" s="10">
        <v>-2000</v>
      </c>
      <c r="H23" s="10"/>
      <c r="I23" s="10"/>
      <c r="J23" s="23">
        <f>-J18</f>
        <v>-750</v>
      </c>
      <c r="K23" s="23">
        <f>-K19</f>
        <v>-1700</v>
      </c>
      <c r="L23" s="19">
        <f>SUM(D23:K23)</f>
        <v>3050</v>
      </c>
      <c r="M23" s="8"/>
      <c r="N23" s="14" t="s">
        <v>101</v>
      </c>
      <c r="O23" s="26">
        <f>SUM(O19:O22)</f>
        <v>3050</v>
      </c>
      <c r="R23" s="2" t="s">
        <v>118</v>
      </c>
    </row>
    <row r="24" spans="2:23" ht="20.25" customHeight="1" thickBot="1" x14ac:dyDescent="0.25">
      <c r="B24" s="27" t="s">
        <v>55</v>
      </c>
      <c r="C24" s="28"/>
      <c r="D24" s="11">
        <v>5000</v>
      </c>
      <c r="E24" s="11"/>
      <c r="F24" s="11"/>
      <c r="G24" s="11"/>
      <c r="H24" s="11"/>
      <c r="I24" s="11"/>
      <c r="J24" s="11"/>
      <c r="K24" s="11"/>
      <c r="L24" s="10"/>
      <c r="M24" s="8"/>
      <c r="N24" s="8"/>
      <c r="O24" s="8"/>
      <c r="R24" s="2" t="s">
        <v>98</v>
      </c>
      <c r="V24" s="44">
        <f>D3</f>
        <v>1000</v>
      </c>
    </row>
    <row r="25" spans="2:23" ht="20.25" customHeight="1" thickBot="1" x14ac:dyDescent="0.25">
      <c r="B25" s="33" t="s">
        <v>73</v>
      </c>
      <c r="C25" s="35"/>
      <c r="D25" s="19">
        <v>5000</v>
      </c>
      <c r="E25" s="19">
        <f>SUM(E17:E24)</f>
        <v>10000</v>
      </c>
      <c r="F25" s="19">
        <f t="shared" ref="F25:K25" si="1">SUM(F17:F24)</f>
        <v>-3000</v>
      </c>
      <c r="G25" s="19">
        <f t="shared" si="1"/>
        <v>0</v>
      </c>
      <c r="H25" s="19">
        <f t="shared" si="1"/>
        <v>0</v>
      </c>
      <c r="I25" s="19">
        <f t="shared" si="1"/>
        <v>2000</v>
      </c>
      <c r="J25" s="19">
        <f t="shared" si="1"/>
        <v>0</v>
      </c>
      <c r="K25" s="19">
        <f t="shared" si="1"/>
        <v>0</v>
      </c>
      <c r="L25" s="19">
        <f>SUM(L17:L24)</f>
        <v>14000</v>
      </c>
      <c r="M25" s="8"/>
      <c r="N25" s="8"/>
      <c r="O25" s="8"/>
      <c r="R25" s="2" t="s">
        <v>101</v>
      </c>
      <c r="V25" s="44">
        <f>L3</f>
        <v>3050</v>
      </c>
    </row>
    <row r="26" spans="2:23" ht="20.2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R26" s="45" t="s">
        <v>119</v>
      </c>
      <c r="S26" s="45"/>
      <c r="T26" s="45"/>
      <c r="U26" s="45"/>
      <c r="V26" s="46">
        <f>V25-V24</f>
        <v>2050</v>
      </c>
    </row>
    <row r="27" spans="2:23" ht="20.25" customHeight="1" x14ac:dyDescent="0.2">
      <c r="B27" s="2" t="s">
        <v>92</v>
      </c>
    </row>
    <row r="28" spans="2:23" ht="20.25" customHeight="1" x14ac:dyDescent="0.2">
      <c r="B28" s="2" t="s">
        <v>61</v>
      </c>
      <c r="E28" s="2">
        <v>10000</v>
      </c>
    </row>
    <row r="29" spans="2:23" ht="20.25" customHeight="1" x14ac:dyDescent="0.2">
      <c r="B29" s="2" t="s">
        <v>62</v>
      </c>
      <c r="F29" s="2">
        <v>-3000</v>
      </c>
    </row>
    <row r="30" spans="2:23" ht="20.25" customHeight="1" x14ac:dyDescent="0.2">
      <c r="B30" s="2" t="s">
        <v>93</v>
      </c>
    </row>
    <row r="31" spans="2:23" ht="20.25" customHeight="1" x14ac:dyDescent="0.2">
      <c r="B31" s="2" t="s">
        <v>63</v>
      </c>
      <c r="G31" s="2">
        <v>-2000</v>
      </c>
    </row>
    <row r="32" spans="2:23" ht="20.25" customHeight="1" x14ac:dyDescent="0.2">
      <c r="B32" s="2" t="s">
        <v>94</v>
      </c>
    </row>
    <row r="33" spans="2:10" ht="20.25" customHeight="1" x14ac:dyDescent="0.2">
      <c r="B33" s="2" t="s">
        <v>96</v>
      </c>
      <c r="J33" s="2">
        <v>-750</v>
      </c>
    </row>
    <row r="34" spans="2:10" ht="20.25" customHeight="1" x14ac:dyDescent="0.2">
      <c r="B34" s="2" t="s">
        <v>95</v>
      </c>
    </row>
  </sheetData>
  <mergeCells count="27">
    <mergeCell ref="N18:O18"/>
    <mergeCell ref="B22:C22"/>
    <mergeCell ref="B23:C23"/>
    <mergeCell ref="B24:C24"/>
    <mergeCell ref="B25:C25"/>
    <mergeCell ref="B21:C21"/>
    <mergeCell ref="B17:C17"/>
    <mergeCell ref="B18:C18"/>
    <mergeCell ref="B19:C19"/>
    <mergeCell ref="B20:C20"/>
    <mergeCell ref="B10:C10"/>
    <mergeCell ref="B11:C11"/>
    <mergeCell ref="B12:C12"/>
    <mergeCell ref="B13:C13"/>
    <mergeCell ref="B15:L15"/>
    <mergeCell ref="B16:C16"/>
    <mergeCell ref="L7:L8"/>
    <mergeCell ref="B1:L1"/>
    <mergeCell ref="B2:C2"/>
    <mergeCell ref="B3:C3"/>
    <mergeCell ref="N3:O3"/>
    <mergeCell ref="B4:C4"/>
    <mergeCell ref="B9:C9"/>
    <mergeCell ref="B5:C5"/>
    <mergeCell ref="B6:C6"/>
    <mergeCell ref="B7:C8"/>
    <mergeCell ref="D7:D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AA29"/>
  <sheetViews>
    <sheetView zoomScale="57" zoomScaleNormal="57" workbookViewId="0">
      <selection activeCell="W11" sqref="W11"/>
    </sheetView>
  </sheetViews>
  <sheetFormatPr defaultRowHeight="15" x14ac:dyDescent="0.25"/>
  <cols>
    <col min="4" max="4" width="13.140625" bestFit="1" customWidth="1"/>
    <col min="5" max="5" width="5" bestFit="1" customWidth="1"/>
    <col min="19" max="19" width="12.140625" bestFit="1" customWidth="1"/>
  </cols>
  <sheetData>
    <row r="3" spans="5:27" x14ac:dyDescent="0.25">
      <c r="E3" s="1"/>
    </row>
    <row r="15" spans="5:27" ht="26.25" x14ac:dyDescent="0.4">
      <c r="R15" s="4" t="s">
        <v>79</v>
      </c>
      <c r="S15" s="4" t="s">
        <v>78</v>
      </c>
      <c r="T15" s="6" t="s">
        <v>77</v>
      </c>
      <c r="U15" s="6"/>
      <c r="V15" s="6"/>
      <c r="W15" s="6"/>
      <c r="X15" s="4"/>
      <c r="Y15" s="4"/>
      <c r="Z15" s="4"/>
      <c r="AA15" s="4"/>
    </row>
    <row r="16" spans="5:27" ht="26.25" x14ac:dyDescent="0.4"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8:27" ht="26.25" x14ac:dyDescent="0.4"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8:27" ht="26.25" x14ac:dyDescent="0.4">
      <c r="R18" s="4" t="s">
        <v>80</v>
      </c>
      <c r="S18" s="4" t="s">
        <v>78</v>
      </c>
      <c r="T18" s="6" t="s">
        <v>81</v>
      </c>
      <c r="U18" s="6"/>
      <c r="V18" s="6"/>
      <c r="W18" s="6"/>
      <c r="X18" s="6"/>
      <c r="Y18" s="4"/>
      <c r="Z18" s="4"/>
      <c r="AA18" s="4"/>
    </row>
    <row r="19" spans="18:27" ht="26.25" x14ac:dyDescent="0.4"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8:27" ht="26.25" x14ac:dyDescent="0.4">
      <c r="R20" s="4"/>
      <c r="S20" s="4"/>
      <c r="T20" s="4" t="s">
        <v>82</v>
      </c>
      <c r="U20" s="4"/>
      <c r="V20" s="4"/>
      <c r="W20" s="4"/>
      <c r="X20" s="4"/>
      <c r="Y20" s="4"/>
      <c r="Z20" s="4"/>
      <c r="AA20" s="4"/>
    </row>
    <row r="21" spans="18:27" ht="26.25" x14ac:dyDescent="0.4"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8:27" ht="26.25" x14ac:dyDescent="0.4">
      <c r="R22" s="4"/>
      <c r="S22" s="4"/>
      <c r="T22" s="4"/>
      <c r="U22" s="4"/>
      <c r="V22" s="4"/>
      <c r="W22" s="4"/>
      <c r="X22" s="4"/>
      <c r="Y22" s="4"/>
      <c r="Z22" s="4"/>
      <c r="AA22" s="4"/>
    </row>
    <row r="29" spans="18:27" ht="26.25" x14ac:dyDescent="0.4">
      <c r="R29" s="4" t="s">
        <v>80</v>
      </c>
      <c r="S29" s="4" t="s">
        <v>78</v>
      </c>
      <c r="T29" s="4" t="s">
        <v>83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6.7</vt:lpstr>
      <vt:lpstr>5</vt:lpstr>
      <vt:lpstr>5 (balanco sucess.)</vt:lpstr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 Luiz Menezes da Silva</cp:lastModifiedBy>
  <dcterms:created xsi:type="dcterms:W3CDTF">2020-03-26T17:40:00Z</dcterms:created>
  <dcterms:modified xsi:type="dcterms:W3CDTF">2022-05-27T10:57:52Z</dcterms:modified>
</cp:coreProperties>
</file>