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rofessor\Desktop\"/>
    </mc:Choice>
  </mc:AlternateContent>
  <bookViews>
    <workbookView xWindow="0" yWindow="0" windowWidth="19200" windowHeight="8130" tabRatio="500" activeTab="3"/>
  </bookViews>
  <sheets>
    <sheet name="Ex. 1" sheetId="9" r:id="rId1"/>
    <sheet name="Ex.2" sheetId="11" r:id="rId2"/>
    <sheet name="Ex. 3" sheetId="12" r:id="rId3"/>
    <sheet name="Ex. 1-Monitoria 1" sheetId="15" r:id="rId4"/>
  </sheets>
  <definedNames>
    <definedName name="_xlchart.0" hidden="1">Ex.2!$C$62:$G$62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2" i="11" l="1"/>
  <c r="F62" i="11"/>
  <c r="E62" i="11"/>
  <c r="D62" i="11"/>
  <c r="C62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37" i="11"/>
  <c r="E37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37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 l="1"/>
  <c r="C21" i="15"/>
  <c r="E17" i="15" s="1"/>
  <c r="B21" i="15"/>
  <c r="F19" i="15"/>
  <c r="D19" i="15"/>
  <c r="F18" i="15"/>
  <c r="D18" i="15"/>
  <c r="F17" i="15"/>
  <c r="D17" i="15"/>
  <c r="F16" i="15"/>
  <c r="D16" i="15"/>
  <c r="F15" i="15"/>
  <c r="D15" i="15"/>
  <c r="F14" i="15"/>
  <c r="D14" i="15"/>
  <c r="F13" i="15"/>
  <c r="D13" i="15"/>
  <c r="J12" i="15"/>
  <c r="I12" i="15"/>
  <c r="F12" i="15"/>
  <c r="D12" i="15"/>
  <c r="F11" i="15"/>
  <c r="D11" i="15"/>
  <c r="F10" i="15"/>
  <c r="D10" i="15"/>
  <c r="J9" i="15"/>
  <c r="J11" i="15" s="1"/>
  <c r="I9" i="15"/>
  <c r="I11" i="15" s="1"/>
  <c r="F9" i="15"/>
  <c r="D9" i="15"/>
  <c r="F8" i="15"/>
  <c r="D8" i="15"/>
  <c r="J7" i="15"/>
  <c r="F7" i="15"/>
  <c r="D7" i="15"/>
  <c r="B22" i="15" s="1"/>
  <c r="B23" i="15" s="1"/>
  <c r="F6" i="15"/>
  <c r="D6" i="15"/>
  <c r="J5" i="15"/>
  <c r="I5" i="15"/>
  <c r="J41" i="11"/>
  <c r="J40" i="11"/>
  <c r="J39" i="11"/>
  <c r="J38" i="11"/>
  <c r="J37" i="11"/>
  <c r="E16" i="15" l="1"/>
  <c r="E7" i="15"/>
  <c r="E8" i="15"/>
  <c r="E10" i="15"/>
  <c r="E12" i="15"/>
  <c r="E14" i="15"/>
  <c r="E18" i="15"/>
  <c r="E9" i="15"/>
  <c r="E11" i="15"/>
  <c r="E15" i="15"/>
  <c r="E19" i="15"/>
  <c r="E6" i="15"/>
  <c r="E13" i="15"/>
  <c r="C22" i="15" l="1"/>
  <c r="C23" i="15" s="1"/>
</calcChain>
</file>

<file path=xl/sharedStrings.xml><?xml version="1.0" encoding="utf-8"?>
<sst xmlns="http://schemas.openxmlformats.org/spreadsheetml/2006/main" count="54" uniqueCount="50">
  <si>
    <t>a- Ordene os valores da amostra</t>
  </si>
  <si>
    <t>Observação</t>
  </si>
  <si>
    <t>b- Calcule a ordem percentual para cada dado da amostra</t>
  </si>
  <si>
    <t>Amostra</t>
  </si>
  <si>
    <t>Utilização do Comando Atingir Meta</t>
  </si>
  <si>
    <t>X1</t>
  </si>
  <si>
    <t>X2</t>
  </si>
  <si>
    <t>X3</t>
  </si>
  <si>
    <t>X4</t>
  </si>
  <si>
    <t>X5</t>
  </si>
  <si>
    <t>Acionistas</t>
  </si>
  <si>
    <t>Empréstimos de Curto Prazo</t>
  </si>
  <si>
    <t>Empréstimos de Longo Prazo</t>
  </si>
  <si>
    <t>Capital da Empresa</t>
  </si>
  <si>
    <t>Participação</t>
  </si>
  <si>
    <t>Amostra A</t>
  </si>
  <si>
    <t>Amostra B</t>
  </si>
  <si>
    <t>c- Determine o valor do percentil 10%, 50% e 80% da amostra</t>
  </si>
  <si>
    <t>Média Ponderada</t>
  </si>
  <si>
    <t>2- A soma dos quadrados dos desvios com relação à média é sempre um valor mínimo</t>
  </si>
  <si>
    <t xml:space="preserve"> Considere os valores da amostra na tabela a seguir:</t>
  </si>
  <si>
    <t>1- A soma dos desvios de uma amostra em relação à média é sempre igual a zero.</t>
  </si>
  <si>
    <t xml:space="preserve">O capital da empresa para investimento produtivo foi captado de acionistas, de empréstimos de longo e curto prazo. </t>
  </si>
  <si>
    <t>Custo de Capital (ao ano)</t>
  </si>
  <si>
    <t>Calcule a média ponderada do custo de capital e responda às questões do questionário.</t>
  </si>
  <si>
    <t>Compare as amostras A e B utilizando as seguintes medidas: desvio-padrão, valor mínimo, Q1, mediana, Q3, valor máximo, amplitude e IEQ. Qual é a diferença entre as dispersões dessas distribuições?</t>
  </si>
  <si>
    <t>Qual é a diferença entre as dispersões dessas distribuições?</t>
  </si>
  <si>
    <t>A</t>
  </si>
  <si>
    <t>B</t>
  </si>
  <si>
    <t>Ordem</t>
  </si>
  <si>
    <t>(X-Media)^2</t>
  </si>
  <si>
    <t>Ordem Percentual</t>
  </si>
  <si>
    <t>valor mínimo</t>
  </si>
  <si>
    <t>Q1</t>
  </si>
  <si>
    <t>mediana</t>
  </si>
  <si>
    <t>Q3</t>
  </si>
  <si>
    <t>valor máximo</t>
  </si>
  <si>
    <t>Amplitude</t>
  </si>
  <si>
    <t>IEQ</t>
  </si>
  <si>
    <t>Média</t>
  </si>
  <si>
    <t>Variância</t>
  </si>
  <si>
    <t>DP</t>
  </si>
  <si>
    <t>Media</t>
  </si>
  <si>
    <t>Desvios</t>
  </si>
  <si>
    <t>(X-X1)^2</t>
  </si>
  <si>
    <t>(X-X2)^2</t>
  </si>
  <si>
    <t>(X-X3)^2</t>
  </si>
  <si>
    <t>(X-X4)^2</t>
  </si>
  <si>
    <t>(X-X5)^2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</si>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</sst>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Border="1"/>
    <xf numFmtId="0" fontId="3" fillId="0" borderId="0" xfId="0" applyFont="1" applyBorder="1"/>
    <xf numFmtId="2" fontId="3" fillId="0" borderId="0" xfId="0" applyNumberFormat="1" applyFont="1"/>
    <xf numFmtId="9" fontId="3" fillId="0" borderId="2" xfId="0" applyNumberFormat="1" applyFont="1" applyBorder="1"/>
    <xf numFmtId="0" fontId="4" fillId="0" borderId="0" xfId="0" applyFont="1" applyBorder="1" applyAlignment="1">
      <alignment wrapText="1"/>
    </xf>
    <xf numFmtId="2" fontId="4" fillId="0" borderId="0" xfId="0" applyNumberFormat="1" applyFont="1" applyBorder="1"/>
    <xf numFmtId="2" fontId="3" fillId="0" borderId="2" xfId="0" applyNumberFormat="1" applyFont="1" applyBorder="1"/>
    <xf numFmtId="0" fontId="4" fillId="0" borderId="2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9" fontId="0" fillId="0" borderId="0" xfId="121" applyFont="1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3" fillId="2" borderId="0" xfId="0" applyFont="1" applyFill="1"/>
    <xf numFmtId="0" fontId="4" fillId="2" borderId="0" xfId="0" applyFont="1" applyFill="1"/>
  </cellXfs>
  <cellStyles count="122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Normal" xfId="0" builtinId="0"/>
    <cellStyle name="Porcentagem" xfId="12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Soma do Quadrado dos Desvios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Ex.2!$C$62:$G$62</c:f>
              <c:numCache>
                <c:formatCode>General</c:formatCode>
                <c:ptCount val="5"/>
                <c:pt idx="0">
                  <c:v>836.61416666666685</c:v>
                </c:pt>
                <c:pt idx="1">
                  <c:v>706.97354166666673</c:v>
                </c:pt>
                <c:pt idx="2">
                  <c:v>663.75999999999988</c:v>
                </c:pt>
                <c:pt idx="3">
                  <c:v>706.97354166666685</c:v>
                </c:pt>
                <c:pt idx="4">
                  <c:v>836.61416666666685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EC-405D-9FE3-2B78A6CA9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284176"/>
        <c:axId val="607286256"/>
      </c:lineChart>
      <c:catAx>
        <c:axId val="607284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7286256"/>
        <c:crosses val="autoZero"/>
        <c:auto val="1"/>
        <c:lblAlgn val="ctr"/>
        <c:lblOffset val="100"/>
        <c:noMultiLvlLbl val="0"/>
      </c:catAx>
      <c:valAx>
        <c:axId val="60728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728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54</xdr:row>
      <xdr:rowOff>123825</xdr:rowOff>
    </xdr:from>
    <xdr:to>
      <xdr:col>7</xdr:col>
      <xdr:colOff>952500</xdr:colOff>
      <xdr:row>66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topLeftCell="A19" workbookViewId="0">
      <selection activeCell="B2" sqref="B2"/>
    </sheetView>
  </sheetViews>
  <sheetFormatPr defaultColWidth="10.875" defaultRowHeight="18.75" x14ac:dyDescent="0.3"/>
  <cols>
    <col min="1" max="16384" width="10.875" style="1"/>
  </cols>
  <sheetData>
    <row r="2" spans="2:11" x14ac:dyDescent="0.3">
      <c r="B2" s="2" t="s">
        <v>20</v>
      </c>
    </row>
    <row r="4" spans="2:11" x14ac:dyDescent="0.3">
      <c r="B4" s="3" t="s">
        <v>1</v>
      </c>
      <c r="C4" s="3">
        <v>17</v>
      </c>
      <c r="D4" s="3">
        <v>23</v>
      </c>
      <c r="E4" s="3">
        <v>42</v>
      </c>
      <c r="F4" s="3">
        <v>48</v>
      </c>
      <c r="G4" s="3">
        <v>16</v>
      </c>
      <c r="H4" s="3">
        <v>35</v>
      </c>
      <c r="I4" s="3">
        <v>30</v>
      </c>
      <c r="J4" s="3">
        <v>29</v>
      </c>
      <c r="K4" s="3">
        <v>36</v>
      </c>
    </row>
    <row r="6" spans="2:11" x14ac:dyDescent="0.3">
      <c r="B6" s="1" t="s">
        <v>0</v>
      </c>
    </row>
    <row r="14" spans="2:11" customFormat="1" ht="15.75" x14ac:dyDescent="0.25"/>
    <row r="15" spans="2:11" customFormat="1" ht="15.75" x14ac:dyDescent="0.25"/>
    <row r="17" spans="2:2" x14ac:dyDescent="0.3">
      <c r="B17" s="1" t="s">
        <v>2</v>
      </c>
    </row>
    <row r="23" spans="2:2" x14ac:dyDescent="0.3">
      <c r="B23" s="1" t="s">
        <v>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2"/>
  <sheetViews>
    <sheetView topLeftCell="A51" workbookViewId="0">
      <selection activeCell="H53" sqref="H53"/>
    </sheetView>
  </sheetViews>
  <sheetFormatPr defaultColWidth="10.875" defaultRowHeight="18.75" x14ac:dyDescent="0.3"/>
  <cols>
    <col min="1" max="2" width="10.875" style="1"/>
    <col min="3" max="3" width="14.875" style="1" bestFit="1" customWidth="1"/>
    <col min="4" max="8" width="14.875" style="1" customWidth="1"/>
    <col min="9" max="9" width="10.875" style="1"/>
    <col min="10" max="10" width="15.125" style="1" customWidth="1"/>
    <col min="11" max="16384" width="10.875" style="1"/>
  </cols>
  <sheetData>
    <row r="2" spans="2:7" x14ac:dyDescent="0.3">
      <c r="B2" s="2" t="s">
        <v>4</v>
      </c>
    </row>
    <row r="4" spans="2:7" x14ac:dyDescent="0.3">
      <c r="B4" s="2" t="s">
        <v>21</v>
      </c>
    </row>
    <row r="6" spans="2:7" x14ac:dyDescent="0.3">
      <c r="B6" s="4" t="s">
        <v>3</v>
      </c>
      <c r="C6" s="9" t="s">
        <v>43</v>
      </c>
      <c r="D6" s="9" t="s">
        <v>42</v>
      </c>
      <c r="E6" s="9"/>
      <c r="F6" s="9"/>
      <c r="G6" s="9"/>
    </row>
    <row r="7" spans="2:7" x14ac:dyDescent="0.3">
      <c r="B7" s="1">
        <v>10</v>
      </c>
      <c r="C7" s="7">
        <f>B7-$D$7</f>
        <v>10</v>
      </c>
      <c r="D7" s="7"/>
      <c r="E7" s="7"/>
      <c r="F7" s="7"/>
      <c r="G7" s="7"/>
    </row>
    <row r="8" spans="2:7" x14ac:dyDescent="0.3">
      <c r="B8" s="1">
        <v>9</v>
      </c>
      <c r="C8" s="7">
        <f t="shared" ref="C8:C31" si="0">B8-$D$7</f>
        <v>9</v>
      </c>
      <c r="D8" s="7"/>
      <c r="E8" s="7"/>
      <c r="F8" s="7"/>
      <c r="G8" s="7"/>
    </row>
    <row r="9" spans="2:7" x14ac:dyDescent="0.3">
      <c r="B9" s="1">
        <v>18</v>
      </c>
      <c r="C9" s="7">
        <f t="shared" si="0"/>
        <v>18</v>
      </c>
      <c r="D9" s="7"/>
      <c r="E9" s="7"/>
      <c r="F9" s="7"/>
      <c r="G9" s="7"/>
    </row>
    <row r="10" spans="2:7" x14ac:dyDescent="0.3">
      <c r="B10" s="1">
        <v>20</v>
      </c>
      <c r="C10" s="7">
        <f t="shared" si="0"/>
        <v>20</v>
      </c>
      <c r="D10" s="7"/>
      <c r="E10" s="7"/>
      <c r="F10" s="7"/>
      <c r="G10" s="7"/>
    </row>
    <row r="11" spans="2:7" x14ac:dyDescent="0.3">
      <c r="B11" s="1">
        <v>11</v>
      </c>
      <c r="C11" s="7">
        <f t="shared" si="0"/>
        <v>11</v>
      </c>
      <c r="D11" s="7"/>
      <c r="E11" s="7"/>
      <c r="F11" s="7"/>
      <c r="G11" s="7"/>
    </row>
    <row r="12" spans="2:7" x14ac:dyDescent="0.3">
      <c r="B12" s="1">
        <v>13</v>
      </c>
      <c r="C12" s="7">
        <f t="shared" si="0"/>
        <v>13</v>
      </c>
      <c r="D12" s="7"/>
      <c r="E12" s="7"/>
      <c r="F12" s="7"/>
      <c r="G12" s="7"/>
    </row>
    <row r="13" spans="2:7" x14ac:dyDescent="0.3">
      <c r="B13" s="1">
        <v>14</v>
      </c>
      <c r="C13" s="7">
        <f t="shared" si="0"/>
        <v>14</v>
      </c>
      <c r="D13" s="7"/>
      <c r="E13" s="7"/>
      <c r="F13" s="7"/>
      <c r="G13" s="7"/>
    </row>
    <row r="14" spans="2:7" x14ac:dyDescent="0.3">
      <c r="B14" s="1">
        <v>3</v>
      </c>
      <c r="C14" s="7">
        <f t="shared" si="0"/>
        <v>3</v>
      </c>
      <c r="D14" s="7"/>
      <c r="E14" s="7"/>
      <c r="F14" s="7"/>
      <c r="G14" s="7"/>
    </row>
    <row r="15" spans="2:7" x14ac:dyDescent="0.3">
      <c r="B15" s="1">
        <v>19</v>
      </c>
      <c r="C15" s="7">
        <f t="shared" si="0"/>
        <v>19</v>
      </c>
      <c r="D15" s="7"/>
      <c r="E15" s="7"/>
      <c r="F15" s="7"/>
      <c r="G15" s="7"/>
    </row>
    <row r="16" spans="2:7" x14ac:dyDescent="0.3">
      <c r="B16" s="1">
        <v>3</v>
      </c>
      <c r="C16" s="7">
        <f t="shared" si="0"/>
        <v>3</v>
      </c>
      <c r="D16" s="7"/>
      <c r="E16" s="7"/>
      <c r="F16" s="7"/>
      <c r="G16" s="7"/>
    </row>
    <row r="17" spans="2:7" x14ac:dyDescent="0.3">
      <c r="B17" s="1">
        <v>5</v>
      </c>
      <c r="C17" s="7">
        <f t="shared" si="0"/>
        <v>5</v>
      </c>
      <c r="D17" s="7"/>
      <c r="E17" s="7"/>
      <c r="F17" s="7"/>
      <c r="G17" s="7"/>
    </row>
    <row r="18" spans="2:7" x14ac:dyDescent="0.3">
      <c r="B18" s="1">
        <v>14</v>
      </c>
      <c r="C18" s="7">
        <f t="shared" si="0"/>
        <v>14</v>
      </c>
      <c r="D18" s="7"/>
      <c r="E18" s="7"/>
      <c r="F18" s="7"/>
      <c r="G18" s="7"/>
    </row>
    <row r="19" spans="2:7" x14ac:dyDescent="0.3">
      <c r="B19" s="13">
        <v>15</v>
      </c>
      <c r="C19" s="7">
        <f t="shared" si="0"/>
        <v>15</v>
      </c>
      <c r="D19" s="7"/>
      <c r="E19" s="7"/>
      <c r="F19" s="7"/>
      <c r="G19" s="7"/>
    </row>
    <row r="20" spans="2:7" x14ac:dyDescent="0.3">
      <c r="B20" s="1">
        <v>3</v>
      </c>
      <c r="C20" s="7">
        <f t="shared" si="0"/>
        <v>3</v>
      </c>
      <c r="D20" s="7"/>
      <c r="E20" s="7"/>
      <c r="F20" s="7"/>
      <c r="G20" s="7"/>
    </row>
    <row r="21" spans="2:7" x14ac:dyDescent="0.3">
      <c r="B21" s="1">
        <v>15</v>
      </c>
      <c r="C21" s="7">
        <f t="shared" si="0"/>
        <v>15</v>
      </c>
      <c r="D21" s="7"/>
      <c r="E21" s="7"/>
      <c r="F21" s="7"/>
      <c r="G21" s="7"/>
    </row>
    <row r="22" spans="2:7" x14ac:dyDescent="0.3">
      <c r="B22" s="1">
        <v>9</v>
      </c>
      <c r="C22" s="7">
        <f t="shared" si="0"/>
        <v>9</v>
      </c>
      <c r="D22" s="7"/>
      <c r="E22" s="7"/>
      <c r="F22" s="7"/>
      <c r="G22" s="7"/>
    </row>
    <row r="23" spans="2:7" x14ac:dyDescent="0.3">
      <c r="B23" s="1">
        <v>8</v>
      </c>
      <c r="C23" s="7">
        <f t="shared" si="0"/>
        <v>8</v>
      </c>
      <c r="D23" s="7"/>
      <c r="E23" s="7"/>
      <c r="F23" s="7"/>
      <c r="G23" s="7"/>
    </row>
    <row r="24" spans="2:7" x14ac:dyDescent="0.3">
      <c r="B24" s="1">
        <v>17</v>
      </c>
      <c r="C24" s="7">
        <f t="shared" si="0"/>
        <v>17</v>
      </c>
      <c r="D24" s="7"/>
      <c r="E24" s="7"/>
      <c r="F24" s="7"/>
      <c r="G24" s="7"/>
    </row>
    <row r="25" spans="2:7" x14ac:dyDescent="0.3">
      <c r="B25" s="1">
        <v>13</v>
      </c>
      <c r="C25" s="7">
        <f t="shared" si="0"/>
        <v>13</v>
      </c>
      <c r="D25" s="7"/>
      <c r="E25" s="7"/>
      <c r="F25" s="7"/>
      <c r="G25" s="7"/>
    </row>
    <row r="26" spans="2:7" x14ac:dyDescent="0.3">
      <c r="B26" s="1">
        <v>18</v>
      </c>
      <c r="C26" s="7">
        <f t="shared" si="0"/>
        <v>18</v>
      </c>
      <c r="D26" s="7"/>
      <c r="E26" s="7"/>
      <c r="F26" s="7"/>
      <c r="G26" s="7"/>
    </row>
    <row r="27" spans="2:7" x14ac:dyDescent="0.3">
      <c r="B27" s="1">
        <v>8</v>
      </c>
      <c r="C27" s="7">
        <f t="shared" si="0"/>
        <v>8</v>
      </c>
      <c r="D27" s="7"/>
      <c r="E27" s="7"/>
      <c r="F27" s="7"/>
      <c r="G27" s="7"/>
    </row>
    <row r="28" spans="2:7" x14ac:dyDescent="0.3">
      <c r="B28" s="1">
        <v>19</v>
      </c>
      <c r="C28" s="7">
        <f t="shared" si="0"/>
        <v>19</v>
      </c>
      <c r="D28" s="7"/>
      <c r="E28" s="7"/>
      <c r="F28" s="7"/>
      <c r="G28" s="7"/>
    </row>
    <row r="29" spans="2:7" x14ac:dyDescent="0.3">
      <c r="B29" s="1">
        <v>8</v>
      </c>
      <c r="C29" s="7">
        <f t="shared" si="0"/>
        <v>8</v>
      </c>
      <c r="D29" s="7"/>
      <c r="E29" s="7"/>
      <c r="F29" s="7"/>
      <c r="G29" s="7"/>
    </row>
    <row r="30" spans="2:7" x14ac:dyDescent="0.3">
      <c r="B30" s="1">
        <v>8</v>
      </c>
      <c r="C30" s="7">
        <f t="shared" si="0"/>
        <v>8</v>
      </c>
      <c r="D30" s="7"/>
      <c r="E30" s="7"/>
      <c r="F30" s="7"/>
      <c r="G30" s="7"/>
    </row>
    <row r="31" spans="2:7" x14ac:dyDescent="0.3">
      <c r="B31" s="6">
        <v>11</v>
      </c>
      <c r="C31" s="7">
        <f t="shared" si="0"/>
        <v>11</v>
      </c>
      <c r="D31" s="7"/>
      <c r="E31" s="7"/>
      <c r="F31" s="7"/>
      <c r="G31" s="7"/>
    </row>
    <row r="32" spans="2:7" x14ac:dyDescent="0.3">
      <c r="B32" s="5"/>
      <c r="C32" s="10">
        <f>SUM(C7:C31)</f>
        <v>291</v>
      </c>
      <c r="D32" s="10"/>
      <c r="E32" s="10"/>
      <c r="F32" s="10"/>
      <c r="G32" s="10"/>
    </row>
    <row r="34" spans="2:10" x14ac:dyDescent="0.3">
      <c r="B34" s="2" t="s">
        <v>19</v>
      </c>
    </row>
    <row r="36" spans="2:10" x14ac:dyDescent="0.3">
      <c r="B36" s="4" t="s">
        <v>3</v>
      </c>
      <c r="C36" s="1" t="s">
        <v>44</v>
      </c>
      <c r="D36" s="1" t="s">
        <v>45</v>
      </c>
      <c r="E36" s="20" t="s">
        <v>46</v>
      </c>
      <c r="F36" s="1" t="s">
        <v>47</v>
      </c>
      <c r="G36" s="1" t="s">
        <v>48</v>
      </c>
    </row>
    <row r="37" spans="2:10" x14ac:dyDescent="0.3">
      <c r="B37" s="1">
        <v>10</v>
      </c>
      <c r="C37" s="1">
        <f>(B37-$J$37)^2</f>
        <v>0.97907127107925862</v>
      </c>
      <c r="D37" s="1">
        <f>(B37-$J$38)^2</f>
        <v>0.10579396887296169</v>
      </c>
      <c r="E37" s="20">
        <f>(B37-$J$39)^2</f>
        <v>2.6896000000000018</v>
      </c>
      <c r="F37" s="1">
        <f>(B37-$J$40)^2</f>
        <v>8.7304893644603787</v>
      </c>
      <c r="G37" s="1">
        <f>(B37-$J$41)^2</f>
        <v>18.228462062254092</v>
      </c>
      <c r="I37" s="3" t="s">
        <v>5</v>
      </c>
      <c r="J37" s="11">
        <f>AVERAGE(B37:B61)-0.5*STDEV(B37:B61)</f>
        <v>9.0105196964672523</v>
      </c>
    </row>
    <row r="38" spans="2:10" x14ac:dyDescent="0.3">
      <c r="B38" s="1">
        <v>9</v>
      </c>
      <c r="C38" s="1">
        <f t="shared" ref="C38:C61" si="1">(B38-$J$37)^2</f>
        <v>1.1066401376311967E-4</v>
      </c>
      <c r="D38" s="1">
        <f t="shared" ref="D38:D61" si="2">(B38-$J$38)^2</f>
        <v>1.7563136653402145</v>
      </c>
      <c r="E38" s="20">
        <f t="shared" ref="E38:E61" si="3">(B38-$J$39)^2</f>
        <v>6.9696000000000033</v>
      </c>
      <c r="F38" s="1">
        <f t="shared" ref="F38:F61" si="4">(B38-$J$40)^2</f>
        <v>15.639969667993128</v>
      </c>
      <c r="G38" s="1">
        <f t="shared" ref="G38:G61" si="5">(B38-$J$41)^2</f>
        <v>27.76742266931959</v>
      </c>
      <c r="I38" s="3" t="s">
        <v>6</v>
      </c>
      <c r="J38" s="11">
        <f>AVERAGE(B37:B61)-0.25*STDEV(B37:B61)</f>
        <v>10.325259848233626</v>
      </c>
    </row>
    <row r="39" spans="2:10" x14ac:dyDescent="0.3">
      <c r="B39" s="1">
        <v>18</v>
      </c>
      <c r="C39" s="1">
        <f t="shared" si="1"/>
        <v>80.810756127603227</v>
      </c>
      <c r="D39" s="1">
        <f t="shared" si="2"/>
        <v>58.901636397134936</v>
      </c>
      <c r="E39" s="20">
        <f t="shared" si="3"/>
        <v>40.44959999999999</v>
      </c>
      <c r="F39" s="1">
        <f t="shared" si="4"/>
        <v>25.454646936198383</v>
      </c>
      <c r="G39" s="1">
        <f t="shared" si="5"/>
        <v>13.916777205730112</v>
      </c>
      <c r="I39" s="3" t="s">
        <v>7</v>
      </c>
      <c r="J39" s="11">
        <f>AVERAGE(B37:B61)</f>
        <v>11.64</v>
      </c>
    </row>
    <row r="40" spans="2:10" x14ac:dyDescent="0.3">
      <c r="B40" s="1">
        <v>20</v>
      </c>
      <c r="C40" s="1">
        <f t="shared" si="1"/>
        <v>120.76867734173422</v>
      </c>
      <c r="D40" s="1">
        <f t="shared" si="2"/>
        <v>93.600597004200438</v>
      </c>
      <c r="E40" s="20">
        <f t="shared" si="3"/>
        <v>69.889599999999987</v>
      </c>
      <c r="F40" s="1">
        <f t="shared" si="4"/>
        <v>49.635686329132888</v>
      </c>
      <c r="G40" s="1">
        <f t="shared" si="5"/>
        <v>32.838855991599118</v>
      </c>
      <c r="I40" s="3" t="s">
        <v>8</v>
      </c>
      <c r="J40" s="11">
        <f>AVERAGE(B37:B61)+0.25*STDEV(B37:B61)</f>
        <v>12.954740151766375</v>
      </c>
    </row>
    <row r="41" spans="2:10" x14ac:dyDescent="0.3">
      <c r="B41" s="1">
        <v>11</v>
      </c>
      <c r="C41" s="1">
        <f t="shared" si="1"/>
        <v>3.9580318781447539</v>
      </c>
      <c r="D41" s="1">
        <f t="shared" si="2"/>
        <v>0.45527427240570884</v>
      </c>
      <c r="E41" s="20">
        <f t="shared" si="3"/>
        <v>0.40960000000000074</v>
      </c>
      <c r="F41" s="1">
        <f t="shared" si="4"/>
        <v>3.8210090609276297</v>
      </c>
      <c r="G41" s="1">
        <f t="shared" si="5"/>
        <v>10.689501455188596</v>
      </c>
      <c r="I41" s="3" t="s">
        <v>9</v>
      </c>
      <c r="J41" s="11">
        <f>AVERAGE(B37:B61)+0.5*STDEV(B37:B61)</f>
        <v>14.269480303532749</v>
      </c>
    </row>
    <row r="42" spans="2:10" x14ac:dyDescent="0.3">
      <c r="B42" s="1">
        <v>13</v>
      </c>
      <c r="C42" s="1">
        <f t="shared" si="1"/>
        <v>15.915953092275744</v>
      </c>
      <c r="D42" s="1">
        <f t="shared" si="2"/>
        <v>7.1542348794712032</v>
      </c>
      <c r="E42" s="20">
        <f t="shared" si="3"/>
        <v>1.8495999999999984</v>
      </c>
      <c r="F42" s="1">
        <f t="shared" si="4"/>
        <v>2.048453862130793E-3</v>
      </c>
      <c r="G42" s="1">
        <f t="shared" si="5"/>
        <v>1.6115802410576001</v>
      </c>
    </row>
    <row r="43" spans="2:10" x14ac:dyDescent="0.3">
      <c r="B43" s="1">
        <v>14</v>
      </c>
      <c r="C43" s="1">
        <f t="shared" si="1"/>
        <v>24.894913699341242</v>
      </c>
      <c r="D43" s="1">
        <f t="shared" si="2"/>
        <v>13.503715183003951</v>
      </c>
      <c r="E43" s="20">
        <f t="shared" si="3"/>
        <v>5.5695999999999977</v>
      </c>
      <c r="F43" s="1">
        <f t="shared" si="4"/>
        <v>1.0925681503293814</v>
      </c>
      <c r="G43" s="1">
        <f t="shared" si="5"/>
        <v>7.2619633992102472E-2</v>
      </c>
    </row>
    <row r="44" spans="2:10" x14ac:dyDescent="0.3">
      <c r="B44" s="1">
        <v>3</v>
      </c>
      <c r="C44" s="1">
        <f t="shared" si="1"/>
        <v>36.126347021620788</v>
      </c>
      <c r="D44" s="1">
        <f t="shared" si="2"/>
        <v>53.659431844143732</v>
      </c>
      <c r="E44" s="20">
        <f t="shared" si="3"/>
        <v>74.649600000000007</v>
      </c>
      <c r="F44" s="1">
        <f t="shared" si="4"/>
        <v>99.096851489189632</v>
      </c>
      <c r="G44" s="1">
        <f t="shared" si="5"/>
        <v>127.00118631171257</v>
      </c>
    </row>
    <row r="45" spans="2:10" x14ac:dyDescent="0.3">
      <c r="B45" s="1">
        <v>19</v>
      </c>
      <c r="C45" s="1">
        <f t="shared" si="1"/>
        <v>99.789716734668716</v>
      </c>
      <c r="D45" s="1">
        <f t="shared" si="2"/>
        <v>75.25111670066768</v>
      </c>
      <c r="E45" s="20">
        <f t="shared" si="3"/>
        <v>54.169599999999988</v>
      </c>
      <c r="F45" s="1">
        <f t="shared" si="4"/>
        <v>36.545166632665634</v>
      </c>
      <c r="G45" s="1">
        <f t="shared" si="5"/>
        <v>22.377816598664612</v>
      </c>
    </row>
    <row r="46" spans="2:10" x14ac:dyDescent="0.3">
      <c r="B46" s="1">
        <v>3</v>
      </c>
      <c r="C46" s="1">
        <f t="shared" si="1"/>
        <v>36.126347021620788</v>
      </c>
      <c r="D46" s="1">
        <f t="shared" si="2"/>
        <v>53.659431844143732</v>
      </c>
      <c r="E46" s="20">
        <f t="shared" si="3"/>
        <v>74.649600000000007</v>
      </c>
      <c r="F46" s="1">
        <f t="shared" si="4"/>
        <v>99.096851489189632</v>
      </c>
      <c r="G46" s="1">
        <f t="shared" si="5"/>
        <v>127.00118631171257</v>
      </c>
    </row>
    <row r="47" spans="2:10" x14ac:dyDescent="0.3">
      <c r="B47" s="1">
        <v>5</v>
      </c>
      <c r="C47" s="1">
        <f t="shared" si="1"/>
        <v>16.084268235751782</v>
      </c>
      <c r="D47" s="1">
        <f t="shared" si="2"/>
        <v>28.358392451209227</v>
      </c>
      <c r="E47" s="20">
        <f t="shared" si="3"/>
        <v>44.089600000000004</v>
      </c>
      <c r="F47" s="1">
        <f t="shared" si="4"/>
        <v>63.277890882124126</v>
      </c>
      <c r="G47" s="1">
        <f t="shared" si="5"/>
        <v>85.923265097581577</v>
      </c>
    </row>
    <row r="48" spans="2:10" x14ac:dyDescent="0.3">
      <c r="B48" s="1">
        <v>14</v>
      </c>
      <c r="C48" s="1">
        <f t="shared" si="1"/>
        <v>24.894913699341242</v>
      </c>
      <c r="D48" s="1">
        <f t="shared" si="2"/>
        <v>13.503715183003951</v>
      </c>
      <c r="E48" s="20">
        <f t="shared" si="3"/>
        <v>5.5695999999999977</v>
      </c>
      <c r="F48" s="1">
        <f t="shared" si="4"/>
        <v>1.0925681503293814</v>
      </c>
      <c r="G48" s="1">
        <f t="shared" si="5"/>
        <v>7.2619633992102472E-2</v>
      </c>
    </row>
    <row r="49" spans="2:7" x14ac:dyDescent="0.3">
      <c r="B49" s="13">
        <v>15</v>
      </c>
      <c r="C49" s="1">
        <f t="shared" si="1"/>
        <v>35.873874306406734</v>
      </c>
      <c r="D49" s="1">
        <f t="shared" si="2"/>
        <v>21.853195486536698</v>
      </c>
      <c r="E49" s="20">
        <f t="shared" si="3"/>
        <v>11.289599999999997</v>
      </c>
      <c r="F49" s="1">
        <f t="shared" si="4"/>
        <v>4.1830878467966315</v>
      </c>
      <c r="G49" s="1">
        <f t="shared" si="5"/>
        <v>0.53365902692660472</v>
      </c>
    </row>
    <row r="50" spans="2:7" x14ac:dyDescent="0.3">
      <c r="B50" s="1">
        <v>3</v>
      </c>
      <c r="C50" s="1">
        <f t="shared" si="1"/>
        <v>36.126347021620788</v>
      </c>
      <c r="D50" s="1">
        <f t="shared" si="2"/>
        <v>53.659431844143732</v>
      </c>
      <c r="E50" s="20">
        <f t="shared" si="3"/>
        <v>74.649600000000007</v>
      </c>
      <c r="F50" s="1">
        <f t="shared" si="4"/>
        <v>99.096851489189632</v>
      </c>
      <c r="G50" s="1">
        <f t="shared" si="5"/>
        <v>127.00118631171257</v>
      </c>
    </row>
    <row r="51" spans="2:7" x14ac:dyDescent="0.3">
      <c r="B51" s="1">
        <v>15</v>
      </c>
      <c r="C51" s="1">
        <f t="shared" si="1"/>
        <v>35.873874306406734</v>
      </c>
      <c r="D51" s="1">
        <f t="shared" si="2"/>
        <v>21.853195486536698</v>
      </c>
      <c r="E51" s="20">
        <f t="shared" si="3"/>
        <v>11.289599999999997</v>
      </c>
      <c r="F51" s="1">
        <f t="shared" si="4"/>
        <v>4.1830878467966315</v>
      </c>
      <c r="G51" s="1">
        <f t="shared" si="5"/>
        <v>0.53365902692660472</v>
      </c>
    </row>
    <row r="52" spans="2:7" x14ac:dyDescent="0.3">
      <c r="B52" s="1">
        <v>9</v>
      </c>
      <c r="C52" s="1">
        <f t="shared" si="1"/>
        <v>1.1066401376311967E-4</v>
      </c>
      <c r="D52" s="1">
        <f t="shared" si="2"/>
        <v>1.7563136653402145</v>
      </c>
      <c r="E52" s="20">
        <f t="shared" si="3"/>
        <v>6.9696000000000033</v>
      </c>
      <c r="F52" s="1">
        <f t="shared" si="4"/>
        <v>15.639969667993128</v>
      </c>
      <c r="G52" s="1">
        <f t="shared" si="5"/>
        <v>27.76742266931959</v>
      </c>
    </row>
    <row r="53" spans="2:7" x14ac:dyDescent="0.3">
      <c r="B53" s="1">
        <v>8</v>
      </c>
      <c r="C53" s="1">
        <f t="shared" si="1"/>
        <v>1.0211500569482677</v>
      </c>
      <c r="D53" s="1">
        <f t="shared" si="2"/>
        <v>5.4068333618074673</v>
      </c>
      <c r="E53" s="20">
        <f t="shared" si="3"/>
        <v>13.249600000000004</v>
      </c>
      <c r="F53" s="1">
        <f t="shared" si="4"/>
        <v>24.549449971525878</v>
      </c>
      <c r="G53" s="1">
        <f t="shared" si="5"/>
        <v>39.306383276385091</v>
      </c>
    </row>
    <row r="54" spans="2:7" x14ac:dyDescent="0.3">
      <c r="B54" s="1">
        <v>17</v>
      </c>
      <c r="C54" s="1">
        <f t="shared" si="1"/>
        <v>63.831795520537725</v>
      </c>
      <c r="D54" s="1">
        <f t="shared" si="2"/>
        <v>44.552156093602193</v>
      </c>
      <c r="E54" s="20">
        <f t="shared" si="3"/>
        <v>28.729599999999994</v>
      </c>
      <c r="F54" s="1">
        <f t="shared" si="4"/>
        <v>16.364127239731133</v>
      </c>
      <c r="G54" s="1">
        <f t="shared" si="5"/>
        <v>7.4557378127956095</v>
      </c>
    </row>
    <row r="55" spans="2:7" x14ac:dyDescent="0.3">
      <c r="B55" s="1">
        <v>13</v>
      </c>
      <c r="C55" s="1">
        <f t="shared" si="1"/>
        <v>15.915953092275744</v>
      </c>
      <c r="D55" s="1">
        <f t="shared" si="2"/>
        <v>7.1542348794712032</v>
      </c>
      <c r="E55" s="20">
        <f t="shared" si="3"/>
        <v>1.8495999999999984</v>
      </c>
      <c r="F55" s="1">
        <f t="shared" si="4"/>
        <v>2.048453862130793E-3</v>
      </c>
      <c r="G55" s="1">
        <f t="shared" si="5"/>
        <v>1.6115802410576001</v>
      </c>
    </row>
    <row r="56" spans="2:7" x14ac:dyDescent="0.3">
      <c r="B56" s="1">
        <v>18</v>
      </c>
      <c r="C56" s="1">
        <f t="shared" si="1"/>
        <v>80.810756127603227</v>
      </c>
      <c r="D56" s="1">
        <f t="shared" si="2"/>
        <v>58.901636397134936</v>
      </c>
      <c r="E56" s="20">
        <f t="shared" si="3"/>
        <v>40.44959999999999</v>
      </c>
      <c r="F56" s="1">
        <f t="shared" si="4"/>
        <v>25.454646936198383</v>
      </c>
      <c r="G56" s="1">
        <f t="shared" si="5"/>
        <v>13.916777205730112</v>
      </c>
    </row>
    <row r="57" spans="2:7" x14ac:dyDescent="0.3">
      <c r="B57" s="1">
        <v>8</v>
      </c>
      <c r="C57" s="1">
        <f t="shared" si="1"/>
        <v>1.0211500569482677</v>
      </c>
      <c r="D57" s="1">
        <f t="shared" si="2"/>
        <v>5.4068333618074673</v>
      </c>
      <c r="E57" s="20">
        <f t="shared" si="3"/>
        <v>13.249600000000004</v>
      </c>
      <c r="F57" s="1">
        <f t="shared" si="4"/>
        <v>24.549449971525878</v>
      </c>
      <c r="G57" s="1">
        <f t="shared" si="5"/>
        <v>39.306383276385091</v>
      </c>
    </row>
    <row r="58" spans="2:7" x14ac:dyDescent="0.3">
      <c r="B58" s="1">
        <v>19</v>
      </c>
      <c r="C58" s="1">
        <f t="shared" si="1"/>
        <v>99.789716734668716</v>
      </c>
      <c r="D58" s="1">
        <f t="shared" si="2"/>
        <v>75.25111670066768</v>
      </c>
      <c r="E58" s="20">
        <f t="shared" si="3"/>
        <v>54.169599999999988</v>
      </c>
      <c r="F58" s="1">
        <f t="shared" si="4"/>
        <v>36.545166632665634</v>
      </c>
      <c r="G58" s="1">
        <f t="shared" si="5"/>
        <v>22.377816598664612</v>
      </c>
    </row>
    <row r="59" spans="2:7" x14ac:dyDescent="0.3">
      <c r="B59" s="1">
        <v>8</v>
      </c>
      <c r="C59" s="1">
        <f t="shared" si="1"/>
        <v>1.0211500569482677</v>
      </c>
      <c r="D59" s="1">
        <f t="shared" si="2"/>
        <v>5.4068333618074673</v>
      </c>
      <c r="E59" s="20">
        <f t="shared" si="3"/>
        <v>13.249600000000004</v>
      </c>
      <c r="F59" s="1">
        <f t="shared" si="4"/>
        <v>24.549449971525878</v>
      </c>
      <c r="G59" s="1">
        <f t="shared" si="5"/>
        <v>39.306383276385091</v>
      </c>
    </row>
    <row r="60" spans="2:7" x14ac:dyDescent="0.3">
      <c r="B60" s="1">
        <v>8</v>
      </c>
      <c r="C60" s="1">
        <f t="shared" si="1"/>
        <v>1.0211500569482677</v>
      </c>
      <c r="D60" s="1">
        <f t="shared" si="2"/>
        <v>5.4068333618074673</v>
      </c>
      <c r="E60" s="20">
        <f t="shared" si="3"/>
        <v>13.249600000000004</v>
      </c>
      <c r="F60" s="1">
        <f t="shared" si="4"/>
        <v>24.549449971525878</v>
      </c>
      <c r="G60" s="1">
        <f t="shared" si="5"/>
        <v>39.306383276385091</v>
      </c>
    </row>
    <row r="61" spans="2:7" x14ac:dyDescent="0.3">
      <c r="B61" s="6">
        <v>11</v>
      </c>
      <c r="C61" s="1">
        <f t="shared" si="1"/>
        <v>3.9580318781447539</v>
      </c>
      <c r="D61" s="1">
        <f t="shared" si="2"/>
        <v>0.45527427240570884</v>
      </c>
      <c r="E61" s="20">
        <f t="shared" si="3"/>
        <v>0.40960000000000074</v>
      </c>
      <c r="F61" s="1">
        <f t="shared" si="4"/>
        <v>3.8210090609276297</v>
      </c>
      <c r="G61" s="1">
        <f t="shared" si="5"/>
        <v>10.689501455188596</v>
      </c>
    </row>
    <row r="62" spans="2:7" x14ac:dyDescent="0.3">
      <c r="B62" s="5" t="s">
        <v>49</v>
      </c>
      <c r="C62" s="2">
        <f>SUM(C37:C61)</f>
        <v>836.61416666666685</v>
      </c>
      <c r="D62" s="2">
        <f>SUM(D37:D61)</f>
        <v>706.97354166666673</v>
      </c>
      <c r="E62" s="21">
        <f>SUM(E37:E61)</f>
        <v>663.75999999999988</v>
      </c>
      <c r="F62" s="2">
        <f>SUM(F37:F61)</f>
        <v>706.97354166666685</v>
      </c>
      <c r="G62" s="2">
        <f>SUM(G37:G61)</f>
        <v>836.61416666666685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9" sqref="E9"/>
    </sheetView>
  </sheetViews>
  <sheetFormatPr defaultColWidth="11" defaultRowHeight="15.75" x14ac:dyDescent="0.25"/>
  <cols>
    <col min="2" max="2" width="27.375" customWidth="1"/>
    <col min="3" max="3" width="17" customWidth="1"/>
    <col min="4" max="4" width="25.375" bestFit="1" customWidth="1"/>
  </cols>
  <sheetData>
    <row r="1" spans="1:5" ht="18.75" x14ac:dyDescent="0.3">
      <c r="A1" s="1"/>
      <c r="B1" s="1"/>
      <c r="C1" s="1"/>
      <c r="D1" s="1"/>
      <c r="E1" s="1"/>
    </row>
    <row r="2" spans="1:5" ht="18.75" x14ac:dyDescent="0.3">
      <c r="A2" s="1"/>
      <c r="B2" s="2" t="s">
        <v>18</v>
      </c>
      <c r="C2" s="1"/>
      <c r="D2" s="1"/>
      <c r="E2" s="1"/>
    </row>
    <row r="3" spans="1:5" ht="18.75" x14ac:dyDescent="0.3">
      <c r="A3" s="1"/>
      <c r="B3" s="1"/>
      <c r="C3" s="1"/>
      <c r="D3" s="1"/>
      <c r="E3" s="1"/>
    </row>
    <row r="4" spans="1:5" ht="18.75" x14ac:dyDescent="0.3">
      <c r="A4" s="2"/>
      <c r="B4" s="2" t="s">
        <v>22</v>
      </c>
      <c r="C4" s="2"/>
      <c r="D4" s="2"/>
      <c r="E4" s="2"/>
    </row>
    <row r="5" spans="1:5" ht="18.75" x14ac:dyDescent="0.3">
      <c r="A5" s="1"/>
      <c r="B5" s="2" t="s">
        <v>24</v>
      </c>
      <c r="C5" s="1"/>
      <c r="D5" s="1"/>
      <c r="E5" s="1"/>
    </row>
    <row r="6" spans="1:5" ht="18.75" x14ac:dyDescent="0.3">
      <c r="A6" s="1"/>
      <c r="B6" s="2"/>
      <c r="C6" s="1"/>
      <c r="D6" s="1"/>
      <c r="E6" s="1"/>
    </row>
    <row r="7" spans="1:5" ht="18.75" x14ac:dyDescent="0.3">
      <c r="A7" s="1"/>
      <c r="B7" s="12" t="s">
        <v>13</v>
      </c>
      <c r="C7" s="12" t="s">
        <v>14</v>
      </c>
      <c r="D7" s="12" t="s">
        <v>23</v>
      </c>
      <c r="E7" s="1"/>
    </row>
    <row r="8" spans="1:5" ht="18.75" x14ac:dyDescent="0.3">
      <c r="A8" s="1"/>
      <c r="B8" s="3" t="s">
        <v>10</v>
      </c>
      <c r="C8" s="3">
        <v>1000000</v>
      </c>
      <c r="D8" s="8">
        <v>0.15</v>
      </c>
      <c r="E8" s="1"/>
    </row>
    <row r="9" spans="1:5" ht="18.75" x14ac:dyDescent="0.3">
      <c r="A9" s="1"/>
      <c r="B9" s="3" t="s">
        <v>12</v>
      </c>
      <c r="C9" s="3">
        <v>300000</v>
      </c>
      <c r="D9" s="8">
        <v>0.1</v>
      </c>
      <c r="E9" s="1"/>
    </row>
    <row r="10" spans="1:5" ht="18.75" x14ac:dyDescent="0.3">
      <c r="A10" s="1"/>
      <c r="B10" s="3" t="s">
        <v>11</v>
      </c>
      <c r="C10" s="3">
        <v>400000</v>
      </c>
      <c r="D10" s="8">
        <v>0.16</v>
      </c>
      <c r="E10" s="1"/>
    </row>
    <row r="13" spans="1:5" ht="18.75" x14ac:dyDescent="0.3">
      <c r="B13" s="15"/>
      <c r="C13" s="15"/>
    </row>
    <row r="14" spans="1:5" ht="18.75" x14ac:dyDescent="0.3">
      <c r="B14" s="15"/>
      <c r="C14" s="1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topLeftCell="A4" workbookViewId="0">
      <selection activeCell="J9" sqref="J9"/>
    </sheetView>
  </sheetViews>
  <sheetFormatPr defaultColWidth="11" defaultRowHeight="15.75" x14ac:dyDescent="0.25"/>
  <cols>
    <col min="2" max="3" width="11.875" bestFit="1" customWidth="1"/>
  </cols>
  <sheetData>
    <row r="2" spans="1:10" ht="18.75" x14ac:dyDescent="0.3">
      <c r="B2" s="2" t="s">
        <v>25</v>
      </c>
    </row>
    <row r="3" spans="1:10" ht="18.75" x14ac:dyDescent="0.3">
      <c r="B3" s="2" t="s">
        <v>26</v>
      </c>
    </row>
    <row r="4" spans="1:10" ht="18.75" x14ac:dyDescent="0.3">
      <c r="B4" s="2"/>
      <c r="D4" t="s">
        <v>27</v>
      </c>
      <c r="E4" t="s">
        <v>28</v>
      </c>
      <c r="I4" t="s">
        <v>15</v>
      </c>
      <c r="J4" t="s">
        <v>16</v>
      </c>
    </row>
    <row r="5" spans="1:10" x14ac:dyDescent="0.25">
      <c r="A5" t="s">
        <v>29</v>
      </c>
      <c r="B5" t="s">
        <v>15</v>
      </c>
      <c r="C5" t="s">
        <v>16</v>
      </c>
      <c r="D5" t="s">
        <v>30</v>
      </c>
      <c r="E5" t="s">
        <v>30</v>
      </c>
      <c r="F5" t="s">
        <v>31</v>
      </c>
      <c r="H5" t="s">
        <v>32</v>
      </c>
      <c r="I5">
        <f>B6</f>
        <v>100</v>
      </c>
      <c r="J5">
        <f>C6</f>
        <v>88.6</v>
      </c>
    </row>
    <row r="6" spans="1:10" x14ac:dyDescent="0.25">
      <c r="A6">
        <v>1</v>
      </c>
      <c r="B6">
        <v>100</v>
      </c>
      <c r="C6">
        <v>88.6</v>
      </c>
      <c r="D6">
        <f>(B6-$B$21)^2</f>
        <v>1175.5102040816321</v>
      </c>
      <c r="E6">
        <f>(C6-$C$21)^2</f>
        <v>2087.1844897959154</v>
      </c>
      <c r="F6" s="16">
        <f>(A6-1)/(14-1)*100%</f>
        <v>0</v>
      </c>
      <c r="H6" t="s">
        <v>33</v>
      </c>
      <c r="I6">
        <v>120</v>
      </c>
      <c r="J6">
        <v>128.5</v>
      </c>
    </row>
    <row r="7" spans="1:10" x14ac:dyDescent="0.25">
      <c r="A7">
        <v>2</v>
      </c>
      <c r="B7">
        <v>120</v>
      </c>
      <c r="C7">
        <v>108.5</v>
      </c>
      <c r="D7">
        <f t="shared" ref="D7:D19" si="0">(B7-$B$21)^2</f>
        <v>204.08163265306098</v>
      </c>
      <c r="E7">
        <f t="shared" ref="E7:E19" si="1">(C7-$C$21)^2</f>
        <v>664.90306122448794</v>
      </c>
      <c r="F7" s="16">
        <f t="shared" ref="F7:F19" si="2">(A7-1)/(14-1)*100%</f>
        <v>7.6923076923076927E-2</v>
      </c>
      <c r="H7" t="s">
        <v>34</v>
      </c>
      <c r="I7">
        <v>130</v>
      </c>
      <c r="J7">
        <f>(128.6+148.6)/2</f>
        <v>138.6</v>
      </c>
    </row>
    <row r="8" spans="1:10" x14ac:dyDescent="0.25">
      <c r="A8">
        <v>3</v>
      </c>
      <c r="B8">
        <v>120</v>
      </c>
      <c r="C8">
        <v>108.6</v>
      </c>
      <c r="D8">
        <f t="shared" si="0"/>
        <v>204.08163265306098</v>
      </c>
      <c r="E8">
        <f t="shared" si="1"/>
        <v>659.75591836734532</v>
      </c>
      <c r="F8" s="16">
        <f t="shared" si="2"/>
        <v>0.15384615384615385</v>
      </c>
      <c r="H8" t="s">
        <v>35</v>
      </c>
      <c r="I8">
        <v>140</v>
      </c>
      <c r="J8">
        <v>148.6</v>
      </c>
    </row>
    <row r="9" spans="1:10" x14ac:dyDescent="0.25">
      <c r="A9">
        <v>4</v>
      </c>
      <c r="B9">
        <v>120</v>
      </c>
      <c r="C9">
        <v>128.5</v>
      </c>
      <c r="D9">
        <f t="shared" si="0"/>
        <v>204.08163265306098</v>
      </c>
      <c r="E9">
        <f t="shared" si="1"/>
        <v>33.474489795917947</v>
      </c>
      <c r="F9" s="16">
        <f t="shared" si="2"/>
        <v>0.23076923076923078</v>
      </c>
      <c r="H9" t="s">
        <v>36</v>
      </c>
      <c r="I9">
        <f>B19</f>
        <v>180</v>
      </c>
      <c r="J9">
        <f>C19</f>
        <v>168.6</v>
      </c>
    </row>
    <row r="10" spans="1:10" x14ac:dyDescent="0.25">
      <c r="A10">
        <v>5</v>
      </c>
      <c r="B10">
        <v>120</v>
      </c>
      <c r="C10">
        <v>128.6</v>
      </c>
      <c r="D10">
        <f t="shared" si="0"/>
        <v>204.08163265306098</v>
      </c>
      <c r="E10">
        <f t="shared" si="1"/>
        <v>32.327346938775158</v>
      </c>
      <c r="F10" s="16">
        <f t="shared" si="2"/>
        <v>0.30769230769230771</v>
      </c>
    </row>
    <row r="11" spans="1:10" x14ac:dyDescent="0.25">
      <c r="A11">
        <v>6</v>
      </c>
      <c r="B11">
        <v>120</v>
      </c>
      <c r="C11">
        <v>128.5</v>
      </c>
      <c r="D11">
        <f t="shared" si="0"/>
        <v>204.08163265306098</v>
      </c>
      <c r="E11">
        <f t="shared" si="1"/>
        <v>33.474489795917947</v>
      </c>
      <c r="F11" s="16">
        <f t="shared" si="2"/>
        <v>0.38461538461538464</v>
      </c>
      <c r="H11" s="17" t="s">
        <v>37</v>
      </c>
      <c r="I11" s="18">
        <f>I9-I5</f>
        <v>80</v>
      </c>
      <c r="J11" s="18">
        <f>J9-J5</f>
        <v>80</v>
      </c>
    </row>
    <row r="12" spans="1:10" x14ac:dyDescent="0.25">
      <c r="A12">
        <v>7</v>
      </c>
      <c r="B12">
        <v>120</v>
      </c>
      <c r="C12">
        <v>128.6</v>
      </c>
      <c r="D12">
        <f t="shared" si="0"/>
        <v>204.08163265306098</v>
      </c>
      <c r="E12">
        <f t="shared" si="1"/>
        <v>32.327346938775158</v>
      </c>
      <c r="F12" s="16">
        <f t="shared" si="2"/>
        <v>0.46153846153846156</v>
      </c>
      <c r="H12" t="s">
        <v>38</v>
      </c>
      <c r="I12" s="19">
        <f>I8-I6</f>
        <v>20</v>
      </c>
      <c r="J12" s="19">
        <f>J8-J6</f>
        <v>20.099999999999994</v>
      </c>
    </row>
    <row r="13" spans="1:10" x14ac:dyDescent="0.25">
      <c r="A13">
        <v>8</v>
      </c>
      <c r="B13">
        <v>140</v>
      </c>
      <c r="C13">
        <v>148.6</v>
      </c>
      <c r="D13">
        <f t="shared" si="0"/>
        <v>32.653061224489889</v>
      </c>
      <c r="E13">
        <f t="shared" si="1"/>
        <v>204.89877551020496</v>
      </c>
      <c r="F13" s="16">
        <f t="shared" si="2"/>
        <v>0.53846153846153844</v>
      </c>
    </row>
    <row r="14" spans="1:10" x14ac:dyDescent="0.25">
      <c r="A14">
        <v>9</v>
      </c>
      <c r="B14">
        <v>140</v>
      </c>
      <c r="C14" s="14">
        <v>148.5</v>
      </c>
      <c r="D14">
        <f t="shared" si="0"/>
        <v>32.653061224489889</v>
      </c>
      <c r="E14">
        <f t="shared" si="1"/>
        <v>202.04591836734798</v>
      </c>
      <c r="F14" s="16">
        <f t="shared" si="2"/>
        <v>0.61538461538461542</v>
      </c>
    </row>
    <row r="15" spans="1:10" x14ac:dyDescent="0.25">
      <c r="A15">
        <v>10</v>
      </c>
      <c r="B15">
        <v>140</v>
      </c>
      <c r="C15">
        <v>148.6</v>
      </c>
      <c r="D15">
        <f t="shared" si="0"/>
        <v>32.653061224489889</v>
      </c>
      <c r="E15">
        <f t="shared" si="1"/>
        <v>204.89877551020496</v>
      </c>
      <c r="F15" s="16">
        <f t="shared" si="2"/>
        <v>0.69230769230769229</v>
      </c>
    </row>
    <row r="16" spans="1:10" x14ac:dyDescent="0.25">
      <c r="A16">
        <v>11</v>
      </c>
      <c r="B16">
        <v>140</v>
      </c>
      <c r="C16">
        <v>148.6</v>
      </c>
      <c r="D16">
        <f t="shared" si="0"/>
        <v>32.653061224489889</v>
      </c>
      <c r="E16">
        <f t="shared" si="1"/>
        <v>204.89877551020496</v>
      </c>
      <c r="F16" s="16">
        <f t="shared" si="2"/>
        <v>0.76923076923076927</v>
      </c>
    </row>
    <row r="17" spans="1:6" x14ac:dyDescent="0.25">
      <c r="A17">
        <v>12</v>
      </c>
      <c r="B17">
        <v>160</v>
      </c>
      <c r="C17">
        <v>148.6</v>
      </c>
      <c r="D17">
        <f t="shared" si="0"/>
        <v>661.22448979591877</v>
      </c>
      <c r="E17">
        <f t="shared" si="1"/>
        <v>204.89877551020496</v>
      </c>
      <c r="F17" s="16">
        <f t="shared" si="2"/>
        <v>0.84615384615384615</v>
      </c>
    </row>
    <row r="18" spans="1:6" x14ac:dyDescent="0.25">
      <c r="A18">
        <v>13</v>
      </c>
      <c r="B18">
        <v>160</v>
      </c>
      <c r="C18">
        <v>148.6</v>
      </c>
      <c r="D18">
        <f t="shared" si="0"/>
        <v>661.22448979591877</v>
      </c>
      <c r="E18">
        <f t="shared" si="1"/>
        <v>204.89877551020496</v>
      </c>
      <c r="F18" s="16">
        <f t="shared" si="2"/>
        <v>0.92307692307692313</v>
      </c>
    </row>
    <row r="19" spans="1:6" x14ac:dyDescent="0.25">
      <c r="A19">
        <v>14</v>
      </c>
      <c r="B19">
        <v>180</v>
      </c>
      <c r="C19">
        <v>168.6</v>
      </c>
      <c r="D19">
        <f t="shared" si="0"/>
        <v>2089.7959183673479</v>
      </c>
      <c r="E19">
        <f t="shared" si="1"/>
        <v>1177.4702040816348</v>
      </c>
      <c r="F19" s="16">
        <f t="shared" si="2"/>
        <v>1</v>
      </c>
    </row>
    <row r="21" spans="1:6" x14ac:dyDescent="0.25">
      <c r="A21" t="s">
        <v>39</v>
      </c>
      <c r="B21" s="19">
        <f>SUM(B6:B19)/14</f>
        <v>134.28571428571428</v>
      </c>
      <c r="C21" s="19">
        <f>SUM(C6:C19)/14</f>
        <v>134.28571428571425</v>
      </c>
    </row>
    <row r="22" spans="1:6" x14ac:dyDescent="0.25">
      <c r="A22" t="s">
        <v>40</v>
      </c>
      <c r="B22" s="19">
        <f>SUM(D6:D19)/13</f>
        <v>457.14285714285728</v>
      </c>
      <c r="C22" s="19">
        <f>SUM(E6:E19)/13</f>
        <v>457.49670329670329</v>
      </c>
    </row>
    <row r="23" spans="1:6" x14ac:dyDescent="0.25">
      <c r="A23" t="s">
        <v>41</v>
      </c>
      <c r="B23" s="18">
        <f>(B22)^0.5</f>
        <v>21.380899352993953</v>
      </c>
      <c r="C23" s="18">
        <f>(C22)^0.5</f>
        <v>21.389172571577035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Ex. 1</vt:lpstr>
      <vt:lpstr>Ex.2</vt:lpstr>
      <vt:lpstr>Ex. 3</vt:lpstr>
      <vt:lpstr>Ex. 1-Monitoria 1</vt:lpstr>
    </vt:vector>
  </TitlesOfParts>
  <Company>LBS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Professor</cp:lastModifiedBy>
  <dcterms:created xsi:type="dcterms:W3CDTF">2016-03-07T01:37:46Z</dcterms:created>
  <dcterms:modified xsi:type="dcterms:W3CDTF">2022-04-05T01:17:29Z</dcterms:modified>
</cp:coreProperties>
</file>