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760" activeTab="3"/>
  </bookViews>
  <sheets>
    <sheet name="BP" sheetId="1" r:id="rId1"/>
    <sheet name="DRE" sheetId="2" r:id="rId2"/>
    <sheet name="DFC" sheetId="3" r:id="rId3"/>
    <sheet name="DMPL" sheetId="4" r:id="rId4"/>
  </sheets>
  <calcPr calcId="125725"/>
</workbook>
</file>

<file path=xl/calcChain.xml><?xml version="1.0" encoding="utf-8"?>
<calcChain xmlns="http://schemas.openxmlformats.org/spreadsheetml/2006/main">
  <c r="J55" i="3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I3"/>
  <c r="I33" i="1"/>
  <c r="J3" i="2"/>
  <c r="I3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U58" i="1"/>
  <c r="T58"/>
  <c r="U57"/>
  <c r="T57"/>
  <c r="U56"/>
  <c r="T56"/>
  <c r="U55"/>
  <c r="T55"/>
  <c r="U54"/>
  <c r="T54"/>
  <c r="U53"/>
  <c r="T53"/>
  <c r="U52"/>
  <c r="T52"/>
  <c r="U51"/>
  <c r="T51"/>
  <c r="U50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U4"/>
  <c r="T4"/>
  <c r="U3"/>
  <c r="T3"/>
  <c r="I4"/>
  <c r="J36"/>
  <c r="I36"/>
  <c r="J35"/>
  <c r="I35"/>
  <c r="J34"/>
  <c r="I34"/>
  <c r="J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3"/>
  <c r="J3"/>
  <c r="I55" i="3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E57"/>
  <c r="C57"/>
  <c r="D57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E47" i="1"/>
  <c r="D47"/>
  <c r="C47"/>
  <c r="E50"/>
  <c r="D50"/>
  <c r="C50"/>
  <c r="E49"/>
  <c r="D49"/>
  <c r="C49"/>
  <c r="E48"/>
  <c r="D48"/>
  <c r="C48"/>
  <c r="E46"/>
  <c r="D46"/>
  <c r="E45"/>
  <c r="D45"/>
  <c r="E44"/>
  <c r="D44"/>
  <c r="C46"/>
  <c r="C45"/>
  <c r="C44"/>
  <c r="H35" i="2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D53" i="1"/>
  <c r="E53"/>
  <c r="C53"/>
  <c r="D52"/>
  <c r="E52"/>
  <c r="C52"/>
  <c r="D51"/>
  <c r="E51"/>
  <c r="C51"/>
  <c r="D43" l="1"/>
  <c r="E43"/>
  <c r="C43"/>
  <c r="D41"/>
  <c r="E41"/>
  <c r="D42"/>
  <c r="E42"/>
  <c r="C42"/>
  <c r="C41"/>
  <c r="E40"/>
  <c r="D40"/>
  <c r="C40"/>
  <c r="Q4"/>
  <c r="R4"/>
  <c r="S4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S32"/>
  <c r="Q33"/>
  <c r="R33"/>
  <c r="S33"/>
  <c r="Q34"/>
  <c r="R34"/>
  <c r="S34"/>
  <c r="Q35"/>
  <c r="R35"/>
  <c r="S35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44"/>
  <c r="R44"/>
  <c r="S44"/>
  <c r="Q45"/>
  <c r="R45"/>
  <c r="S45"/>
  <c r="Q46"/>
  <c r="R46"/>
  <c r="S46"/>
  <c r="Q47"/>
  <c r="R47"/>
  <c r="S47"/>
  <c r="Q48"/>
  <c r="R48"/>
  <c r="S48"/>
  <c r="Q49"/>
  <c r="R49"/>
  <c r="S49"/>
  <c r="Q50"/>
  <c r="R50"/>
  <c r="S50"/>
  <c r="Q51"/>
  <c r="R51"/>
  <c r="S51"/>
  <c r="Q52"/>
  <c r="R52"/>
  <c r="S52"/>
  <c r="Q53"/>
  <c r="R53"/>
  <c r="S53"/>
  <c r="Q54"/>
  <c r="R54"/>
  <c r="S54"/>
  <c r="Q55"/>
  <c r="R55"/>
  <c r="S55"/>
  <c r="Q56"/>
  <c r="R56"/>
  <c r="S56"/>
  <c r="Q57"/>
  <c r="R57"/>
  <c r="S57"/>
  <c r="Q58"/>
  <c r="R58"/>
  <c r="S58"/>
  <c r="R3"/>
  <c r="S3"/>
  <c r="Q3"/>
  <c r="F4" l="1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G3"/>
  <c r="H3"/>
  <c r="F3"/>
</calcChain>
</file>

<file path=xl/sharedStrings.xml><?xml version="1.0" encoding="utf-8"?>
<sst xmlns="http://schemas.openxmlformats.org/spreadsheetml/2006/main" count="563" uniqueCount="402">
  <si>
    <t>Código da Conta</t>
  </si>
  <si>
    <t>Descrição da Conta</t>
  </si>
  <si>
    <t>Ativo Total</t>
  </si>
  <si>
    <t>Ativo Circulante</t>
  </si>
  <si>
    <t>1.01.01</t>
  </si>
  <si>
    <t>Disponibilidades</t>
  </si>
  <si>
    <t>1.01.02</t>
  </si>
  <si>
    <t>Créditos</t>
  </si>
  <si>
    <t>1.01.02.01</t>
  </si>
  <si>
    <t>Clientes</t>
  </si>
  <si>
    <t>1.01.02.02</t>
  </si>
  <si>
    <t>Créditos Diversos</t>
  </si>
  <si>
    <t>1.01.03</t>
  </si>
  <si>
    <t>Estoques</t>
  </si>
  <si>
    <t>1.01.04</t>
  </si>
  <si>
    <t>Outros</t>
  </si>
  <si>
    <t>1.01.04.01</t>
  </si>
  <si>
    <t>Tributos a recuperar</t>
  </si>
  <si>
    <t>1.01.04.02</t>
  </si>
  <si>
    <t>IR/CS diferidos</t>
  </si>
  <si>
    <t>1.01.04.03</t>
  </si>
  <si>
    <t>Despesas do exercicio seguinte</t>
  </si>
  <si>
    <t>1.01.04.20</t>
  </si>
  <si>
    <t>Demais contas a receber</t>
  </si>
  <si>
    <t>Ativo Não Circulante</t>
  </si>
  <si>
    <t>1.02.01</t>
  </si>
  <si>
    <t>Ativo Realizável a Longo Prazo</t>
  </si>
  <si>
    <t>1.02.01.01</t>
  </si>
  <si>
    <t>1.02.01.02</t>
  </si>
  <si>
    <t>Créditos com Pessoas Ligadas</t>
  </si>
  <si>
    <t>1.02.01.02.01</t>
  </si>
  <si>
    <t>Com Coligadas e Equiparadas</t>
  </si>
  <si>
    <t>1.02.01.02.02</t>
  </si>
  <si>
    <t>Com Controladas</t>
  </si>
  <si>
    <t>1.02.01.02.03</t>
  </si>
  <si>
    <t>Com Outras Pessoas Ligadas</t>
  </si>
  <si>
    <t>1.02.01.03</t>
  </si>
  <si>
    <t>1.02.01.03.01</t>
  </si>
  <si>
    <t>Caixa restrito</t>
  </si>
  <si>
    <t>1.02.01.03.02</t>
  </si>
  <si>
    <t>Depósitos em garantia</t>
  </si>
  <si>
    <t>1.02.01.03.03</t>
  </si>
  <si>
    <t>1.02.01.03.04</t>
  </si>
  <si>
    <t>Pré-pagamento de manutenção</t>
  </si>
  <si>
    <t>1.02.01.03.20</t>
  </si>
  <si>
    <t>1.02.02</t>
  </si>
  <si>
    <t>Ativo Permanente</t>
  </si>
  <si>
    <t>1.02.02.01</t>
  </si>
  <si>
    <t>Investimentos</t>
  </si>
  <si>
    <t>1.02.02.01.01</t>
  </si>
  <si>
    <t>Participações Coligadas/Equiparadas</t>
  </si>
  <si>
    <t>1.02.02.01.02</t>
  </si>
  <si>
    <t>Participações em Controladas</t>
  </si>
  <si>
    <t>1.02.02.01.03</t>
  </si>
  <si>
    <t>Outros Investimentos</t>
  </si>
  <si>
    <t>1.02.02.02</t>
  </si>
  <si>
    <t>Imobilizado</t>
  </si>
  <si>
    <t>1.02.02.03</t>
  </si>
  <si>
    <t>Intangível</t>
  </si>
  <si>
    <t>1.02.02.04</t>
  </si>
  <si>
    <t>Diferido</t>
  </si>
  <si>
    <t>01/01/2009 a 31/12/2009</t>
  </si>
  <si>
    <t>01/01/2008 a 31/12/2008</t>
  </si>
  <si>
    <t>01/01/2007 a 31/12/2007</t>
  </si>
  <si>
    <t>3.01</t>
  </si>
  <si>
    <t>Receita Bruta de Vendas e/ou Serviços</t>
  </si>
  <si>
    <t>3.01.01</t>
  </si>
  <si>
    <t>Receita de voo doméstico</t>
  </si>
  <si>
    <t>3.01.02</t>
  </si>
  <si>
    <t>Receita de voo internacional</t>
  </si>
  <si>
    <t>3.01.03</t>
  </si>
  <si>
    <t>Cargas</t>
  </si>
  <si>
    <t>3.01.04</t>
  </si>
  <si>
    <t>Outras</t>
  </si>
  <si>
    <t>3.02</t>
  </si>
  <si>
    <t>Deduções da Receita Bruta</t>
  </si>
  <si>
    <t>3.03</t>
  </si>
  <si>
    <t>Receita Líquida de Vendas e/ou Serviços</t>
  </si>
  <si>
    <t>3.04</t>
  </si>
  <si>
    <t>Custo de Bens e/ou Serviços Vendidos</t>
  </si>
  <si>
    <t>3.05</t>
  </si>
  <si>
    <t>Resultado Bruto</t>
  </si>
  <si>
    <t>3.06</t>
  </si>
  <si>
    <t>Despesas/Receitas Operacionais</t>
  </si>
  <si>
    <t>3.06.01</t>
  </si>
  <si>
    <t>Com Vendas</t>
  </si>
  <si>
    <t>3.06.02</t>
  </si>
  <si>
    <t>Gerais e Administrativas</t>
  </si>
  <si>
    <t>3.06.02.01</t>
  </si>
  <si>
    <t>Gerais e administrativas</t>
  </si>
  <si>
    <t>3.06.02.02</t>
  </si>
  <si>
    <t>Honorários da administração</t>
  </si>
  <si>
    <t>3.06.03</t>
  </si>
  <si>
    <t>Financeiras</t>
  </si>
  <si>
    <t>3.06.03.01</t>
  </si>
  <si>
    <t>Receitas Financeiras</t>
  </si>
  <si>
    <t>3.06.03.02</t>
  </si>
  <si>
    <t>Despesas Financeiras</t>
  </si>
  <si>
    <t>3.06.04</t>
  </si>
  <si>
    <t>Outras Receitas Operacionais</t>
  </si>
  <si>
    <t>3.06.05</t>
  </si>
  <si>
    <t>Outras Despesas Operacionais</t>
  </si>
  <si>
    <t>3.06.06</t>
  </si>
  <si>
    <t>Resultado da Equivalência Patrimonial</t>
  </si>
  <si>
    <t>3.07</t>
  </si>
  <si>
    <t>Resultado Operacional</t>
  </si>
  <si>
    <t>3.08</t>
  </si>
  <si>
    <t>Resultado Não Operacional</t>
  </si>
  <si>
    <t>3.08.01</t>
  </si>
  <si>
    <t>Receitas</t>
  </si>
  <si>
    <t>3.08.02</t>
  </si>
  <si>
    <t>Despesas</t>
  </si>
  <si>
    <t>3.09</t>
  </si>
  <si>
    <t>Resultado Antes Tributação/Participações</t>
  </si>
  <si>
    <t>3.10</t>
  </si>
  <si>
    <t>Provisão para IR e Contribuição Social</t>
  </si>
  <si>
    <t>3.11</t>
  </si>
  <si>
    <t>IR Diferido</t>
  </si>
  <si>
    <t>3.12</t>
  </si>
  <si>
    <t>Participações/Contribuições Estatutárias</t>
  </si>
  <si>
    <t>3.12.01</t>
  </si>
  <si>
    <t>Participações</t>
  </si>
  <si>
    <t>3.12.02</t>
  </si>
  <si>
    <t>Contribuições</t>
  </si>
  <si>
    <t>3.13</t>
  </si>
  <si>
    <t>Reversão dos Juros sobre Capital Próprio</t>
  </si>
  <si>
    <t>3.14</t>
  </si>
  <si>
    <t>Part. de Acionistas Não Controladores</t>
  </si>
  <si>
    <t>3.15</t>
  </si>
  <si>
    <t>Lucro/Prejuízo do Período</t>
  </si>
  <si>
    <t>HORIZONTAL</t>
  </si>
  <si>
    <t>VERTICAL</t>
  </si>
  <si>
    <t>DRE</t>
  </si>
  <si>
    <t>DFC</t>
  </si>
  <si>
    <t>4.01</t>
  </si>
  <si>
    <t>Caixa Líquido Atividades Operacionais</t>
  </si>
  <si>
    <t>4.01.01</t>
  </si>
  <si>
    <t>Caixa Gerado nas Operações</t>
  </si>
  <si>
    <t>4.01.01.01</t>
  </si>
  <si>
    <t>Lucro líquido (prejuizo) do exercicio</t>
  </si>
  <si>
    <t>4.01.01.02</t>
  </si>
  <si>
    <t>Depreciação e amortização</t>
  </si>
  <si>
    <t>4.01.01.03</t>
  </si>
  <si>
    <t>4.01.01.04</t>
  </si>
  <si>
    <t>Provisão para contingências</t>
  </si>
  <si>
    <t>4.01.01.05</t>
  </si>
  <si>
    <t>Equivalência patrimonial</t>
  </si>
  <si>
    <t>4.01.01.06</t>
  </si>
  <si>
    <t>Amortização de ágio</t>
  </si>
  <si>
    <t>4.01.01.07</t>
  </si>
  <si>
    <t>Valor residual de ativo imobiliz baixado</t>
  </si>
  <si>
    <t>4.01.01.08</t>
  </si>
  <si>
    <t>Juros e var camb s/ ativos e passivos</t>
  </si>
  <si>
    <t>4.01.01.09</t>
  </si>
  <si>
    <t>Prov dev duv, perda estoques e outros</t>
  </si>
  <si>
    <t>4.01.01.10</t>
  </si>
  <si>
    <t>Participação de acionistas não controlad</t>
  </si>
  <si>
    <t>4.01.02</t>
  </si>
  <si>
    <t>Variações nos Ativos e Passivos</t>
  </si>
  <si>
    <t>4.01.02.01</t>
  </si>
  <si>
    <t>Títulos e valores mobiliários</t>
  </si>
  <si>
    <t>4.01.02.02</t>
  </si>
  <si>
    <t>Contas a receber</t>
  </si>
  <si>
    <t>4.01.02.03</t>
  </si>
  <si>
    <t>4.01.02.04</t>
  </si>
  <si>
    <t>4.01.02.05</t>
  </si>
  <si>
    <t>4.01.02.06</t>
  </si>
  <si>
    <t>Depósitos judiciais</t>
  </si>
  <si>
    <t>4.01.02.07</t>
  </si>
  <si>
    <t>4.01.02.08</t>
  </si>
  <si>
    <t>4.01.02.09</t>
  </si>
  <si>
    <t>Seguro de aeronaves</t>
  </si>
  <si>
    <t>4.01.02.10</t>
  </si>
  <si>
    <t>4.01.02.11</t>
  </si>
  <si>
    <t>Fornecedores</t>
  </si>
  <si>
    <t>4.01.02.12</t>
  </si>
  <si>
    <t>Salários e encargos sociais</t>
  </si>
  <si>
    <t>4.01.02.13</t>
  </si>
  <si>
    <t>Transportes a executar</t>
  </si>
  <si>
    <t>4.01.02.14</t>
  </si>
  <si>
    <t>Impostos e tarifas a recolher</t>
  </si>
  <si>
    <t>4.01.02.15</t>
  </si>
  <si>
    <t>Provisão para IR/CS diferidos</t>
  </si>
  <si>
    <t>4.01.02.16</t>
  </si>
  <si>
    <t>Instrumentos financeiros de hedge</t>
  </si>
  <si>
    <t>4.01.02.17</t>
  </si>
  <si>
    <t>Juros pagos</t>
  </si>
  <si>
    <t>4.01.02.18</t>
  </si>
  <si>
    <t>IR/CS pagos</t>
  </si>
  <si>
    <t>4.01.02.19</t>
  </si>
  <si>
    <t>Demais contas a pagar</t>
  </si>
  <si>
    <t>4.01.02.20</t>
  </si>
  <si>
    <t>Provisão para contingencias</t>
  </si>
  <si>
    <t>4.01.03</t>
  </si>
  <si>
    <t>4.02</t>
  </si>
  <si>
    <t>Caixa Líquido Atividades de Investimento</t>
  </si>
  <si>
    <t>4.02.01</t>
  </si>
  <si>
    <t>Aquisição de imobilizado</t>
  </si>
  <si>
    <t>4.02.02</t>
  </si>
  <si>
    <t>Aumento de ativo intangível</t>
  </si>
  <si>
    <t>4.02.03</t>
  </si>
  <si>
    <t>Pré pagamento de aeronaves</t>
  </si>
  <si>
    <t>4.02.04</t>
  </si>
  <si>
    <t>Depósito em garantia</t>
  </si>
  <si>
    <t>4.02.05</t>
  </si>
  <si>
    <t>Investimento em caixa restrito</t>
  </si>
  <si>
    <t>4.02.06</t>
  </si>
  <si>
    <t>Ingressos rec ger venda imobilizado</t>
  </si>
  <si>
    <t>4.03</t>
  </si>
  <si>
    <t>Caixa Líquido Atividades Financiamento</t>
  </si>
  <si>
    <t>4.03.01</t>
  </si>
  <si>
    <t>Aumento de capital</t>
  </si>
  <si>
    <t>4.03.02</t>
  </si>
  <si>
    <t>Recompra/alienação de ações</t>
  </si>
  <si>
    <t>4.03.03</t>
  </si>
  <si>
    <t>Dividendos pagos</t>
  </si>
  <si>
    <t>4.03.04</t>
  </si>
  <si>
    <t>Empréstimos e financiamentos</t>
  </si>
  <si>
    <t>4.03.05</t>
  </si>
  <si>
    <t>Arrendamentos mercantis</t>
  </si>
  <si>
    <t>4.03.06</t>
  </si>
  <si>
    <t>Debêntures</t>
  </si>
  <si>
    <t>4.03.07</t>
  </si>
  <si>
    <t>Bônus seniores</t>
  </si>
  <si>
    <t>4.04</t>
  </si>
  <si>
    <t>Variação Cambial s/ Caixa e Equivalentes</t>
  </si>
  <si>
    <t>4.05</t>
  </si>
  <si>
    <t>Aumento(Redução) de Caixa e Equivalentes</t>
  </si>
  <si>
    <t>4.05.01</t>
  </si>
  <si>
    <t>Saldo Inicial de Caixa e Equivalentes</t>
  </si>
  <si>
    <t>4.05.02</t>
  </si>
  <si>
    <t>Saldo Final de Caixa e Equivalentes</t>
  </si>
  <si>
    <t>Capital Social</t>
  </si>
  <si>
    <t>Reservas de</t>
  </si>
  <si>
    <t>Capital</t>
  </si>
  <si>
    <t>Reavaliação</t>
  </si>
  <si>
    <t>Lucro</t>
  </si>
  <si>
    <t>Lucros/Prejuízo</t>
  </si>
  <si>
    <t>Acumulados</t>
  </si>
  <si>
    <t>Ajustes de Avaliação</t>
  </si>
  <si>
    <t>Patrimonial</t>
  </si>
  <si>
    <t>Total do Patrimônio</t>
  </si>
  <si>
    <t>Líquido</t>
  </si>
  <si>
    <t>5.01</t>
  </si>
  <si>
    <t>Saldo Inicial</t>
  </si>
  <si>
    <t>5.02</t>
  </si>
  <si>
    <t>Ajustes de Exercícios Anteriores</t>
  </si>
  <si>
    <t>5.03</t>
  </si>
  <si>
    <t>Saldo Ajustado</t>
  </si>
  <si>
    <t>5.04</t>
  </si>
  <si>
    <t>Lucro / Prejuízo do Período</t>
  </si>
  <si>
    <t>5.05</t>
  </si>
  <si>
    <t>Destinações</t>
  </si>
  <si>
    <t>5.05.01</t>
  </si>
  <si>
    <t>Dividendos</t>
  </si>
  <si>
    <t>5.05.02</t>
  </si>
  <si>
    <t>Juros sobre Capital Próprio</t>
  </si>
  <si>
    <t>5.05.03</t>
  </si>
  <si>
    <t>Outras Destinações</t>
  </si>
  <si>
    <t>5.05.03.01</t>
  </si>
  <si>
    <t>Realização de reserva de reavaliação</t>
  </si>
  <si>
    <t>5.06</t>
  </si>
  <si>
    <t>Realização de Reservas de Lucros</t>
  </si>
  <si>
    <t>5.07</t>
  </si>
  <si>
    <t>Ajustes de Avaliação Patrimonial</t>
  </si>
  <si>
    <t>5.07.01</t>
  </si>
  <si>
    <t>Ajustes de Títulos e Valores Mobiliários</t>
  </si>
  <si>
    <t>5.07.02</t>
  </si>
  <si>
    <t>Ajustes Acumulados de Conversão</t>
  </si>
  <si>
    <t>5.07.03</t>
  </si>
  <si>
    <t>Ajustes de Combinação de Negócios</t>
  </si>
  <si>
    <t>5.08</t>
  </si>
  <si>
    <t>Aumento/Redução do Capital Social</t>
  </si>
  <si>
    <t>5.09</t>
  </si>
  <si>
    <t>Constituição/Realização Reservas Capital</t>
  </si>
  <si>
    <t>5.10</t>
  </si>
  <si>
    <t>Ações em Tesouraria</t>
  </si>
  <si>
    <t>5.11</t>
  </si>
  <si>
    <t>Outras Transações de Capital</t>
  </si>
  <si>
    <t>5.12</t>
  </si>
  <si>
    <t>5.12.01</t>
  </si>
  <si>
    <t>Remuneração c base em ações</t>
  </si>
  <si>
    <t>5.13</t>
  </si>
  <si>
    <t>Saldo Final</t>
  </si>
  <si>
    <t>2008/2007</t>
  </si>
  <si>
    <t>2009/2007</t>
  </si>
  <si>
    <t>DMPL 2009</t>
  </si>
  <si>
    <t>5.07.04</t>
  </si>
  <si>
    <t>Realização da reserva reavaliação</t>
  </si>
  <si>
    <t>Exercicio da opção de compra de ações</t>
  </si>
  <si>
    <t>5.12.02</t>
  </si>
  <si>
    <t>Remuneração com base em ações</t>
  </si>
  <si>
    <t>DMPL 2007</t>
  </si>
  <si>
    <t>5.02.01</t>
  </si>
  <si>
    <t>Ajustes de adoção inicial da Lei 11.638</t>
  </si>
  <si>
    <t>Realiz da reser de reavaliação, liquido</t>
  </si>
  <si>
    <t>5.05.03.02</t>
  </si>
  <si>
    <t>Rever da reserv de reavaliação por baixa</t>
  </si>
  <si>
    <t>5.05.03.05</t>
  </si>
  <si>
    <t>Reavaliação, liq dos efeitos tributarios</t>
  </si>
  <si>
    <t>5.05.03.06</t>
  </si>
  <si>
    <t>Apropriação do lucro liquido</t>
  </si>
  <si>
    <t>Exercício de opção de compra de ações</t>
  </si>
  <si>
    <t>Remuneração de ações</t>
  </si>
  <si>
    <t>INDICES</t>
  </si>
  <si>
    <t>Liquidez Corrente</t>
  </si>
  <si>
    <t>Liquidez Seca</t>
  </si>
  <si>
    <t>Liquidez Geral</t>
  </si>
  <si>
    <t>Liquidez Imediata</t>
  </si>
  <si>
    <t>Giro do Ativo</t>
  </si>
  <si>
    <t>Qualidade da Dívida</t>
  </si>
  <si>
    <t>Passivo Total</t>
  </si>
  <si>
    <t>Passivo Circulante</t>
  </si>
  <si>
    <t>2.01.01</t>
  </si>
  <si>
    <t>Empréstimos e Financiamentos</t>
  </si>
  <si>
    <t>2.01.02</t>
  </si>
  <si>
    <t>2.01.03</t>
  </si>
  <si>
    <t>2.01.04</t>
  </si>
  <si>
    <t>Impostos, Taxas e Contribuições</t>
  </si>
  <si>
    <t>2.01.05</t>
  </si>
  <si>
    <t>Dividendos a Pagar</t>
  </si>
  <si>
    <t>2.01.06</t>
  </si>
  <si>
    <t>Provisões</t>
  </si>
  <si>
    <t>2.01.07</t>
  </si>
  <si>
    <t>Dívidas com Pessoas Ligadas</t>
  </si>
  <si>
    <t>2.01.08</t>
  </si>
  <si>
    <t>2.01.08.01</t>
  </si>
  <si>
    <t>Arrendamentos financeiros</t>
  </si>
  <si>
    <t>2.01.08.02</t>
  </si>
  <si>
    <t>2.01.08.03</t>
  </si>
  <si>
    <t>Receita diferida</t>
  </si>
  <si>
    <t>2.01.08.05</t>
  </si>
  <si>
    <t>IR/CS a pagar</t>
  </si>
  <si>
    <t>2.01.08.07</t>
  </si>
  <si>
    <t>2.01.08.08</t>
  </si>
  <si>
    <t>2.01.08.10</t>
  </si>
  <si>
    <t>2.01.08.11</t>
  </si>
  <si>
    <t>Passivo Não Circulante</t>
  </si>
  <si>
    <t>2.02.01</t>
  </si>
  <si>
    <t>Passivo Exigível a Longo Prazo</t>
  </si>
  <si>
    <t>2.02.01.01</t>
  </si>
  <si>
    <t>2.02.01.02</t>
  </si>
  <si>
    <t>2.02.01.03</t>
  </si>
  <si>
    <t>2.02.01.03.01</t>
  </si>
  <si>
    <t>Provisões para contingências</t>
  </si>
  <si>
    <t>2.02.01.04</t>
  </si>
  <si>
    <t>2.02.01.05</t>
  </si>
  <si>
    <t>Adiantamento para Futuro Aumento Capital</t>
  </si>
  <si>
    <t>2.02.01.06</t>
  </si>
  <si>
    <t>2.02.01.06.01</t>
  </si>
  <si>
    <t>2.02.01.06.02</t>
  </si>
  <si>
    <t>2.02.01.06.03</t>
  </si>
  <si>
    <t>2.02.01.06.04</t>
  </si>
  <si>
    <t>2.02.01.06.05</t>
  </si>
  <si>
    <t>2.02.01.06.06</t>
  </si>
  <si>
    <t>Programa de recuperação fiscal</t>
  </si>
  <si>
    <t>2.02.01.06.20</t>
  </si>
  <si>
    <t>Resultados de Exercícios Futuros</t>
  </si>
  <si>
    <t>Patrimônio Líquido</t>
  </si>
  <si>
    <t>2.05.01</t>
  </si>
  <si>
    <t>Capital Social Realizado</t>
  </si>
  <si>
    <t>2.05.02</t>
  </si>
  <si>
    <t>Reservas de Capital</t>
  </si>
  <si>
    <t>2.05.03</t>
  </si>
  <si>
    <t>Reservas de Reavaliação</t>
  </si>
  <si>
    <t>2.05.03.01</t>
  </si>
  <si>
    <t>Ativos Próprios</t>
  </si>
  <si>
    <t>2.05.03.02</t>
  </si>
  <si>
    <t>Controladas/Coligadas e Equiparadas</t>
  </si>
  <si>
    <t>2.05.04</t>
  </si>
  <si>
    <t>Reservas de Lucro</t>
  </si>
  <si>
    <t>2.05.04.01</t>
  </si>
  <si>
    <t>Legal</t>
  </si>
  <si>
    <t>2.05.04.02</t>
  </si>
  <si>
    <t>Estatutária</t>
  </si>
  <si>
    <t>2.05.04.03</t>
  </si>
  <si>
    <t>Para Contingências</t>
  </si>
  <si>
    <t>2.05.04.04</t>
  </si>
  <si>
    <t>De Lucros a Realizar</t>
  </si>
  <si>
    <t>2.05.04.05</t>
  </si>
  <si>
    <t>Retenção de Lucros</t>
  </si>
  <si>
    <t>2.05.04.06</t>
  </si>
  <si>
    <t>Especial p/ Dividendos Não Distribuídos</t>
  </si>
  <si>
    <t>2.05.04.07</t>
  </si>
  <si>
    <t>Outras Reservas de Lucro</t>
  </si>
  <si>
    <t>2.05.05</t>
  </si>
  <si>
    <t>2.05.05.01</t>
  </si>
  <si>
    <t>2.05.05.02</t>
  </si>
  <si>
    <t>2.05.05.03</t>
  </si>
  <si>
    <t>2.05.06</t>
  </si>
  <si>
    <t>Lucros/Prejuízos Acumulados</t>
  </si>
  <si>
    <t>2.05.07</t>
  </si>
  <si>
    <t>BALANÇO PATRIMONIAL CONSOLIDADO - ATIVO</t>
  </si>
  <si>
    <t>BALANÇO PATRIMONIAL CONSOLIDADO - PASSIVO</t>
  </si>
  <si>
    <t>Terceiros/Capital Próprio</t>
  </si>
  <si>
    <t>Margem de Lucro Líquido</t>
  </si>
  <si>
    <t xml:space="preserve">Nivel de Imobilização do Ativo </t>
  </si>
  <si>
    <t>Nivel de imobilização do Capital Próprio</t>
  </si>
  <si>
    <t>Imobilização de Recursos Permanentes</t>
  </si>
  <si>
    <t>Retorno sobre PL (ROE)</t>
  </si>
  <si>
    <t>Quantidade da Dívida</t>
  </si>
  <si>
    <t>Retorno sobre Ativo (ROA)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</si>
</sst>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CC000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6" borderId="1" xfId="0" applyFill="1" applyBorder="1"/>
    <xf numFmtId="0" fontId="7" fillId="6" borderId="1" xfId="0" applyFont="1" applyFill="1" applyBorder="1" applyAlignment="1">
      <alignment horizontal="right" vertical="center"/>
    </xf>
    <xf numFmtId="0" fontId="0" fillId="5" borderId="1" xfId="0" applyFill="1" applyBorder="1"/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right"/>
    </xf>
    <xf numFmtId="9" fontId="0" fillId="4" borderId="1" xfId="1" applyFont="1" applyFill="1" applyBorder="1"/>
    <xf numFmtId="9" fontId="0" fillId="6" borderId="1" xfId="1" applyFont="1" applyFill="1" applyBorder="1"/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0" fillId="0" borderId="1" xfId="0" applyBorder="1"/>
    <xf numFmtId="14" fontId="4" fillId="6" borderId="1" xfId="0" applyNumberFormat="1" applyFont="1" applyFill="1" applyBorder="1" applyAlignment="1">
      <alignment horizontal="right" vertical="top"/>
    </xf>
    <xf numFmtId="14" fontId="2" fillId="2" borderId="1" xfId="0" applyNumberFormat="1" applyFont="1" applyFill="1" applyBorder="1" applyAlignment="1">
      <alignment horizontal="right" vertical="top"/>
    </xf>
    <xf numFmtId="0" fontId="0" fillId="6" borderId="1" xfId="0" applyFont="1" applyFill="1" applyBorder="1"/>
    <xf numFmtId="0" fontId="3" fillId="3" borderId="1" xfId="0" applyFont="1" applyFill="1" applyBorder="1" applyAlignment="1">
      <alignment horizontal="left" wrapText="1"/>
    </xf>
    <xf numFmtId="3" fontId="3" fillId="3" borderId="1" xfId="0" applyNumberFormat="1" applyFont="1" applyFill="1" applyBorder="1" applyAlignment="1">
      <alignment horizontal="right" wrapText="1"/>
    </xf>
    <xf numFmtId="3" fontId="3" fillId="4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Fill="1"/>
    <xf numFmtId="0" fontId="3" fillId="3" borderId="2" xfId="0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8" fillId="0" borderId="10" xfId="0" applyFont="1" applyBorder="1"/>
    <xf numFmtId="0" fontId="0" fillId="0" borderId="11" xfId="0" applyBorder="1"/>
    <xf numFmtId="0" fontId="0" fillId="0" borderId="12" xfId="0" applyBorder="1"/>
    <xf numFmtId="0" fontId="2" fillId="2" borderId="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2" fillId="2" borderId="4" xfId="0" applyFont="1" applyFill="1" applyBorder="1" applyAlignment="1">
      <alignment horizontal="left" vertical="top"/>
    </xf>
    <xf numFmtId="0" fontId="0" fillId="5" borderId="5" xfId="0" applyFill="1" applyBorder="1"/>
    <xf numFmtId="0" fontId="3" fillId="3" borderId="4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wrapText="1"/>
    </xf>
    <xf numFmtId="9" fontId="0" fillId="0" borderId="1" xfId="1" applyFont="1" applyBorder="1"/>
    <xf numFmtId="0" fontId="2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14" fontId="4" fillId="6" borderId="21" xfId="0" applyNumberFormat="1" applyFont="1" applyFill="1" applyBorder="1" applyAlignment="1">
      <alignment horizontal="center" vertical="top"/>
    </xf>
    <xf numFmtId="14" fontId="4" fillId="6" borderId="22" xfId="0" applyNumberFormat="1" applyFont="1" applyFill="1" applyBorder="1" applyAlignment="1">
      <alignment horizontal="center" vertical="top"/>
    </xf>
    <xf numFmtId="14" fontId="4" fillId="6" borderId="2" xfId="0" applyNumberFormat="1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9" fontId="0" fillId="0" borderId="14" xfId="1" applyFont="1" applyBorder="1"/>
    <xf numFmtId="9" fontId="0" fillId="0" borderId="15" xfId="1" applyFont="1" applyBorder="1"/>
    <xf numFmtId="9" fontId="0" fillId="0" borderId="5" xfId="1" applyFont="1" applyBorder="1"/>
    <xf numFmtId="9" fontId="0" fillId="0" borderId="7" xfId="1" applyFont="1" applyBorder="1"/>
    <xf numFmtId="9" fontId="0" fillId="0" borderId="8" xfId="1" applyFont="1" applyBorder="1"/>
    <xf numFmtId="0" fontId="0" fillId="0" borderId="4" xfId="0" applyBorder="1" applyAlignment="1">
      <alignment vertical="center"/>
    </xf>
    <xf numFmtId="0" fontId="0" fillId="0" borderId="23" xfId="0" applyBorder="1"/>
    <xf numFmtId="2" fontId="0" fillId="0" borderId="14" xfId="1" applyNumberFormat="1" applyFont="1" applyBorder="1"/>
    <xf numFmtId="2" fontId="0" fillId="0" borderId="15" xfId="1" applyNumberFormat="1" applyFont="1" applyBorder="1"/>
    <xf numFmtId="2" fontId="0" fillId="0" borderId="1" xfId="1" applyNumberFormat="1" applyFont="1" applyBorder="1"/>
    <xf numFmtId="2" fontId="0" fillId="0" borderId="5" xfId="1" applyNumberFormat="1" applyFont="1" applyBorder="1"/>
    <xf numFmtId="2" fontId="0" fillId="0" borderId="7" xfId="1" applyNumberFormat="1" applyFont="1" applyBorder="1"/>
    <xf numFmtId="2" fontId="0" fillId="0" borderId="8" xfId="1" applyNumberFormat="1" applyFont="1" applyBorder="1"/>
    <xf numFmtId="3" fontId="0" fillId="0" borderId="0" xfId="0" applyNumberFormat="1"/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" fontId="0" fillId="5" borderId="1" xfId="1" applyNumberFormat="1" applyFont="1" applyFill="1" applyBorder="1" applyAlignment="1">
      <alignment horizontal="center"/>
    </xf>
    <xf numFmtId="1" fontId="0" fillId="4" borderId="1" xfId="1" applyNumberFormat="1" applyFont="1" applyFill="1" applyBorder="1" applyAlignment="1">
      <alignment horizontal="center"/>
    </xf>
    <xf numFmtId="9" fontId="0" fillId="5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5" borderId="5" xfId="1" applyNumberFormat="1" applyFont="1" applyFill="1" applyBorder="1" applyAlignment="1">
      <alignment horizontal="center"/>
    </xf>
    <xf numFmtId="1" fontId="0" fillId="4" borderId="5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9"/>
  <sheetViews>
    <sheetView topLeftCell="B40" zoomScale="85" zoomScaleNormal="85" workbookViewId="0">
      <selection activeCell="C45" sqref="C45"/>
    </sheetView>
  </sheetViews>
  <sheetFormatPr defaultRowHeight="15"/>
  <cols>
    <col min="1" max="1" width="12.5703125" customWidth="1"/>
    <col min="2" max="2" width="37.140625" bestFit="1" customWidth="1"/>
    <col min="3" max="3" width="13.85546875" customWidth="1"/>
    <col min="4" max="4" width="14.5703125" customWidth="1"/>
    <col min="5" max="5" width="14.7109375" customWidth="1"/>
    <col min="6" max="6" width="10" customWidth="1"/>
    <col min="7" max="7" width="9.85546875" customWidth="1"/>
    <col min="9" max="10" width="9.85546875" style="58" bestFit="1" customWidth="1"/>
    <col min="12" max="12" width="11.140625" customWidth="1"/>
    <col min="13" max="13" width="31.140625" bestFit="1" customWidth="1"/>
    <col min="14" max="16" width="9.85546875" bestFit="1" customWidth="1"/>
    <col min="17" max="17" width="5.5703125" bestFit="1" customWidth="1"/>
    <col min="18" max="18" width="5.7109375" bestFit="1" customWidth="1"/>
    <col min="19" max="19" width="5.5703125" bestFit="1" customWidth="1"/>
    <col min="20" max="21" width="9.85546875" bestFit="1" customWidth="1"/>
    <col min="22" max="23" width="10.7109375" customWidth="1"/>
    <col min="26" max="26" width="30.7109375" bestFit="1" customWidth="1"/>
    <col min="27" max="27" width="13.140625" customWidth="1"/>
  </cols>
  <sheetData>
    <row r="1" spans="1:21">
      <c r="A1" s="15" t="s">
        <v>392</v>
      </c>
      <c r="B1" s="15"/>
      <c r="C1" s="15"/>
      <c r="D1" s="15"/>
      <c r="E1" s="15"/>
      <c r="F1" s="66" t="s">
        <v>131</v>
      </c>
      <c r="G1" s="67"/>
      <c r="H1" s="68"/>
      <c r="I1" s="70" t="s">
        <v>130</v>
      </c>
      <c r="J1" s="71"/>
      <c r="L1" s="43" t="s">
        <v>393</v>
      </c>
      <c r="M1" s="44"/>
      <c r="N1" s="44"/>
      <c r="O1" s="44"/>
      <c r="P1" s="44"/>
      <c r="Q1" s="61" t="s">
        <v>131</v>
      </c>
      <c r="R1" s="62"/>
      <c r="S1" s="63"/>
      <c r="T1" s="64" t="s">
        <v>130</v>
      </c>
      <c r="U1" s="65"/>
    </row>
    <row r="2" spans="1:21">
      <c r="A2" s="2" t="s">
        <v>0</v>
      </c>
      <c r="B2" s="2" t="s">
        <v>1</v>
      </c>
      <c r="C2" s="17">
        <v>40178</v>
      </c>
      <c r="D2" s="17">
        <v>39813</v>
      </c>
      <c r="E2" s="17">
        <v>39447</v>
      </c>
      <c r="F2" s="16"/>
      <c r="G2" s="6"/>
      <c r="H2" s="18"/>
      <c r="I2" s="69" t="s">
        <v>284</v>
      </c>
      <c r="J2" s="69" t="s">
        <v>285</v>
      </c>
      <c r="L2" s="45" t="s">
        <v>0</v>
      </c>
      <c r="M2" s="2" t="s">
        <v>1</v>
      </c>
      <c r="N2" s="17">
        <v>40178</v>
      </c>
      <c r="O2" s="17">
        <v>39813</v>
      </c>
      <c r="P2" s="17">
        <v>39447</v>
      </c>
      <c r="Q2" s="6">
        <v>2009</v>
      </c>
      <c r="R2" s="6">
        <v>2008</v>
      </c>
      <c r="S2" s="6">
        <v>2007</v>
      </c>
      <c r="T2" s="8" t="s">
        <v>284</v>
      </c>
      <c r="U2" s="46" t="s">
        <v>285</v>
      </c>
    </row>
    <row r="3" spans="1:21">
      <c r="A3" s="19">
        <v>1</v>
      </c>
      <c r="B3" s="3" t="s">
        <v>2</v>
      </c>
      <c r="C3" s="20">
        <v>13137213</v>
      </c>
      <c r="D3" s="20">
        <v>13305806</v>
      </c>
      <c r="E3" s="20">
        <v>10458687</v>
      </c>
      <c r="F3" s="12">
        <f>C3/C$3</f>
        <v>1</v>
      </c>
      <c r="G3" s="12">
        <f>D3/D$3</f>
        <v>1</v>
      </c>
      <c r="H3" s="12">
        <f>E3/E$3</f>
        <v>1</v>
      </c>
      <c r="I3" s="91">
        <f>IF(E3&lt;=0,"-",D3/E3*100)</f>
        <v>127.22252802861391</v>
      </c>
      <c r="J3" s="91">
        <f>IF(E3&lt;=0,"-",C3/E3*100)</f>
        <v>125.61053791933921</v>
      </c>
      <c r="L3" s="47">
        <v>2</v>
      </c>
      <c r="M3" s="3" t="s">
        <v>311</v>
      </c>
      <c r="N3" s="20">
        <v>13137213</v>
      </c>
      <c r="O3" s="20">
        <v>13305806</v>
      </c>
      <c r="P3" s="20">
        <v>10458687</v>
      </c>
      <c r="Q3" s="12">
        <f>N3/N$3</f>
        <v>1</v>
      </c>
      <c r="R3" s="12">
        <f>O3/O$3</f>
        <v>1</v>
      </c>
      <c r="S3" s="12">
        <f>P3/P$3</f>
        <v>1</v>
      </c>
      <c r="T3" s="91">
        <f>IF(P3&lt;=0,"-",O3/P3*100)</f>
        <v>127.22252802861391</v>
      </c>
      <c r="U3" s="95">
        <f>IF(P3&lt;=0,"-",N3/P3*100)</f>
        <v>125.61053791933921</v>
      </c>
    </row>
    <row r="4" spans="1:21">
      <c r="A4" s="19">
        <v>1.01</v>
      </c>
      <c r="B4" s="9" t="s">
        <v>3</v>
      </c>
      <c r="C4" s="21">
        <v>3770666</v>
      </c>
      <c r="D4" s="21">
        <v>3729352</v>
      </c>
      <c r="E4" s="21">
        <v>4127251</v>
      </c>
      <c r="F4" s="11">
        <f>C4/C$3</f>
        <v>0.28702176024701737</v>
      </c>
      <c r="G4" s="11">
        <f>D4/D$3</f>
        <v>0.2802800521817318</v>
      </c>
      <c r="H4" s="11">
        <f>E4/E$3</f>
        <v>0.39462420091546863</v>
      </c>
      <c r="I4" s="92">
        <f>IF(E4&lt;=0,"-",D4/E4*100)</f>
        <v>90.359224578296789</v>
      </c>
      <c r="J4" s="92">
        <f t="shared" ref="J4:J36" si="0">IF(E4&lt;=0,"-",C4/E4*100)</f>
        <v>91.360229847906027</v>
      </c>
      <c r="L4" s="47">
        <v>2.0099999999999998</v>
      </c>
      <c r="M4" s="3" t="s">
        <v>312</v>
      </c>
      <c r="N4" s="20">
        <v>3856197</v>
      </c>
      <c r="O4" s="20">
        <v>4030511</v>
      </c>
      <c r="P4" s="20">
        <v>3085237</v>
      </c>
      <c r="Q4" s="12">
        <f>N4/N$3</f>
        <v>0.29353234966959885</v>
      </c>
      <c r="R4" s="12">
        <f>O4/O$3</f>
        <v>0.30291370549067076</v>
      </c>
      <c r="S4" s="12">
        <f>P4/P$3</f>
        <v>0.294992765344254</v>
      </c>
      <c r="T4" s="91">
        <f t="shared" ref="T4:T58" si="1">IF(P4&lt;=0,"-",O4/P4*100)</f>
        <v>130.63861868634405</v>
      </c>
      <c r="U4" s="95">
        <f t="shared" ref="U4:U58" si="2">IF(P4&lt;=0,"-",N4/P4*100)</f>
        <v>124.9886799620256</v>
      </c>
    </row>
    <row r="5" spans="1:21">
      <c r="A5" s="19" t="s">
        <v>4</v>
      </c>
      <c r="B5" s="9" t="s">
        <v>5</v>
      </c>
      <c r="C5" s="21">
        <v>2086194</v>
      </c>
      <c r="D5" s="21">
        <v>1914056</v>
      </c>
      <c r="E5" s="21">
        <v>2606877</v>
      </c>
      <c r="F5" s="11">
        <f>C5/C$3</f>
        <v>0.1588003482930512</v>
      </c>
      <c r="G5" s="11">
        <f>D5/D$3</f>
        <v>0.14385118797012372</v>
      </c>
      <c r="H5" s="11">
        <f>E5/E$3</f>
        <v>0.2492547104622215</v>
      </c>
      <c r="I5" s="92">
        <f t="shared" ref="I4:I36" si="3">IF(E5&lt;=0,"-",D5/E5*100)</f>
        <v>73.423333743786145</v>
      </c>
      <c r="J5" s="92">
        <f t="shared" si="0"/>
        <v>80.02656051666419</v>
      </c>
      <c r="L5" s="47" t="s">
        <v>313</v>
      </c>
      <c r="M5" s="3" t="s">
        <v>314</v>
      </c>
      <c r="N5" s="20">
        <v>458602</v>
      </c>
      <c r="O5" s="20">
        <v>191835</v>
      </c>
      <c r="P5" s="20">
        <v>860273</v>
      </c>
      <c r="Q5" s="12">
        <f>N5/N$3</f>
        <v>3.4908621790633983E-2</v>
      </c>
      <c r="R5" s="12">
        <f>O5/O$3</f>
        <v>1.4417390423398627E-2</v>
      </c>
      <c r="S5" s="12">
        <f>P5/P$3</f>
        <v>8.2254397707857599E-2</v>
      </c>
      <c r="T5" s="91">
        <f t="shared" si="1"/>
        <v>22.299316612284706</v>
      </c>
      <c r="U5" s="95">
        <f t="shared" si="2"/>
        <v>53.308891479797694</v>
      </c>
    </row>
    <row r="6" spans="1:21">
      <c r="A6" s="19" t="s">
        <v>6</v>
      </c>
      <c r="B6" s="3" t="s">
        <v>7</v>
      </c>
      <c r="C6" s="20">
        <v>1121979</v>
      </c>
      <c r="D6" s="20">
        <v>1157239</v>
      </c>
      <c r="E6" s="20">
        <v>937928</v>
      </c>
      <c r="F6" s="12">
        <f>C6/C$3</f>
        <v>8.5404644044364666E-2</v>
      </c>
      <c r="G6" s="12">
        <f>D6/D$3</f>
        <v>8.6972484041928769E-2</v>
      </c>
      <c r="H6" s="12">
        <f>E6/E$3</f>
        <v>8.9679325903911269E-2</v>
      </c>
      <c r="I6" s="91">
        <f t="shared" si="3"/>
        <v>123.38249844337732</v>
      </c>
      <c r="J6" s="91">
        <f t="shared" si="0"/>
        <v>119.62314804547898</v>
      </c>
      <c r="L6" s="47" t="s">
        <v>315</v>
      </c>
      <c r="M6" s="3" t="s">
        <v>221</v>
      </c>
      <c r="N6" s="20">
        <v>275896</v>
      </c>
      <c r="O6" s="20">
        <v>28542</v>
      </c>
      <c r="P6" s="20">
        <v>32159</v>
      </c>
      <c r="Q6" s="12">
        <f>N6/N$3</f>
        <v>2.1001105790094138E-2</v>
      </c>
      <c r="R6" s="12">
        <f>O6/O$3</f>
        <v>2.1450786220691929E-3</v>
      </c>
      <c r="S6" s="12">
        <f>P6/P$3</f>
        <v>3.0748601617009859E-3</v>
      </c>
      <c r="T6" s="91">
        <f t="shared" si="1"/>
        <v>88.752759725115823</v>
      </c>
      <c r="U6" s="95">
        <f t="shared" si="2"/>
        <v>857.91224851519007</v>
      </c>
    </row>
    <row r="7" spans="1:21">
      <c r="A7" s="19" t="s">
        <v>8</v>
      </c>
      <c r="B7" s="3" t="s">
        <v>9</v>
      </c>
      <c r="C7" s="20">
        <v>1121979</v>
      </c>
      <c r="D7" s="20">
        <v>1157239</v>
      </c>
      <c r="E7" s="20">
        <v>937928</v>
      </c>
      <c r="F7" s="12">
        <f>C7/C$3</f>
        <v>8.5404644044364666E-2</v>
      </c>
      <c r="G7" s="12">
        <f>D7/D$3</f>
        <v>8.6972484041928769E-2</v>
      </c>
      <c r="H7" s="12">
        <f>E7/E$3</f>
        <v>8.9679325903911269E-2</v>
      </c>
      <c r="I7" s="91">
        <f t="shared" si="3"/>
        <v>123.38249844337732</v>
      </c>
      <c r="J7" s="91">
        <f t="shared" si="0"/>
        <v>119.62314804547898</v>
      </c>
      <c r="L7" s="47" t="s">
        <v>316</v>
      </c>
      <c r="M7" s="3" t="s">
        <v>174</v>
      </c>
      <c r="N7" s="20">
        <v>430982</v>
      </c>
      <c r="O7" s="20">
        <v>486095</v>
      </c>
      <c r="P7" s="20">
        <v>426856</v>
      </c>
      <c r="Q7" s="12">
        <f>N7/N$3</f>
        <v>3.2806197174393079E-2</v>
      </c>
      <c r="R7" s="12">
        <f>O7/O$3</f>
        <v>3.6532548272536061E-2</v>
      </c>
      <c r="S7" s="12">
        <f>P7/P$3</f>
        <v>4.0813536154203675E-2</v>
      </c>
      <c r="T7" s="91">
        <f t="shared" si="1"/>
        <v>113.87798227036751</v>
      </c>
      <c r="U7" s="95">
        <f t="shared" si="2"/>
        <v>100.96660232022042</v>
      </c>
    </row>
    <row r="8" spans="1:21">
      <c r="A8" s="19" t="s">
        <v>10</v>
      </c>
      <c r="B8" s="3" t="s">
        <v>11</v>
      </c>
      <c r="C8" s="22">
        <v>0</v>
      </c>
      <c r="D8" s="22">
        <v>0</v>
      </c>
      <c r="E8" s="22">
        <v>0</v>
      </c>
      <c r="F8" s="12">
        <f>C8/C$3</f>
        <v>0</v>
      </c>
      <c r="G8" s="12">
        <f>D8/D$3</f>
        <v>0</v>
      </c>
      <c r="H8" s="12">
        <f>E8/E$3</f>
        <v>0</v>
      </c>
      <c r="I8" s="91" t="str">
        <f t="shared" si="3"/>
        <v>-</v>
      </c>
      <c r="J8" s="91" t="str">
        <f t="shared" si="0"/>
        <v>-</v>
      </c>
      <c r="L8" s="47" t="s">
        <v>317</v>
      </c>
      <c r="M8" s="3" t="s">
        <v>318</v>
      </c>
      <c r="N8" s="20">
        <v>179662</v>
      </c>
      <c r="O8" s="20">
        <v>246367</v>
      </c>
      <c r="P8" s="20">
        <v>109054</v>
      </c>
      <c r="Q8" s="12">
        <f>N8/N$3</f>
        <v>1.367580779880786E-2</v>
      </c>
      <c r="R8" s="12">
        <f>O8/O$3</f>
        <v>1.8515751695162248E-2</v>
      </c>
      <c r="S8" s="12">
        <f>P8/P$3</f>
        <v>1.0427121492401483E-2</v>
      </c>
      <c r="T8" s="91">
        <f t="shared" si="1"/>
        <v>225.91285051442406</v>
      </c>
      <c r="U8" s="95">
        <f t="shared" si="2"/>
        <v>164.74590569809453</v>
      </c>
    </row>
    <row r="9" spans="1:21">
      <c r="A9" s="19" t="s">
        <v>12</v>
      </c>
      <c r="B9" s="3" t="s">
        <v>13</v>
      </c>
      <c r="C9" s="20">
        <v>195092</v>
      </c>
      <c r="D9" s="20">
        <v>231556</v>
      </c>
      <c r="E9" s="20">
        <v>162471</v>
      </c>
      <c r="F9" s="12">
        <f>C9/C$3</f>
        <v>1.4850333933080022E-2</v>
      </c>
      <c r="G9" s="12">
        <f>D9/D$3</f>
        <v>1.7402628596869668E-2</v>
      </c>
      <c r="H9" s="12">
        <f>E9/E$3</f>
        <v>1.5534550369467983E-2</v>
      </c>
      <c r="I9" s="91">
        <f t="shared" si="3"/>
        <v>142.52143459448149</v>
      </c>
      <c r="J9" s="91">
        <f t="shared" si="0"/>
        <v>120.0780446972075</v>
      </c>
      <c r="L9" s="100" t="s">
        <v>319</v>
      </c>
      <c r="M9" s="13" t="s">
        <v>320</v>
      </c>
      <c r="N9" s="101">
        <v>233985</v>
      </c>
      <c r="O9" s="102">
        <v>599</v>
      </c>
      <c r="P9" s="101">
        <v>72616</v>
      </c>
      <c r="Q9" s="12">
        <f>N9/N$3</f>
        <v>1.7810855316116134E-2</v>
      </c>
      <c r="R9" s="12">
        <f>O9/O$3</f>
        <v>4.5017941791726107E-5</v>
      </c>
      <c r="S9" s="12">
        <f>P9/P$3</f>
        <v>6.9431277559028207E-3</v>
      </c>
      <c r="T9" s="91">
        <f t="shared" si="1"/>
        <v>0.82488707722815913</v>
      </c>
      <c r="U9" s="95">
        <f t="shared" si="2"/>
        <v>322.2223752341082</v>
      </c>
    </row>
    <row r="10" spans="1:21">
      <c r="A10" s="19" t="s">
        <v>14</v>
      </c>
      <c r="B10" s="3" t="s">
        <v>15</v>
      </c>
      <c r="C10" s="20">
        <v>367401</v>
      </c>
      <c r="D10" s="20">
        <v>426501</v>
      </c>
      <c r="E10" s="20">
        <v>419975</v>
      </c>
      <c r="F10" s="12">
        <f>C10/C$3</f>
        <v>2.7966433976521505E-2</v>
      </c>
      <c r="G10" s="12">
        <f>D10/D$3</f>
        <v>3.2053751572809645E-2</v>
      </c>
      <c r="H10" s="12">
        <f>E10/E$3</f>
        <v>4.0155614179867891E-2</v>
      </c>
      <c r="I10" s="91">
        <f t="shared" si="3"/>
        <v>101.55390201797726</v>
      </c>
      <c r="J10" s="91">
        <f t="shared" si="0"/>
        <v>87.481635811655451</v>
      </c>
      <c r="L10" s="47" t="s">
        <v>321</v>
      </c>
      <c r="M10" s="3" t="s">
        <v>322</v>
      </c>
      <c r="N10" s="22">
        <v>0</v>
      </c>
      <c r="O10" s="22">
        <v>0</v>
      </c>
      <c r="P10" s="22">
        <v>0</v>
      </c>
      <c r="Q10" s="12">
        <f>N10/N$3</f>
        <v>0</v>
      </c>
      <c r="R10" s="12">
        <f>O10/O$3</f>
        <v>0</v>
      </c>
      <c r="S10" s="12">
        <f>P10/P$3</f>
        <v>0</v>
      </c>
      <c r="T10" s="91" t="str">
        <f t="shared" si="1"/>
        <v>-</v>
      </c>
      <c r="U10" s="95" t="str">
        <f t="shared" si="2"/>
        <v>-</v>
      </c>
    </row>
    <row r="11" spans="1:21">
      <c r="A11" s="19" t="s">
        <v>16</v>
      </c>
      <c r="B11" s="3" t="s">
        <v>17</v>
      </c>
      <c r="C11" s="20">
        <v>99268</v>
      </c>
      <c r="D11" s="20">
        <v>120712</v>
      </c>
      <c r="E11" s="20">
        <v>87017</v>
      </c>
      <c r="F11" s="12">
        <f>C11/C$3</f>
        <v>7.5562449965605339E-3</v>
      </c>
      <c r="G11" s="12">
        <f>D11/D$3</f>
        <v>9.0721298657142607E-3</v>
      </c>
      <c r="H11" s="12">
        <f>E11/E$3</f>
        <v>8.3200692400489662E-3</v>
      </c>
      <c r="I11" s="91">
        <f t="shared" si="3"/>
        <v>138.72231862739463</v>
      </c>
      <c r="J11" s="91">
        <f t="shared" si="0"/>
        <v>114.07885815415379</v>
      </c>
      <c r="L11" s="47" t="s">
        <v>323</v>
      </c>
      <c r="M11" s="3" t="s">
        <v>324</v>
      </c>
      <c r="N11" s="22">
        <v>0</v>
      </c>
      <c r="O11" s="22">
        <v>0</v>
      </c>
      <c r="P11" s="22">
        <v>0</v>
      </c>
      <c r="Q11" s="12">
        <f>N11/N$3</f>
        <v>0</v>
      </c>
      <c r="R11" s="12">
        <f>O11/O$3</f>
        <v>0</v>
      </c>
      <c r="S11" s="12">
        <f>P11/P$3</f>
        <v>0</v>
      </c>
      <c r="T11" s="91" t="str">
        <f t="shared" si="1"/>
        <v>-</v>
      </c>
      <c r="U11" s="95" t="str">
        <f t="shared" si="2"/>
        <v>-</v>
      </c>
    </row>
    <row r="12" spans="1:21">
      <c r="A12" s="19" t="s">
        <v>18</v>
      </c>
      <c r="B12" s="3" t="s">
        <v>19</v>
      </c>
      <c r="C12" s="20">
        <v>36958</v>
      </c>
      <c r="D12" s="20">
        <v>58564</v>
      </c>
      <c r="E12" s="22">
        <v>0</v>
      </c>
      <c r="F12" s="12">
        <f>C12/C$3</f>
        <v>2.8132298684660135E-3</v>
      </c>
      <c r="G12" s="12">
        <f>D12/D$3</f>
        <v>4.4013868832898963E-3</v>
      </c>
      <c r="H12" s="12">
        <f>E12/E$3</f>
        <v>0</v>
      </c>
      <c r="I12" s="91" t="str">
        <f t="shared" si="3"/>
        <v>-</v>
      </c>
      <c r="J12" s="91" t="str">
        <f t="shared" si="0"/>
        <v>-</v>
      </c>
      <c r="L12" s="47" t="s">
        <v>325</v>
      </c>
      <c r="M12" s="3" t="s">
        <v>15</v>
      </c>
      <c r="N12" s="20">
        <v>2277070</v>
      </c>
      <c r="O12" s="20">
        <v>3077073</v>
      </c>
      <c r="P12" s="20">
        <v>1584279</v>
      </c>
      <c r="Q12" s="12">
        <f>N12/N$3</f>
        <v>0.17332976179955367</v>
      </c>
      <c r="R12" s="12">
        <f>O12/O$3</f>
        <v>0.2312579185357129</v>
      </c>
      <c r="S12" s="12">
        <f>P12/P$3</f>
        <v>0.15147972207218746</v>
      </c>
      <c r="T12" s="91">
        <f t="shared" si="1"/>
        <v>194.22544892660952</v>
      </c>
      <c r="U12" s="95">
        <f t="shared" si="2"/>
        <v>143.72910327032045</v>
      </c>
    </row>
    <row r="13" spans="1:21">
      <c r="A13" s="19" t="s">
        <v>20</v>
      </c>
      <c r="B13" s="3" t="s">
        <v>21</v>
      </c>
      <c r="C13" s="20">
        <v>148910</v>
      </c>
      <c r="D13" s="20">
        <v>149281</v>
      </c>
      <c r="E13" s="20">
        <v>195887</v>
      </c>
      <c r="F13" s="12">
        <f>C13/C$3</f>
        <v>1.1334976452006982E-2</v>
      </c>
      <c r="G13" s="12">
        <f>D13/D$3</f>
        <v>1.1219237677146353E-2</v>
      </c>
      <c r="H13" s="12">
        <f>E13/E$3</f>
        <v>1.8729597701891261E-2</v>
      </c>
      <c r="I13" s="91">
        <f t="shared" si="3"/>
        <v>76.207711588824168</v>
      </c>
      <c r="J13" s="91">
        <f t="shared" si="0"/>
        <v>76.018316682577208</v>
      </c>
      <c r="L13" s="47" t="s">
        <v>326</v>
      </c>
      <c r="M13" s="3" t="s">
        <v>327</v>
      </c>
      <c r="N13" s="20">
        <v>497147</v>
      </c>
      <c r="O13" s="20">
        <v>680440</v>
      </c>
      <c r="P13" s="20">
        <v>298478</v>
      </c>
      <c r="Q13" s="12">
        <f>N13/N$3</f>
        <v>3.7842653536941204E-2</v>
      </c>
      <c r="R13" s="12">
        <f>O13/O$3</f>
        <v>5.1138578151522729E-2</v>
      </c>
      <c r="S13" s="12">
        <f>P13/P$3</f>
        <v>2.8538763995901207E-2</v>
      </c>
      <c r="T13" s="91">
        <f t="shared" si="1"/>
        <v>227.96990062919213</v>
      </c>
      <c r="U13" s="95">
        <f t="shared" si="2"/>
        <v>166.56068453956405</v>
      </c>
    </row>
    <row r="14" spans="1:21">
      <c r="A14" s="19" t="s">
        <v>22</v>
      </c>
      <c r="B14" s="3" t="s">
        <v>23</v>
      </c>
      <c r="C14" s="20">
        <v>82265</v>
      </c>
      <c r="D14" s="20">
        <v>97944</v>
      </c>
      <c r="E14" s="20">
        <v>137071</v>
      </c>
      <c r="F14" s="12">
        <f>C14/C$3</f>
        <v>6.2619826594879748E-3</v>
      </c>
      <c r="G14" s="12">
        <f>D14/D$3</f>
        <v>7.3609971466591347E-3</v>
      </c>
      <c r="H14" s="12">
        <f>E14/E$3</f>
        <v>1.3105947237927667E-2</v>
      </c>
      <c r="I14" s="91">
        <f t="shared" si="3"/>
        <v>71.454939410962197</v>
      </c>
      <c r="J14" s="91">
        <f t="shared" si="0"/>
        <v>60.016341895805823</v>
      </c>
      <c r="L14" s="47" t="s">
        <v>328</v>
      </c>
      <c r="M14" s="3" t="s">
        <v>176</v>
      </c>
      <c r="N14" s="20">
        <v>307609</v>
      </c>
      <c r="O14" s="20">
        <v>317951</v>
      </c>
      <c r="P14" s="20">
        <v>236708</v>
      </c>
      <c r="Q14" s="12">
        <f>N14/N$3</f>
        <v>2.3415088116482543E-2</v>
      </c>
      <c r="R14" s="12">
        <f>O14/O$3</f>
        <v>2.3895658782339079E-2</v>
      </c>
      <c r="S14" s="12">
        <f>P14/P$3</f>
        <v>2.2632668900025403E-2</v>
      </c>
      <c r="T14" s="91">
        <f t="shared" si="1"/>
        <v>134.32203389830508</v>
      </c>
      <c r="U14" s="95">
        <f t="shared" si="2"/>
        <v>129.95293779677914</v>
      </c>
    </row>
    <row r="15" spans="1:21">
      <c r="A15" s="19">
        <v>1.02</v>
      </c>
      <c r="B15" s="9" t="s">
        <v>24</v>
      </c>
      <c r="C15" s="21">
        <v>9366547</v>
      </c>
      <c r="D15" s="21">
        <v>9576454</v>
      </c>
      <c r="E15" s="21">
        <v>6331436</v>
      </c>
      <c r="F15" s="11">
        <f>C15/C$3</f>
        <v>0.71297823975298258</v>
      </c>
      <c r="G15" s="11">
        <f>D15/D$3</f>
        <v>0.7197199478182682</v>
      </c>
      <c r="H15" s="11">
        <f>E15/E$3</f>
        <v>0.60537579908453132</v>
      </c>
      <c r="I15" s="92">
        <f t="shared" si="3"/>
        <v>151.25248047994165</v>
      </c>
      <c r="J15" s="92">
        <f t="shared" si="0"/>
        <v>147.93716622895658</v>
      </c>
      <c r="L15" s="47" t="s">
        <v>329</v>
      </c>
      <c r="M15" s="3" t="s">
        <v>330</v>
      </c>
      <c r="N15" s="20">
        <v>1042057</v>
      </c>
      <c r="O15" s="20">
        <v>872079</v>
      </c>
      <c r="P15" s="20">
        <v>839186</v>
      </c>
      <c r="Q15" s="12">
        <f>N15/N$3</f>
        <v>7.9321009714922036E-2</v>
      </c>
      <c r="R15" s="12">
        <f>O15/O$3</f>
        <v>6.5541238163249943E-2</v>
      </c>
      <c r="S15" s="12">
        <f>P15/P$3</f>
        <v>8.0238179037196544E-2</v>
      </c>
      <c r="T15" s="91">
        <f t="shared" si="1"/>
        <v>103.91963164304457</v>
      </c>
      <c r="U15" s="95">
        <f t="shared" si="2"/>
        <v>124.17473599416577</v>
      </c>
    </row>
    <row r="16" spans="1:21">
      <c r="A16" s="19" t="s">
        <v>25</v>
      </c>
      <c r="B16" s="9" t="s">
        <v>26</v>
      </c>
      <c r="C16" s="21">
        <v>990818</v>
      </c>
      <c r="D16" s="21">
        <v>1378896</v>
      </c>
      <c r="E16" s="21">
        <v>585475</v>
      </c>
      <c r="F16" s="11">
        <f>C16/C$3</f>
        <v>7.5420715185176637E-2</v>
      </c>
      <c r="G16" s="11">
        <f>D16/D$3</f>
        <v>0.10363115169423032</v>
      </c>
      <c r="H16" s="11">
        <f>E16/E$3</f>
        <v>5.5979780253486884E-2</v>
      </c>
      <c r="I16" s="92">
        <f t="shared" si="3"/>
        <v>235.51748580212646</v>
      </c>
      <c r="J16" s="92">
        <f t="shared" si="0"/>
        <v>169.23318672872455</v>
      </c>
      <c r="L16" s="47" t="s">
        <v>331</v>
      </c>
      <c r="M16" s="3" t="s">
        <v>332</v>
      </c>
      <c r="N16" s="22">
        <v>0</v>
      </c>
      <c r="O16" s="22">
        <v>0</v>
      </c>
      <c r="P16" s="20">
        <v>20079</v>
      </c>
      <c r="Q16" s="12">
        <f>N16/N$3</f>
        <v>0</v>
      </c>
      <c r="R16" s="12">
        <f>O16/O$3</f>
        <v>0</v>
      </c>
      <c r="S16" s="12">
        <f>P16/P$3</f>
        <v>1.9198394597715756E-3</v>
      </c>
      <c r="T16" s="91">
        <f t="shared" si="1"/>
        <v>0</v>
      </c>
      <c r="U16" s="95">
        <f t="shared" si="2"/>
        <v>0</v>
      </c>
    </row>
    <row r="17" spans="1:21">
      <c r="A17" s="19" t="s">
        <v>27</v>
      </c>
      <c r="B17" s="3" t="s">
        <v>11</v>
      </c>
      <c r="C17" s="22">
        <v>0</v>
      </c>
      <c r="D17" s="22">
        <v>0</v>
      </c>
      <c r="E17" s="22">
        <v>0</v>
      </c>
      <c r="F17" s="12">
        <f>C17/C$3</f>
        <v>0</v>
      </c>
      <c r="G17" s="12">
        <f>D17/D$3</f>
        <v>0</v>
      </c>
      <c r="H17" s="12">
        <f>E17/E$3</f>
        <v>0</v>
      </c>
      <c r="I17" s="91" t="str">
        <f t="shared" si="3"/>
        <v>-</v>
      </c>
      <c r="J17" s="91" t="str">
        <f t="shared" si="0"/>
        <v>-</v>
      </c>
      <c r="L17" s="47" t="s">
        <v>333</v>
      </c>
      <c r="M17" s="3" t="s">
        <v>223</v>
      </c>
      <c r="N17" s="20">
        <v>13040</v>
      </c>
      <c r="O17" s="20">
        <v>9336</v>
      </c>
      <c r="P17" s="20">
        <v>7076</v>
      </c>
      <c r="Q17" s="12">
        <f>N17/N$3</f>
        <v>9.9260018087550224E-4</v>
      </c>
      <c r="R17" s="12">
        <f>O17/O$3</f>
        <v>7.0164858859358091E-4</v>
      </c>
      <c r="S17" s="12">
        <f>P17/P$3</f>
        <v>6.7656676215666458E-4</v>
      </c>
      <c r="T17" s="91">
        <f t="shared" si="1"/>
        <v>131.93894855850763</v>
      </c>
      <c r="U17" s="95">
        <f t="shared" si="2"/>
        <v>184.28490672696438</v>
      </c>
    </row>
    <row r="18" spans="1:21">
      <c r="A18" s="19" t="s">
        <v>28</v>
      </c>
      <c r="B18" s="3" t="s">
        <v>29</v>
      </c>
      <c r="C18" s="22">
        <v>0</v>
      </c>
      <c r="D18" s="22">
        <v>0</v>
      </c>
      <c r="E18" s="22">
        <v>0</v>
      </c>
      <c r="F18" s="12">
        <f>C18/C$3</f>
        <v>0</v>
      </c>
      <c r="G18" s="12">
        <f>D18/D$3</f>
        <v>0</v>
      </c>
      <c r="H18" s="12">
        <f>E18/E$3</f>
        <v>0</v>
      </c>
      <c r="I18" s="91" t="str">
        <f t="shared" si="3"/>
        <v>-</v>
      </c>
      <c r="J18" s="91" t="str">
        <f t="shared" si="0"/>
        <v>-</v>
      </c>
      <c r="K18" s="33"/>
      <c r="L18" s="47" t="s">
        <v>334</v>
      </c>
      <c r="M18" s="3" t="s">
        <v>184</v>
      </c>
      <c r="N18" s="20">
        <v>235727</v>
      </c>
      <c r="O18" s="20">
        <v>1021928</v>
      </c>
      <c r="P18" s="22">
        <v>0</v>
      </c>
      <c r="Q18" s="12">
        <f>N18/N$3</f>
        <v>1.7943455739052112E-2</v>
      </c>
      <c r="R18" s="12">
        <f>O18/O$3</f>
        <v>7.6803163972178762E-2</v>
      </c>
      <c r="S18" s="12">
        <f>P18/P$3</f>
        <v>0</v>
      </c>
      <c r="T18" s="91" t="str">
        <f t="shared" si="1"/>
        <v>-</v>
      </c>
      <c r="U18" s="95" t="str">
        <f t="shared" si="2"/>
        <v>-</v>
      </c>
    </row>
    <row r="19" spans="1:21">
      <c r="A19" s="19" t="s">
        <v>30</v>
      </c>
      <c r="B19" s="3" t="s">
        <v>31</v>
      </c>
      <c r="C19" s="22">
        <v>0</v>
      </c>
      <c r="D19" s="22">
        <v>0</v>
      </c>
      <c r="E19" s="22">
        <v>0</v>
      </c>
      <c r="F19" s="12">
        <f>C19/C$3</f>
        <v>0</v>
      </c>
      <c r="G19" s="12">
        <f>D19/D$3</f>
        <v>0</v>
      </c>
      <c r="H19" s="12">
        <f>E19/E$3</f>
        <v>0</v>
      </c>
      <c r="I19" s="91" t="str">
        <f t="shared" si="3"/>
        <v>-</v>
      </c>
      <c r="J19" s="91" t="str">
        <f t="shared" si="0"/>
        <v>-</v>
      </c>
      <c r="K19" s="33"/>
      <c r="L19" s="19" t="s">
        <v>335</v>
      </c>
      <c r="M19" s="3" t="s">
        <v>19</v>
      </c>
      <c r="N19" s="22">
        <v>0</v>
      </c>
      <c r="O19" s="22">
        <v>0</v>
      </c>
      <c r="P19" s="20">
        <v>31373</v>
      </c>
      <c r="Q19" s="12">
        <f>N19/N$3</f>
        <v>0</v>
      </c>
      <c r="R19" s="12">
        <f>O19/O$3</f>
        <v>0</v>
      </c>
      <c r="S19" s="12">
        <f>P19/P$3</f>
        <v>2.9997073246383604E-3</v>
      </c>
      <c r="T19" s="91">
        <f t="shared" si="1"/>
        <v>0</v>
      </c>
      <c r="U19" s="95">
        <f t="shared" si="2"/>
        <v>0</v>
      </c>
    </row>
    <row r="20" spans="1:21">
      <c r="A20" s="19" t="s">
        <v>32</v>
      </c>
      <c r="B20" s="3" t="s">
        <v>33</v>
      </c>
      <c r="C20" s="22">
        <v>0</v>
      </c>
      <c r="D20" s="22">
        <v>0</v>
      </c>
      <c r="E20" s="22">
        <v>0</v>
      </c>
      <c r="F20" s="12">
        <f>C20/C$3</f>
        <v>0</v>
      </c>
      <c r="G20" s="12">
        <f>D20/D$3</f>
        <v>0</v>
      </c>
      <c r="H20" s="12">
        <f>E20/E$3</f>
        <v>0</v>
      </c>
      <c r="I20" s="91" t="str">
        <f t="shared" si="3"/>
        <v>-</v>
      </c>
      <c r="J20" s="91" t="str">
        <f t="shared" si="0"/>
        <v>-</v>
      </c>
      <c r="L20" s="47" t="s">
        <v>336</v>
      </c>
      <c r="M20" s="3" t="s">
        <v>190</v>
      </c>
      <c r="N20" s="20">
        <v>181490</v>
      </c>
      <c r="O20" s="20">
        <v>175339</v>
      </c>
      <c r="P20" s="20">
        <v>151379</v>
      </c>
      <c r="Q20" s="12">
        <f>N20/N$3</f>
        <v>1.3814954511280285E-2</v>
      </c>
      <c r="R20" s="12">
        <f>O20/O$3</f>
        <v>1.3177630877828821E-2</v>
      </c>
      <c r="S20" s="12">
        <f>P20/P$3</f>
        <v>1.4473996592497701E-2</v>
      </c>
      <c r="T20" s="91">
        <f t="shared" si="1"/>
        <v>115.82782288164144</v>
      </c>
      <c r="U20" s="95">
        <f t="shared" si="2"/>
        <v>119.89113417316801</v>
      </c>
    </row>
    <row r="21" spans="1:21">
      <c r="A21" s="19" t="s">
        <v>34</v>
      </c>
      <c r="B21" s="3" t="s">
        <v>35</v>
      </c>
      <c r="C21" s="22">
        <v>0</v>
      </c>
      <c r="D21" s="22">
        <v>0</v>
      </c>
      <c r="E21" s="22">
        <v>0</v>
      </c>
      <c r="F21" s="12">
        <f>C21/C$3</f>
        <v>0</v>
      </c>
      <c r="G21" s="12">
        <f>D21/D$3</f>
        <v>0</v>
      </c>
      <c r="H21" s="12">
        <f>E21/E$3</f>
        <v>0</v>
      </c>
      <c r="I21" s="91" t="str">
        <f t="shared" si="3"/>
        <v>-</v>
      </c>
      <c r="J21" s="91" t="str">
        <f t="shared" si="0"/>
        <v>-</v>
      </c>
      <c r="L21" s="51">
        <v>2.02</v>
      </c>
      <c r="M21" s="9" t="s">
        <v>337</v>
      </c>
      <c r="N21" s="21">
        <v>7643155</v>
      </c>
      <c r="O21" s="21">
        <v>8733731</v>
      </c>
      <c r="P21" s="21">
        <v>5329895</v>
      </c>
      <c r="Q21" s="11">
        <f>N21/N$3</f>
        <v>0.5817942511855444</v>
      </c>
      <c r="R21" s="11">
        <f>O21/O$3</f>
        <v>0.65638496457862083</v>
      </c>
      <c r="S21" s="11">
        <f>P21/P$3</f>
        <v>0.50961416093626288</v>
      </c>
      <c r="T21" s="92">
        <f t="shared" si="1"/>
        <v>163.86309674017969</v>
      </c>
      <c r="U21" s="96">
        <f t="shared" si="2"/>
        <v>143.40160547252808</v>
      </c>
    </row>
    <row r="22" spans="1:21">
      <c r="A22" s="19" t="s">
        <v>36</v>
      </c>
      <c r="B22" s="3" t="s">
        <v>15</v>
      </c>
      <c r="C22" s="20">
        <v>990818</v>
      </c>
      <c r="D22" s="20">
        <v>1378896</v>
      </c>
      <c r="E22" s="20">
        <v>585475</v>
      </c>
      <c r="F22" s="12">
        <f>C22/C$3</f>
        <v>7.5420715185176637E-2</v>
      </c>
      <c r="G22" s="12">
        <f>D22/D$3</f>
        <v>0.10363115169423032</v>
      </c>
      <c r="H22" s="12">
        <f>E22/E$3</f>
        <v>5.5979780253486884E-2</v>
      </c>
      <c r="I22" s="91">
        <f t="shared" si="3"/>
        <v>235.51748580212646</v>
      </c>
      <c r="J22" s="91">
        <f t="shared" si="0"/>
        <v>169.23318672872455</v>
      </c>
      <c r="L22" s="51" t="s">
        <v>338</v>
      </c>
      <c r="M22" s="9" t="s">
        <v>339</v>
      </c>
      <c r="N22" s="21">
        <v>7643155</v>
      </c>
      <c r="O22" s="21">
        <v>8733731</v>
      </c>
      <c r="P22" s="21">
        <v>5329895</v>
      </c>
      <c r="Q22" s="11">
        <f>N22/N$3</f>
        <v>0.5817942511855444</v>
      </c>
      <c r="R22" s="11">
        <f>O22/O$3</f>
        <v>0.65638496457862083</v>
      </c>
      <c r="S22" s="11">
        <f>P22/P$3</f>
        <v>0.50961416093626288</v>
      </c>
      <c r="T22" s="92">
        <f t="shared" si="1"/>
        <v>163.86309674017969</v>
      </c>
      <c r="U22" s="96">
        <f t="shared" si="2"/>
        <v>143.40160547252808</v>
      </c>
    </row>
    <row r="23" spans="1:21">
      <c r="A23" s="19" t="s">
        <v>37</v>
      </c>
      <c r="B23" s="3" t="s">
        <v>38</v>
      </c>
      <c r="C23" s="20">
        <v>79370</v>
      </c>
      <c r="D23" s="22">
        <v>0</v>
      </c>
      <c r="E23" s="22">
        <v>0</v>
      </c>
      <c r="F23" s="12">
        <f>C23/C$3</f>
        <v>6.0416162849761205E-3</v>
      </c>
      <c r="G23" s="12">
        <f>D23/D$3</f>
        <v>0</v>
      </c>
      <c r="H23" s="12">
        <f>E23/E$3</f>
        <v>0</v>
      </c>
      <c r="I23" s="91" t="str">
        <f t="shared" si="3"/>
        <v>-</v>
      </c>
      <c r="J23" s="91" t="str">
        <f t="shared" si="0"/>
        <v>-</v>
      </c>
      <c r="L23" s="51" t="s">
        <v>340</v>
      </c>
      <c r="M23" s="9" t="s">
        <v>314</v>
      </c>
      <c r="N23" s="21">
        <v>38686</v>
      </c>
      <c r="O23" s="21">
        <v>209733</v>
      </c>
      <c r="P23" s="21">
        <v>207574</v>
      </c>
      <c r="Q23" s="11">
        <f>N23/N$3</f>
        <v>2.9447646163611721E-3</v>
      </c>
      <c r="R23" s="11">
        <f>O23/O$3</f>
        <v>1.5762517505516015E-2</v>
      </c>
      <c r="S23" s="11">
        <f>P23/P$3</f>
        <v>1.9847041985289356E-2</v>
      </c>
      <c r="T23" s="92">
        <f t="shared" si="1"/>
        <v>101.04011099656027</v>
      </c>
      <c r="U23" s="96">
        <f t="shared" si="2"/>
        <v>18.637208898995059</v>
      </c>
    </row>
    <row r="24" spans="1:21">
      <c r="A24" s="19" t="s">
        <v>39</v>
      </c>
      <c r="B24" s="3" t="s">
        <v>40</v>
      </c>
      <c r="C24" s="20">
        <v>59520</v>
      </c>
      <c r="D24" s="20">
        <v>116135</v>
      </c>
      <c r="E24" s="20">
        <v>161488</v>
      </c>
      <c r="F24" s="12">
        <f>C24/C$3</f>
        <v>4.5306413163887956E-3</v>
      </c>
      <c r="G24" s="12">
        <f>D24/D$3</f>
        <v>8.7281446911220556E-3</v>
      </c>
      <c r="H24" s="12">
        <f>E24/E$3</f>
        <v>1.5440561515991442E-2</v>
      </c>
      <c r="I24" s="91">
        <f t="shared" si="3"/>
        <v>71.915560289309425</v>
      </c>
      <c r="J24" s="91">
        <f t="shared" si="0"/>
        <v>36.857227781630833</v>
      </c>
      <c r="L24" s="47" t="s">
        <v>341</v>
      </c>
      <c r="M24" s="3" t="s">
        <v>221</v>
      </c>
      <c r="N24" s="20">
        <v>835568</v>
      </c>
      <c r="O24" s="20">
        <v>500000</v>
      </c>
      <c r="P24" s="20">
        <v>500000</v>
      </c>
      <c r="Q24" s="12">
        <f>N24/N$3</f>
        <v>6.3603140178970993E-2</v>
      </c>
      <c r="R24" s="12">
        <f>O24/O$3</f>
        <v>3.757758079442914E-2</v>
      </c>
      <c r="S24" s="12">
        <f>P24/P$3</f>
        <v>4.780714825866765E-2</v>
      </c>
      <c r="T24" s="91">
        <f t="shared" si="1"/>
        <v>100</v>
      </c>
      <c r="U24" s="95">
        <f t="shared" si="2"/>
        <v>167.11359999999999</v>
      </c>
    </row>
    <row r="25" spans="1:21">
      <c r="A25" s="19" t="s">
        <v>41</v>
      </c>
      <c r="B25" s="3" t="s">
        <v>19</v>
      </c>
      <c r="C25" s="20">
        <v>414750</v>
      </c>
      <c r="D25" s="20">
        <v>718981</v>
      </c>
      <c r="E25" s="20">
        <v>238560</v>
      </c>
      <c r="F25" s="12">
        <f>C25/C$3</f>
        <v>3.1570623084211241E-2</v>
      </c>
      <c r="G25" s="12">
        <f>D25/D$3</f>
        <v>5.4035133234318911E-2</v>
      </c>
      <c r="H25" s="12">
        <f>E25/E$3</f>
        <v>2.2809746577175511E-2</v>
      </c>
      <c r="I25" s="91">
        <f t="shared" si="3"/>
        <v>301.38371898054999</v>
      </c>
      <c r="J25" s="91">
        <f t="shared" si="0"/>
        <v>173.8556338028169</v>
      </c>
      <c r="L25" s="47" t="s">
        <v>342</v>
      </c>
      <c r="M25" s="3" t="s">
        <v>322</v>
      </c>
      <c r="N25" s="20">
        <v>666573</v>
      </c>
      <c r="O25" s="20">
        <v>947800</v>
      </c>
      <c r="P25" s="20">
        <v>769696</v>
      </c>
      <c r="Q25" s="12">
        <f>N25/N$3</f>
        <v>5.0739300641620105E-2</v>
      </c>
      <c r="R25" s="12">
        <f>O25/O$3</f>
        <v>7.1232062153919876E-2</v>
      </c>
      <c r="S25" s="12">
        <f>P25/P$3</f>
        <v>7.3593941572206917E-2</v>
      </c>
      <c r="T25" s="91">
        <f t="shared" si="1"/>
        <v>123.13952521514989</v>
      </c>
      <c r="U25" s="95">
        <f t="shared" si="2"/>
        <v>86.602113042032187</v>
      </c>
    </row>
    <row r="26" spans="1:21">
      <c r="A26" s="19" t="s">
        <v>42</v>
      </c>
      <c r="B26" s="3" t="s">
        <v>43</v>
      </c>
      <c r="C26" s="20">
        <v>408628</v>
      </c>
      <c r="D26" s="20">
        <v>432839</v>
      </c>
      <c r="E26" s="20">
        <v>119633</v>
      </c>
      <c r="F26" s="12">
        <f>C26/C$3</f>
        <v>3.1104618612791009E-2</v>
      </c>
      <c r="G26" s="12">
        <f>D26/D$3</f>
        <v>3.2530084986959827E-2</v>
      </c>
      <c r="H26" s="12">
        <f>E26/E$3</f>
        <v>1.1438625135258375E-2</v>
      </c>
      <c r="I26" s="91">
        <f t="shared" si="3"/>
        <v>361.80568906572603</v>
      </c>
      <c r="J26" s="91">
        <f t="shared" si="0"/>
        <v>341.56796201716918</v>
      </c>
      <c r="L26" s="47" t="s">
        <v>343</v>
      </c>
      <c r="M26" s="3" t="s">
        <v>344</v>
      </c>
      <c r="N26" s="20">
        <v>666573</v>
      </c>
      <c r="O26" s="20">
        <v>947800</v>
      </c>
      <c r="P26" s="20">
        <v>769696</v>
      </c>
      <c r="Q26" s="12">
        <f>N26/N$3</f>
        <v>5.0739300641620105E-2</v>
      </c>
      <c r="R26" s="12">
        <f>O26/O$3</f>
        <v>7.1232062153919876E-2</v>
      </c>
      <c r="S26" s="12">
        <f>P26/P$3</f>
        <v>7.3593941572206917E-2</v>
      </c>
      <c r="T26" s="91">
        <f t="shared" si="1"/>
        <v>123.13952521514989</v>
      </c>
      <c r="U26" s="95">
        <f t="shared" si="2"/>
        <v>86.602113042032187</v>
      </c>
    </row>
    <row r="27" spans="1:21">
      <c r="A27" s="19" t="s">
        <v>44</v>
      </c>
      <c r="B27" s="3" t="s">
        <v>23</v>
      </c>
      <c r="C27" s="20">
        <v>28550</v>
      </c>
      <c r="D27" s="20">
        <v>110941</v>
      </c>
      <c r="E27" s="20">
        <v>65794</v>
      </c>
      <c r="F27" s="12">
        <f>C27/C$3</f>
        <v>2.1732158868094779E-3</v>
      </c>
      <c r="G27" s="12">
        <f>D27/D$3</f>
        <v>8.337788781829527E-3</v>
      </c>
      <c r="H27" s="12">
        <f>E27/E$3</f>
        <v>6.2908470250615592E-3</v>
      </c>
      <c r="I27" s="91">
        <f t="shared" si="3"/>
        <v>168.6187190321306</v>
      </c>
      <c r="J27" s="91">
        <f t="shared" si="0"/>
        <v>43.393014560598232</v>
      </c>
      <c r="L27" s="47" t="s">
        <v>345</v>
      </c>
      <c r="M27" s="3" t="s">
        <v>324</v>
      </c>
      <c r="N27" s="22">
        <v>0</v>
      </c>
      <c r="O27" s="22">
        <v>0</v>
      </c>
      <c r="P27" s="22">
        <v>0</v>
      </c>
      <c r="Q27" s="12">
        <f>N27/N$3</f>
        <v>0</v>
      </c>
      <c r="R27" s="12">
        <f>O27/O$3</f>
        <v>0</v>
      </c>
      <c r="S27" s="12">
        <f>P27/P$3</f>
        <v>0</v>
      </c>
      <c r="T27" s="91" t="str">
        <f t="shared" si="1"/>
        <v>-</v>
      </c>
      <c r="U27" s="95" t="str">
        <f t="shared" si="2"/>
        <v>-</v>
      </c>
    </row>
    <row r="28" spans="1:21">
      <c r="A28" s="19" t="s">
        <v>45</v>
      </c>
      <c r="B28" s="9" t="s">
        <v>46</v>
      </c>
      <c r="C28" s="21">
        <v>8375729</v>
      </c>
      <c r="D28" s="21">
        <v>8197558</v>
      </c>
      <c r="E28" s="21">
        <v>5745961</v>
      </c>
      <c r="F28" s="11">
        <f>C28/C$3</f>
        <v>0.63755752456780601</v>
      </c>
      <c r="G28" s="11">
        <f>D28/D$3</f>
        <v>0.61608879612403789</v>
      </c>
      <c r="H28" s="11">
        <f>E28/E$3</f>
        <v>0.5493960188310445</v>
      </c>
      <c r="I28" s="92">
        <f t="shared" si="3"/>
        <v>142.66643995669307</v>
      </c>
      <c r="J28" s="92">
        <f t="shared" si="0"/>
        <v>145.76724415637349</v>
      </c>
      <c r="L28" s="47" t="s">
        <v>346</v>
      </c>
      <c r="M28" s="3" t="s">
        <v>347</v>
      </c>
      <c r="N28" s="22">
        <v>0</v>
      </c>
      <c r="O28" s="22">
        <v>0</v>
      </c>
      <c r="P28" s="22">
        <v>0</v>
      </c>
      <c r="Q28" s="12">
        <f>N28/N$3</f>
        <v>0</v>
      </c>
      <c r="R28" s="12">
        <f>O28/O$3</f>
        <v>0</v>
      </c>
      <c r="S28" s="12">
        <f>P28/P$3</f>
        <v>0</v>
      </c>
      <c r="T28" s="91" t="str">
        <f t="shared" si="1"/>
        <v>-</v>
      </c>
      <c r="U28" s="95" t="str">
        <f t="shared" si="2"/>
        <v>-</v>
      </c>
    </row>
    <row r="29" spans="1:21">
      <c r="A29" s="19" t="s">
        <v>47</v>
      </c>
      <c r="B29" s="3" t="s">
        <v>48</v>
      </c>
      <c r="C29" s="22">
        <v>0</v>
      </c>
      <c r="D29" s="22">
        <v>70</v>
      </c>
      <c r="E29" s="22">
        <v>70</v>
      </c>
      <c r="F29" s="12">
        <f>C29/C$3</f>
        <v>0</v>
      </c>
      <c r="G29" s="12">
        <f>D29/D$3</f>
        <v>5.2608613112200793E-6</v>
      </c>
      <c r="H29" s="12">
        <f>E29/E$3</f>
        <v>6.6930007562134708E-6</v>
      </c>
      <c r="I29" s="91">
        <f t="shared" si="3"/>
        <v>100</v>
      </c>
      <c r="J29" s="91">
        <f t="shared" si="0"/>
        <v>0</v>
      </c>
      <c r="L29" s="47" t="s">
        <v>348</v>
      </c>
      <c r="M29" s="3" t="s">
        <v>15</v>
      </c>
      <c r="N29" s="20">
        <v>6102328</v>
      </c>
      <c r="O29" s="20">
        <v>7076198</v>
      </c>
      <c r="P29" s="20">
        <v>3852625</v>
      </c>
      <c r="Q29" s="12">
        <f>N29/N$3</f>
        <v>0.4645070457485922</v>
      </c>
      <c r="R29" s="12">
        <f>O29/O$3</f>
        <v>0.53181280412475573</v>
      </c>
      <c r="S29" s="12">
        <f>P29/P$3</f>
        <v>0.36836602912009891</v>
      </c>
      <c r="T29" s="91">
        <f t="shared" si="1"/>
        <v>183.67211965867426</v>
      </c>
      <c r="U29" s="95">
        <f t="shared" si="2"/>
        <v>158.3940300444502</v>
      </c>
    </row>
    <row r="30" spans="1:21">
      <c r="A30" s="19" t="s">
        <v>49</v>
      </c>
      <c r="B30" s="3" t="s">
        <v>50</v>
      </c>
      <c r="C30" s="22">
        <v>0</v>
      </c>
      <c r="D30" s="22">
        <v>0</v>
      </c>
      <c r="E30" s="22">
        <v>0</v>
      </c>
      <c r="F30" s="12">
        <f>C30/C$3</f>
        <v>0</v>
      </c>
      <c r="G30" s="12">
        <f>D30/D$3</f>
        <v>0</v>
      </c>
      <c r="H30" s="12">
        <f>E30/E$3</f>
        <v>0</v>
      </c>
      <c r="I30" s="91" t="str">
        <f t="shared" si="3"/>
        <v>-</v>
      </c>
      <c r="J30" s="91" t="str">
        <f t="shared" si="0"/>
        <v>-</v>
      </c>
      <c r="L30" s="100" t="s">
        <v>349</v>
      </c>
      <c r="M30" s="13" t="s">
        <v>327</v>
      </c>
      <c r="N30" s="101">
        <v>4023798</v>
      </c>
      <c r="O30" s="101">
        <v>5768040</v>
      </c>
      <c r="P30" s="101">
        <v>2669736</v>
      </c>
      <c r="Q30" s="12">
        <f>N30/N$3</f>
        <v>0.30629007842074268</v>
      </c>
      <c r="R30" s="12">
        <f>O30/O$3</f>
        <v>0.43349797825099812</v>
      </c>
      <c r="S30" s="12">
        <f>P30/P$3</f>
        <v>0.25526492952700469</v>
      </c>
      <c r="T30" s="91">
        <f t="shared" si="1"/>
        <v>216.05282320049622</v>
      </c>
      <c r="U30" s="95">
        <f t="shared" si="2"/>
        <v>150.71894749143735</v>
      </c>
    </row>
    <row r="31" spans="1:21">
      <c r="A31" s="19" t="s">
        <v>51</v>
      </c>
      <c r="B31" s="3" t="s">
        <v>52</v>
      </c>
      <c r="C31" s="22">
        <v>0</v>
      </c>
      <c r="D31" s="22">
        <v>0</v>
      </c>
      <c r="E31" s="22">
        <v>0</v>
      </c>
      <c r="F31" s="12">
        <f>C31/C$3</f>
        <v>0</v>
      </c>
      <c r="G31" s="12">
        <f>D31/D$3</f>
        <v>0</v>
      </c>
      <c r="H31" s="12">
        <f>E31/E$3</f>
        <v>0</v>
      </c>
      <c r="I31" s="91" t="str">
        <f t="shared" si="3"/>
        <v>-</v>
      </c>
      <c r="J31" s="91" t="str">
        <f t="shared" si="0"/>
        <v>-</v>
      </c>
      <c r="L31" s="47" t="s">
        <v>350</v>
      </c>
      <c r="M31" s="3" t="s">
        <v>19</v>
      </c>
      <c r="N31" s="20">
        <v>440668</v>
      </c>
      <c r="O31" s="20">
        <v>90555</v>
      </c>
      <c r="P31" s="20">
        <v>307654</v>
      </c>
      <c r="Q31" s="12">
        <f>N31/N$3</f>
        <v>3.3543492063347072E-2</v>
      </c>
      <c r="R31" s="12">
        <f>O31/O$3</f>
        <v>6.8056756576790611E-3</v>
      </c>
      <c r="S31" s="12">
        <f>P31/P$3</f>
        <v>2.9416120780744275E-2</v>
      </c>
      <c r="T31" s="91">
        <f t="shared" si="1"/>
        <v>29.434039537922473</v>
      </c>
      <c r="U31" s="95">
        <f t="shared" si="2"/>
        <v>143.23493274912727</v>
      </c>
    </row>
    <row r="32" spans="1:21">
      <c r="A32" s="19" t="s">
        <v>53</v>
      </c>
      <c r="B32" s="3" t="s">
        <v>54</v>
      </c>
      <c r="C32" s="22">
        <v>0</v>
      </c>
      <c r="D32" s="22">
        <v>70</v>
      </c>
      <c r="E32" s="22">
        <v>70</v>
      </c>
      <c r="F32" s="12">
        <f>C32/C$3</f>
        <v>0</v>
      </c>
      <c r="G32" s="12">
        <f>D32/D$3</f>
        <v>5.2608613112200793E-6</v>
      </c>
      <c r="H32" s="12">
        <f>E32/E$3</f>
        <v>6.6930007562134708E-6</v>
      </c>
      <c r="I32" s="91">
        <f t="shared" si="3"/>
        <v>100</v>
      </c>
      <c r="J32" s="91">
        <f t="shared" si="0"/>
        <v>0</v>
      </c>
      <c r="L32" s="47" t="s">
        <v>351</v>
      </c>
      <c r="M32" s="3" t="s">
        <v>330</v>
      </c>
      <c r="N32" s="20">
        <v>100169</v>
      </c>
      <c r="O32" s="20">
        <v>115356</v>
      </c>
      <c r="P32" s="20">
        <v>147441</v>
      </c>
      <c r="Q32" s="12">
        <f>N32/N$3</f>
        <v>7.6248287974017013E-3</v>
      </c>
      <c r="R32" s="12">
        <f>O32/O$3</f>
        <v>8.6695988202443348E-3</v>
      </c>
      <c r="S32" s="12">
        <f>P32/P$3</f>
        <v>1.4097467492812434E-2</v>
      </c>
      <c r="T32" s="91">
        <f t="shared" si="1"/>
        <v>78.238753128369993</v>
      </c>
      <c r="U32" s="95">
        <f t="shared" si="2"/>
        <v>67.938361785392118</v>
      </c>
    </row>
    <row r="33" spans="1:35">
      <c r="A33" s="19" t="s">
        <v>55</v>
      </c>
      <c r="B33" s="9" t="s">
        <v>56</v>
      </c>
      <c r="C33" s="21">
        <v>8134028</v>
      </c>
      <c r="D33" s="21">
        <v>8045396</v>
      </c>
      <c r="E33" s="21">
        <v>5711643</v>
      </c>
      <c r="F33" s="11">
        <f>C33/C$3</f>
        <v>0.61915933006490798</v>
      </c>
      <c r="G33" s="11">
        <f>D33/D$3</f>
        <v>0.60465303642635404</v>
      </c>
      <c r="H33" s="11">
        <f>E33/E$3</f>
        <v>0.54611472740316258</v>
      </c>
      <c r="I33" s="92">
        <f>IF(E33&lt;=0,"-",D33/E33*100)</f>
        <v>140.85957403150022</v>
      </c>
      <c r="J33" s="92">
        <f t="shared" si="0"/>
        <v>142.41135168987279</v>
      </c>
      <c r="L33" s="47" t="s">
        <v>352</v>
      </c>
      <c r="M33" s="3" t="s">
        <v>223</v>
      </c>
      <c r="N33" s="20">
        <v>1026685</v>
      </c>
      <c r="O33" s="20">
        <v>701100</v>
      </c>
      <c r="P33" s="20">
        <v>531390</v>
      </c>
      <c r="Q33" s="12">
        <f>N33/N$3</f>
        <v>7.8150898520104678E-2</v>
      </c>
      <c r="R33" s="12">
        <f>O33/O$3</f>
        <v>5.2691283789948536E-2</v>
      </c>
      <c r="S33" s="12">
        <f>P33/P$3</f>
        <v>5.0808481026346809E-2</v>
      </c>
      <c r="T33" s="91">
        <f t="shared" si="1"/>
        <v>131.93699542708745</v>
      </c>
      <c r="U33" s="95">
        <f t="shared" si="2"/>
        <v>193.20743709892923</v>
      </c>
    </row>
    <row r="34" spans="1:35">
      <c r="A34" s="19" t="s">
        <v>57</v>
      </c>
      <c r="B34" s="3" t="s">
        <v>58</v>
      </c>
      <c r="C34" s="20">
        <v>241701</v>
      </c>
      <c r="D34" s="20">
        <v>152092</v>
      </c>
      <c r="E34" s="22">
        <v>0</v>
      </c>
      <c r="F34" s="12">
        <f>C34/C$3</f>
        <v>1.839819450289799E-2</v>
      </c>
      <c r="G34" s="12">
        <f>D34/D$3</f>
        <v>1.1430498836372633E-2</v>
      </c>
      <c r="H34" s="12">
        <f>E34/E$3</f>
        <v>0</v>
      </c>
      <c r="I34" s="91" t="str">
        <f t="shared" si="3"/>
        <v>-</v>
      </c>
      <c r="J34" s="91" t="str">
        <f t="shared" si="0"/>
        <v>-</v>
      </c>
      <c r="L34" s="47" t="s">
        <v>353</v>
      </c>
      <c r="M34" s="3" t="s">
        <v>184</v>
      </c>
      <c r="N34" s="20">
        <v>6288</v>
      </c>
      <c r="O34" s="20">
        <v>107057</v>
      </c>
      <c r="P34" s="22">
        <v>0</v>
      </c>
      <c r="Q34" s="12">
        <f>N34/N$3</f>
        <v>4.7864033261849374E-4</v>
      </c>
      <c r="R34" s="12">
        <f>O34/O$3</f>
        <v>8.0458861342184006E-3</v>
      </c>
      <c r="S34" s="12">
        <f>P34/P$3</f>
        <v>0</v>
      </c>
      <c r="T34" s="91" t="str">
        <f t="shared" si="1"/>
        <v>-</v>
      </c>
      <c r="U34" s="95" t="str">
        <f t="shared" si="2"/>
        <v>-</v>
      </c>
    </row>
    <row r="35" spans="1:35">
      <c r="A35" s="19" t="s">
        <v>59</v>
      </c>
      <c r="B35" s="3" t="s">
        <v>60</v>
      </c>
      <c r="C35" s="22">
        <v>0</v>
      </c>
      <c r="D35" s="22">
        <v>0</v>
      </c>
      <c r="E35" s="20">
        <v>34248</v>
      </c>
      <c r="F35" s="12">
        <f>C35/C$3</f>
        <v>0</v>
      </c>
      <c r="G35" s="12">
        <f>D35/D$3</f>
        <v>0</v>
      </c>
      <c r="H35" s="12">
        <f>E35/E$3</f>
        <v>3.2745984271256995E-3</v>
      </c>
      <c r="I35" s="91">
        <f t="shared" si="3"/>
        <v>0</v>
      </c>
      <c r="J35" s="91">
        <f t="shared" si="0"/>
        <v>0</v>
      </c>
      <c r="L35" s="47" t="s">
        <v>354</v>
      </c>
      <c r="M35" s="3" t="s">
        <v>355</v>
      </c>
      <c r="N35" s="20">
        <v>319671</v>
      </c>
      <c r="O35" s="22">
        <v>0</v>
      </c>
      <c r="P35" s="22">
        <v>0</v>
      </c>
      <c r="Q35" s="12">
        <f>N35/N$3</f>
        <v>2.4333243283792383E-2</v>
      </c>
      <c r="R35" s="12">
        <f>O35/O$3</f>
        <v>0</v>
      </c>
      <c r="S35" s="12">
        <f>P35/P$3</f>
        <v>0</v>
      </c>
      <c r="T35" s="91" t="str">
        <f t="shared" si="1"/>
        <v>-</v>
      </c>
      <c r="U35" s="95" t="str">
        <f t="shared" si="2"/>
        <v>-</v>
      </c>
    </row>
    <row r="36" spans="1:35">
      <c r="A36" s="57"/>
      <c r="B36" s="57"/>
      <c r="C36" s="57"/>
      <c r="D36" s="57"/>
      <c r="E36" s="57"/>
      <c r="F36" s="12">
        <f>C36/C$3</f>
        <v>0</v>
      </c>
      <c r="G36" s="12">
        <f>D36/D$3</f>
        <v>0</v>
      </c>
      <c r="H36" s="12">
        <f>E36/E$3</f>
        <v>0</v>
      </c>
      <c r="I36" s="93" t="str">
        <f t="shared" si="3"/>
        <v>-</v>
      </c>
      <c r="J36" s="93" t="str">
        <f t="shared" si="0"/>
        <v>-</v>
      </c>
      <c r="L36" s="47" t="s">
        <v>356</v>
      </c>
      <c r="M36" s="3" t="s">
        <v>23</v>
      </c>
      <c r="N36" s="20">
        <v>185049</v>
      </c>
      <c r="O36" s="20">
        <v>294090</v>
      </c>
      <c r="P36" s="20">
        <v>196404</v>
      </c>
      <c r="Q36" s="12">
        <f>N36/N$3</f>
        <v>1.4085864330585186E-2</v>
      </c>
      <c r="R36" s="12">
        <f>O36/O$3</f>
        <v>2.2102381471667331E-2</v>
      </c>
      <c r="S36" s="12">
        <f>P36/P$3</f>
        <v>1.8779030293190724E-2</v>
      </c>
      <c r="T36" s="91">
        <f t="shared" si="1"/>
        <v>149.73727622655343</v>
      </c>
      <c r="U36" s="95">
        <f t="shared" si="2"/>
        <v>94.218549520376371</v>
      </c>
    </row>
    <row r="37" spans="1:35">
      <c r="L37" s="47">
        <v>2.0299999999999998</v>
      </c>
      <c r="M37" s="3" t="s">
        <v>357</v>
      </c>
      <c r="N37" s="22">
        <v>0</v>
      </c>
      <c r="O37" s="22">
        <v>0</v>
      </c>
      <c r="P37" s="22">
        <v>0</v>
      </c>
      <c r="Q37" s="12">
        <f>N37/N$3</f>
        <v>0</v>
      </c>
      <c r="R37" s="12">
        <f>O37/O$3</f>
        <v>0</v>
      </c>
      <c r="S37" s="12">
        <f>P37/P$3</f>
        <v>0</v>
      </c>
      <c r="T37" s="91" t="str">
        <f t="shared" si="1"/>
        <v>-</v>
      </c>
      <c r="U37" s="95" t="str">
        <f t="shared" si="2"/>
        <v>-</v>
      </c>
    </row>
    <row r="38" spans="1:35" ht="15.75" thickBot="1">
      <c r="L38" s="47">
        <v>2.04</v>
      </c>
      <c r="M38" s="3" t="s">
        <v>127</v>
      </c>
      <c r="N38" s="20">
        <v>3408</v>
      </c>
      <c r="O38" s="20">
        <v>4234</v>
      </c>
      <c r="P38" s="20">
        <v>2629</v>
      </c>
      <c r="Q38" s="12">
        <f>N38/N$3</f>
        <v>2.5941575279322943E-4</v>
      </c>
      <c r="R38" s="12">
        <f>O38/O$3</f>
        <v>3.1820695416722594E-4</v>
      </c>
      <c r="S38" s="12">
        <f>P38/P$3</f>
        <v>2.513699855440745E-4</v>
      </c>
      <c r="T38" s="91">
        <f t="shared" si="1"/>
        <v>161.0498288322556</v>
      </c>
      <c r="U38" s="95">
        <f t="shared" si="2"/>
        <v>129.63103841764928</v>
      </c>
    </row>
    <row r="39" spans="1:35" ht="15.75" thickBot="1">
      <c r="B39" s="36" t="s">
        <v>304</v>
      </c>
      <c r="C39" s="37">
        <v>2009</v>
      </c>
      <c r="D39" s="37">
        <v>2008</v>
      </c>
      <c r="E39" s="38">
        <v>2007</v>
      </c>
      <c r="L39" s="51">
        <v>2.0499999999999998</v>
      </c>
      <c r="M39" s="9" t="s">
        <v>358</v>
      </c>
      <c r="N39" s="21">
        <v>1634453</v>
      </c>
      <c r="O39" s="21">
        <v>537330</v>
      </c>
      <c r="P39" s="21">
        <v>2040926</v>
      </c>
      <c r="Q39" s="11">
        <f>N39/N$3</f>
        <v>0.12441398339206344</v>
      </c>
      <c r="R39" s="11">
        <f>O39/O$3</f>
        <v>4.0383122976541216E-2</v>
      </c>
      <c r="S39" s="11">
        <f>P39/P$3</f>
        <v>0.19514170373393908</v>
      </c>
      <c r="T39" s="92">
        <f t="shared" si="1"/>
        <v>26.327755146438431</v>
      </c>
      <c r="U39" s="96">
        <f t="shared" si="2"/>
        <v>80.083893291574512</v>
      </c>
    </row>
    <row r="40" spans="1:35">
      <c r="B40" s="43" t="s">
        <v>305</v>
      </c>
      <c r="C40" s="79">
        <f>C4/N4</f>
        <v>0.97781985723239762</v>
      </c>
      <c r="D40" s="79">
        <f>D4/O4</f>
        <v>0.92528019400021488</v>
      </c>
      <c r="E40" s="80">
        <f>E4/P4</f>
        <v>1.3377419627730383</v>
      </c>
      <c r="L40" s="47" t="s">
        <v>359</v>
      </c>
      <c r="M40" s="3" t="s">
        <v>360</v>
      </c>
      <c r="N40" s="20">
        <v>675497</v>
      </c>
      <c r="O40" s="20">
        <v>675497</v>
      </c>
      <c r="P40" s="20">
        <v>675497</v>
      </c>
      <c r="Q40" s="12">
        <f>N40/N$3</f>
        <v>5.1418592360495334E-2</v>
      </c>
      <c r="R40" s="12">
        <f>O40/O$3</f>
        <v>5.0767086187789003E-2</v>
      </c>
      <c r="S40" s="12">
        <f>P40/P$3</f>
        <v>6.458717045457045E-2</v>
      </c>
      <c r="T40" s="91">
        <f t="shared" si="1"/>
        <v>100</v>
      </c>
      <c r="U40" s="95">
        <f t="shared" si="2"/>
        <v>100</v>
      </c>
      <c r="AH40" s="40"/>
      <c r="AI40" s="40"/>
    </row>
    <row r="41" spans="1:35">
      <c r="B41" s="34" t="s">
        <v>306</v>
      </c>
      <c r="C41" s="81">
        <f>(C4-C9)/N4</f>
        <v>0.92722804358802213</v>
      </c>
      <c r="D41" s="81">
        <f>(D4-D9)/O4</f>
        <v>0.86782941418594317</v>
      </c>
      <c r="E41" s="82">
        <f>(E4-E9)/P4</f>
        <v>1.2850811785285863</v>
      </c>
      <c r="L41" s="47" t="s">
        <v>361</v>
      </c>
      <c r="M41" s="3" t="s">
        <v>362</v>
      </c>
      <c r="N41" s="20">
        <v>99244</v>
      </c>
      <c r="O41" s="20">
        <v>88783</v>
      </c>
      <c r="P41" s="20">
        <v>92977</v>
      </c>
      <c r="Q41" s="12">
        <f>N41/N$3</f>
        <v>7.5544181250619897E-3</v>
      </c>
      <c r="R41" s="12">
        <f>O41/O$3</f>
        <v>6.6725007113436043E-3</v>
      </c>
      <c r="S41" s="12">
        <f>P41/P$3</f>
        <v>8.8899304472922838E-3</v>
      </c>
      <c r="T41" s="91">
        <f t="shared" si="1"/>
        <v>95.48920700818482</v>
      </c>
      <c r="U41" s="95">
        <f t="shared" si="2"/>
        <v>106.74037665229035</v>
      </c>
      <c r="AH41" s="40"/>
      <c r="AI41" s="40"/>
    </row>
    <row r="42" spans="1:35">
      <c r="B42" s="34" t="s">
        <v>307</v>
      </c>
      <c r="C42" s="81">
        <f>(C4+C16)/(N4+N22)</f>
        <v>0.41406541864272006</v>
      </c>
      <c r="D42" s="81">
        <f>(D4+D16)/(O4+O22)</f>
        <v>0.40019987085797964</v>
      </c>
      <c r="E42" s="82">
        <f>(E4+E16)/(P4+P22)</f>
        <v>0.5600299555610061</v>
      </c>
      <c r="L42" s="47" t="s">
        <v>363</v>
      </c>
      <c r="M42" s="3" t="s">
        <v>364</v>
      </c>
      <c r="N42" s="20">
        <v>130540</v>
      </c>
      <c r="O42" s="20">
        <v>132371</v>
      </c>
      <c r="P42" s="20">
        <v>135134</v>
      </c>
      <c r="Q42" s="12">
        <f>N42/N$3</f>
        <v>9.9366585591631959E-3</v>
      </c>
      <c r="R42" s="12">
        <f>O42/O$3</f>
        <v>9.9483638946787599E-3</v>
      </c>
      <c r="S42" s="12">
        <f>P42/P$3</f>
        <v>1.292074234557359E-2</v>
      </c>
      <c r="T42" s="91">
        <f t="shared" si="1"/>
        <v>97.955362825047729</v>
      </c>
      <c r="U42" s="95">
        <f t="shared" si="2"/>
        <v>96.600411443456125</v>
      </c>
      <c r="AH42" s="41"/>
      <c r="AI42" s="41"/>
    </row>
    <row r="43" spans="1:35" ht="15.75" thickBot="1">
      <c r="B43" s="35" t="s">
        <v>308</v>
      </c>
      <c r="C43" s="83">
        <f>C5/N4</f>
        <v>0.54099777578790709</v>
      </c>
      <c r="D43" s="83">
        <f>D5/O4</f>
        <v>0.47489164525292205</v>
      </c>
      <c r="E43" s="84">
        <f>E5/P4</f>
        <v>0.84495194372425841</v>
      </c>
      <c r="L43" s="47" t="s">
        <v>365</v>
      </c>
      <c r="M43" s="3" t="s">
        <v>366</v>
      </c>
      <c r="N43" s="22">
        <v>0</v>
      </c>
      <c r="O43" s="22">
        <v>0</v>
      </c>
      <c r="P43" s="22">
        <v>0</v>
      </c>
      <c r="Q43" s="12">
        <f>N43/N$3</f>
        <v>0</v>
      </c>
      <c r="R43" s="12">
        <f>O43/O$3</f>
        <v>0</v>
      </c>
      <c r="S43" s="12">
        <f>P43/P$3</f>
        <v>0</v>
      </c>
      <c r="T43" s="91" t="str">
        <f t="shared" si="1"/>
        <v>-</v>
      </c>
      <c r="U43" s="95" t="str">
        <f t="shared" si="2"/>
        <v>-</v>
      </c>
      <c r="AH43" s="42"/>
      <c r="AI43" s="42"/>
    </row>
    <row r="44" spans="1:35">
      <c r="B44" s="43" t="s">
        <v>394</v>
      </c>
      <c r="C44" s="72">
        <f>(N4+N22)/N39</f>
        <v>7.0355966185629075</v>
      </c>
      <c r="D44" s="72">
        <f t="shared" ref="D44:E44" si="4">(O4+O22)/O39</f>
        <v>23.754940167122626</v>
      </c>
      <c r="E44" s="73">
        <f t="shared" si="4"/>
        <v>4.123193099602827</v>
      </c>
      <c r="L44" s="47" t="s">
        <v>367</v>
      </c>
      <c r="M44" s="3" t="s">
        <v>368</v>
      </c>
      <c r="N44" s="20">
        <v>130540</v>
      </c>
      <c r="O44" s="20">
        <v>132371</v>
      </c>
      <c r="P44" s="20">
        <v>135134</v>
      </c>
      <c r="Q44" s="12">
        <f>N44/N$3</f>
        <v>9.9366585591631959E-3</v>
      </c>
      <c r="R44" s="12">
        <f>O44/O$3</f>
        <v>9.9483638946787599E-3</v>
      </c>
      <c r="S44" s="12">
        <f>P44/P$3</f>
        <v>1.292074234557359E-2</v>
      </c>
      <c r="T44" s="91">
        <f t="shared" si="1"/>
        <v>97.955362825047729</v>
      </c>
      <c r="U44" s="95">
        <f t="shared" si="2"/>
        <v>96.600411443456125</v>
      </c>
      <c r="AH44" s="41"/>
      <c r="AI44" s="41"/>
    </row>
    <row r="45" spans="1:35">
      <c r="B45" s="34" t="s">
        <v>400</v>
      </c>
      <c r="C45" s="52">
        <f>(N4+N21)/N3</f>
        <v>0.87532660085514336</v>
      </c>
      <c r="D45" s="52">
        <f t="shared" ref="D45:E45" si="5">(O4+O21)/O3</f>
        <v>0.95929867006929159</v>
      </c>
      <c r="E45" s="74">
        <f t="shared" si="5"/>
        <v>0.80460692628051689</v>
      </c>
      <c r="L45" s="47" t="s">
        <v>369</v>
      </c>
      <c r="M45" s="3" t="s">
        <v>370</v>
      </c>
      <c r="N45" s="20">
        <v>745966</v>
      </c>
      <c r="O45" s="22">
        <v>0</v>
      </c>
      <c r="P45" s="20">
        <v>1147161</v>
      </c>
      <c r="Q45" s="12">
        <f>N45/N$3</f>
        <v>5.6782667678449E-2</v>
      </c>
      <c r="R45" s="12">
        <f>O45/O$3</f>
        <v>0</v>
      </c>
      <c r="S45" s="12">
        <f>P45/P$3</f>
        <v>0.10968499200712288</v>
      </c>
      <c r="T45" s="91">
        <f t="shared" si="1"/>
        <v>0</v>
      </c>
      <c r="U45" s="95">
        <f t="shared" si="2"/>
        <v>65.027140915704081</v>
      </c>
      <c r="AH45" s="41"/>
      <c r="AI45" s="41"/>
    </row>
    <row r="46" spans="1:35" ht="15.75" thickBot="1">
      <c r="B46" s="35" t="s">
        <v>310</v>
      </c>
      <c r="C46" s="75">
        <f>N4/(N4+N21)</f>
        <v>0.3353403739619415</v>
      </c>
      <c r="D46" s="75">
        <f t="shared" ref="D46:E46" si="6">O4/(O4+O21)</f>
        <v>0.31576579322140713</v>
      </c>
      <c r="E46" s="76">
        <f t="shared" si="6"/>
        <v>0.36662966189953999</v>
      </c>
      <c r="L46" s="47" t="s">
        <v>371</v>
      </c>
      <c r="M46" s="3" t="s">
        <v>372</v>
      </c>
      <c r="N46" s="20">
        <v>49134</v>
      </c>
      <c r="O46" s="22">
        <v>0</v>
      </c>
      <c r="P46" s="20">
        <v>40231</v>
      </c>
      <c r="Q46" s="12">
        <f>N46/N$3</f>
        <v>3.7400626753939363E-3</v>
      </c>
      <c r="R46" s="12">
        <f>O46/O$3</f>
        <v>0</v>
      </c>
      <c r="S46" s="12">
        <f>P46/P$3</f>
        <v>3.8466587631889163E-3</v>
      </c>
      <c r="T46" s="91">
        <f t="shared" si="1"/>
        <v>0</v>
      </c>
      <c r="U46" s="95">
        <f t="shared" si="2"/>
        <v>122.12970097685864</v>
      </c>
      <c r="AH46" s="41"/>
      <c r="AI46" s="41"/>
    </row>
    <row r="47" spans="1:35">
      <c r="B47" s="43" t="s">
        <v>395</v>
      </c>
      <c r="C47" s="72">
        <f>DRE!C23/DRE!C3</f>
        <v>0.19675392881867254</v>
      </c>
      <c r="D47" s="72">
        <f>DRE!D23/DRE!D3</f>
        <v>-0.19730232101780282</v>
      </c>
      <c r="E47" s="73">
        <f>DRE!E23/DRE!E3</f>
        <v>9.0737238067905041E-2</v>
      </c>
      <c r="L47" s="47" t="s">
        <v>373</v>
      </c>
      <c r="M47" s="3" t="s">
        <v>374</v>
      </c>
      <c r="N47" s="22">
        <v>0</v>
      </c>
      <c r="O47" s="22">
        <v>0</v>
      </c>
      <c r="P47" s="22">
        <v>0</v>
      </c>
      <c r="Q47" s="12">
        <f>N47/N$3</f>
        <v>0</v>
      </c>
      <c r="R47" s="12">
        <f>O47/O$3</f>
        <v>0</v>
      </c>
      <c r="S47" s="12">
        <f>P47/P$3</f>
        <v>0</v>
      </c>
      <c r="T47" s="91" t="str">
        <f t="shared" si="1"/>
        <v>-</v>
      </c>
      <c r="U47" s="95" t="str">
        <f t="shared" si="2"/>
        <v>-</v>
      </c>
      <c r="AH47" s="41"/>
      <c r="AI47" s="41"/>
    </row>
    <row r="48" spans="1:35">
      <c r="B48" s="34" t="s">
        <v>309</v>
      </c>
      <c r="C48" s="81">
        <f>DRE!C9/C3</f>
        <v>0.75360892755563913</v>
      </c>
      <c r="D48" s="81">
        <f>DRE!D9/D3</f>
        <v>0.79604677837629678</v>
      </c>
      <c r="E48" s="82">
        <f>DRE!E9/E3</f>
        <v>0.7793687678003941</v>
      </c>
      <c r="L48" s="47" t="s">
        <v>375</v>
      </c>
      <c r="M48" s="3" t="s">
        <v>376</v>
      </c>
      <c r="N48" s="22">
        <v>0</v>
      </c>
      <c r="O48" s="22">
        <v>0</v>
      </c>
      <c r="P48" s="22">
        <v>0</v>
      </c>
      <c r="Q48" s="12">
        <f>N48/N$3</f>
        <v>0</v>
      </c>
      <c r="R48" s="12">
        <f>O48/O$3</f>
        <v>0</v>
      </c>
      <c r="S48" s="12">
        <f>P48/P$3</f>
        <v>0</v>
      </c>
      <c r="T48" s="91" t="str">
        <f t="shared" si="1"/>
        <v>-</v>
      </c>
      <c r="U48" s="95" t="str">
        <f t="shared" si="2"/>
        <v>-</v>
      </c>
      <c r="AH48" s="41"/>
      <c r="AI48" s="41"/>
    </row>
    <row r="49" spans="2:37">
      <c r="B49" s="77" t="s">
        <v>401</v>
      </c>
      <c r="C49" s="52">
        <f>DRE!C23/BP!C3</f>
        <v>0.15407720039250333</v>
      </c>
      <c r="D49" s="52">
        <f>DRE!D23/BP!D3</f>
        <v>-0.16321852280124932</v>
      </c>
      <c r="E49" s="74">
        <f>DRE!E23/BP!E3</f>
        <v>7.3518119435068668E-2</v>
      </c>
      <c r="L49" s="47" t="s">
        <v>377</v>
      </c>
      <c r="M49" s="3" t="s">
        <v>378</v>
      </c>
      <c r="N49" s="22">
        <v>0</v>
      </c>
      <c r="O49" s="22">
        <v>0</v>
      </c>
      <c r="P49" s="22">
        <v>0</v>
      </c>
      <c r="Q49" s="12">
        <f>N49/N$3</f>
        <v>0</v>
      </c>
      <c r="R49" s="12">
        <f>O49/O$3</f>
        <v>0</v>
      </c>
      <c r="S49" s="12">
        <f>P49/P$3</f>
        <v>0</v>
      </c>
      <c r="T49" s="91" t="str">
        <f t="shared" si="1"/>
        <v>-</v>
      </c>
      <c r="U49" s="95" t="str">
        <f t="shared" si="2"/>
        <v>-</v>
      </c>
      <c r="AH49" s="42"/>
      <c r="AI49" s="42"/>
    </row>
    <row r="50" spans="2:37" ht="15.75" thickBot="1">
      <c r="B50" s="35" t="s">
        <v>399</v>
      </c>
      <c r="C50" s="75">
        <f>DRE!C35/BP!N39</f>
        <v>0.82139957527074803</v>
      </c>
      <c r="D50" s="75">
        <f>DRE!D35/BP!O39</f>
        <v>-2.809549066681555</v>
      </c>
      <c r="E50" s="76">
        <f>DRE!E35/BP!P39</f>
        <v>0.2551508481934181</v>
      </c>
      <c r="L50" s="47" t="s">
        <v>379</v>
      </c>
      <c r="M50" s="3" t="s">
        <v>380</v>
      </c>
      <c r="N50" s="20">
        <v>696832</v>
      </c>
      <c r="O50" s="22">
        <v>0</v>
      </c>
      <c r="P50" s="20">
        <v>1106930</v>
      </c>
      <c r="Q50" s="12">
        <f>N50/N$3</f>
        <v>5.3042605003055063E-2</v>
      </c>
      <c r="R50" s="12">
        <f>O50/O$3</f>
        <v>0</v>
      </c>
      <c r="S50" s="12">
        <f>P50/P$3</f>
        <v>0.10583833324393396</v>
      </c>
      <c r="T50" s="91">
        <f t="shared" si="1"/>
        <v>0</v>
      </c>
      <c r="U50" s="95">
        <f t="shared" si="2"/>
        <v>62.951767501106659</v>
      </c>
      <c r="AH50" s="42"/>
      <c r="AI50" s="42"/>
    </row>
    <row r="51" spans="2:37">
      <c r="B51" s="43" t="s">
        <v>396</v>
      </c>
      <c r="C51" s="72">
        <f>C33/C3</f>
        <v>0.61915933006490798</v>
      </c>
      <c r="D51" s="72">
        <f>D33/D3</f>
        <v>0.60465303642635404</v>
      </c>
      <c r="E51" s="73">
        <f>E33/E3</f>
        <v>0.54611472740316258</v>
      </c>
      <c r="L51" s="47" t="s">
        <v>381</v>
      </c>
      <c r="M51" s="3" t="s">
        <v>382</v>
      </c>
      <c r="N51" s="22">
        <v>0</v>
      </c>
      <c r="O51" s="22">
        <v>0</v>
      </c>
      <c r="P51" s="22">
        <v>0</v>
      </c>
      <c r="Q51" s="12">
        <f>N51/N$3</f>
        <v>0</v>
      </c>
      <c r="R51" s="12">
        <f>O51/O$3</f>
        <v>0</v>
      </c>
      <c r="S51" s="12">
        <f>P51/P$3</f>
        <v>0</v>
      </c>
      <c r="T51" s="91" t="str">
        <f t="shared" si="1"/>
        <v>-</v>
      </c>
      <c r="U51" s="95" t="str">
        <f t="shared" si="2"/>
        <v>-</v>
      </c>
      <c r="AH51" s="42"/>
      <c r="AI51" s="42"/>
    </row>
    <row r="52" spans="2:37">
      <c r="B52" s="34" t="s">
        <v>397</v>
      </c>
      <c r="C52" s="52">
        <f>C33/N39</f>
        <v>4.9766056289168299</v>
      </c>
      <c r="D52" s="52">
        <f>D33/O39</f>
        <v>14.972914224033648</v>
      </c>
      <c r="E52" s="74">
        <f>E33/P39</f>
        <v>2.7985546756717294</v>
      </c>
      <c r="L52" s="47" t="s">
        <v>383</v>
      </c>
      <c r="M52" s="3" t="s">
        <v>384</v>
      </c>
      <c r="N52" s="22">
        <v>0</v>
      </c>
      <c r="O52" s="22">
        <v>0</v>
      </c>
      <c r="P52" s="22">
        <v>0</v>
      </c>
      <c r="Q52" s="12">
        <f>N52/N$3</f>
        <v>0</v>
      </c>
      <c r="R52" s="12">
        <f>O52/O$3</f>
        <v>0</v>
      </c>
      <c r="S52" s="12">
        <f>P52/P$3</f>
        <v>0</v>
      </c>
      <c r="T52" s="91" t="str">
        <f t="shared" si="1"/>
        <v>-</v>
      </c>
      <c r="U52" s="95" t="str">
        <f t="shared" si="2"/>
        <v>-</v>
      </c>
      <c r="AH52" s="41"/>
      <c r="AI52" s="41"/>
    </row>
    <row r="53" spans="2:37" ht="15.75" thickBot="1">
      <c r="B53" s="35" t="s">
        <v>398</v>
      </c>
      <c r="C53" s="75">
        <f>C28/(C16+N39)</f>
        <v>3.1904245314102813</v>
      </c>
      <c r="D53" s="75">
        <f>D28/(D16+O39)</f>
        <v>4.2779703437903462</v>
      </c>
      <c r="E53" s="76">
        <f>E28/(E16+P39)</f>
        <v>2.1877698797708347</v>
      </c>
      <c r="L53" s="47" t="s">
        <v>385</v>
      </c>
      <c r="M53" s="3" t="s">
        <v>264</v>
      </c>
      <c r="N53" s="20">
        <v>-16794</v>
      </c>
      <c r="O53" s="20">
        <v>3309</v>
      </c>
      <c r="P53" s="20">
        <v>-9843</v>
      </c>
      <c r="Q53" s="12">
        <f>N53/N$3</f>
        <v>-1.2783533311060725E-3</v>
      </c>
      <c r="R53" s="12">
        <f>O53/O$3</f>
        <v>2.4868842969753206E-4</v>
      </c>
      <c r="S53" s="12">
        <f>P53/P$3</f>
        <v>-9.4113152062013142E-4</v>
      </c>
      <c r="T53" s="91" t="str">
        <f t="shared" si="1"/>
        <v>-</v>
      </c>
      <c r="U53" s="95" t="str">
        <f t="shared" si="2"/>
        <v>-</v>
      </c>
      <c r="AH53" s="42"/>
      <c r="AI53" s="42"/>
    </row>
    <row r="54" spans="2:37">
      <c r="B54" s="78"/>
      <c r="C54" s="78"/>
      <c r="D54" s="78"/>
      <c r="E54" s="78"/>
      <c r="L54" s="47" t="s">
        <v>386</v>
      </c>
      <c r="M54" s="3" t="s">
        <v>266</v>
      </c>
      <c r="N54" s="22">
        <v>0</v>
      </c>
      <c r="O54" s="22">
        <v>0</v>
      </c>
      <c r="P54" s="22">
        <v>0</v>
      </c>
      <c r="Q54" s="12">
        <f>N54/N$3</f>
        <v>0</v>
      </c>
      <c r="R54" s="12">
        <f>O54/O$3</f>
        <v>0</v>
      </c>
      <c r="S54" s="12">
        <f>P54/P$3</f>
        <v>0</v>
      </c>
      <c r="T54" s="91" t="str">
        <f t="shared" si="1"/>
        <v>-</v>
      </c>
      <c r="U54" s="95" t="str">
        <f t="shared" si="2"/>
        <v>-</v>
      </c>
      <c r="AH54" s="41"/>
      <c r="AI54" s="41"/>
    </row>
    <row r="55" spans="2:37">
      <c r="B55" s="33"/>
      <c r="C55" s="33"/>
      <c r="D55" s="33"/>
      <c r="E55" s="33"/>
      <c r="L55" s="47" t="s">
        <v>387</v>
      </c>
      <c r="M55" s="3" t="s">
        <v>268</v>
      </c>
      <c r="N55" s="20">
        <v>-16794</v>
      </c>
      <c r="O55" s="20">
        <v>3309</v>
      </c>
      <c r="P55" s="20">
        <v>-9843</v>
      </c>
      <c r="Q55" s="12">
        <f>N55/N$3</f>
        <v>-1.2783533311060725E-3</v>
      </c>
      <c r="R55" s="12">
        <f>O55/O$3</f>
        <v>2.4868842969753206E-4</v>
      </c>
      <c r="S55" s="12">
        <f>P55/P$3</f>
        <v>-9.4113152062013142E-4</v>
      </c>
      <c r="T55" s="91" t="str">
        <f t="shared" si="1"/>
        <v>-</v>
      </c>
      <c r="U55" s="95" t="str">
        <f t="shared" si="2"/>
        <v>-</v>
      </c>
      <c r="AH55" s="42"/>
      <c r="AI55" s="42"/>
    </row>
    <row r="56" spans="2:37">
      <c r="L56" s="47" t="s">
        <v>388</v>
      </c>
      <c r="M56" s="3" t="s">
        <v>270</v>
      </c>
      <c r="N56" s="22">
        <v>0</v>
      </c>
      <c r="O56" s="22">
        <v>0</v>
      </c>
      <c r="P56" s="22">
        <v>0</v>
      </c>
      <c r="Q56" s="12">
        <f>N56/N$3</f>
        <v>0</v>
      </c>
      <c r="R56" s="12">
        <f>O56/O$3</f>
        <v>0</v>
      </c>
      <c r="S56" s="12">
        <f>P56/P$3</f>
        <v>0</v>
      </c>
      <c r="T56" s="91" t="str">
        <f t="shared" si="1"/>
        <v>-</v>
      </c>
      <c r="U56" s="95" t="str">
        <f t="shared" si="2"/>
        <v>-</v>
      </c>
      <c r="AH56" s="42"/>
      <c r="AI56" s="42"/>
    </row>
    <row r="57" spans="2:37">
      <c r="L57" s="47" t="s">
        <v>389</v>
      </c>
      <c r="M57" s="3" t="s">
        <v>390</v>
      </c>
      <c r="N57" s="22">
        <v>0</v>
      </c>
      <c r="O57" s="20">
        <v>-362630</v>
      </c>
      <c r="P57" s="22">
        <v>0</v>
      </c>
      <c r="Q57" s="12">
        <f>N57/N$3</f>
        <v>0</v>
      </c>
      <c r="R57" s="12">
        <f>O57/O$3</f>
        <v>-2.7253516246967677E-2</v>
      </c>
      <c r="S57" s="12">
        <f>P57/P$3</f>
        <v>0</v>
      </c>
      <c r="T57" s="91" t="str">
        <f t="shared" si="1"/>
        <v>-</v>
      </c>
      <c r="U57" s="95" t="str">
        <f t="shared" si="2"/>
        <v>-</v>
      </c>
      <c r="AH57" s="42"/>
      <c r="AI57" s="42"/>
    </row>
    <row r="58" spans="2:37" ht="15.75" thickBot="1">
      <c r="L58" s="48" t="s">
        <v>391</v>
      </c>
      <c r="M58" s="49" t="s">
        <v>347</v>
      </c>
      <c r="N58" s="50">
        <v>0</v>
      </c>
      <c r="O58" s="50">
        <v>0</v>
      </c>
      <c r="P58" s="50">
        <v>0</v>
      </c>
      <c r="Q58" s="12">
        <f>N58/N$3</f>
        <v>0</v>
      </c>
      <c r="R58" s="12">
        <f>O58/O$3</f>
        <v>0</v>
      </c>
      <c r="S58" s="12">
        <f>P58/P$3</f>
        <v>0</v>
      </c>
      <c r="T58" s="91" t="str">
        <f t="shared" si="1"/>
        <v>-</v>
      </c>
      <c r="U58" s="95" t="str">
        <f t="shared" si="2"/>
        <v>-</v>
      </c>
      <c r="AH58" s="42"/>
      <c r="AI58" s="42"/>
    </row>
    <row r="59" spans="2:37">
      <c r="AH59" s="42"/>
      <c r="AI59" s="42"/>
    </row>
    <row r="60" spans="2:37">
      <c r="W60" s="27"/>
      <c r="AH60" s="41"/>
      <c r="AI60" s="41"/>
    </row>
    <row r="61" spans="2:37">
      <c r="W61" s="27"/>
      <c r="AH61" s="41"/>
      <c r="AI61" s="41"/>
    </row>
    <row r="62" spans="2:37">
      <c r="W62" s="27"/>
      <c r="AH62" s="56"/>
      <c r="AI62" s="56"/>
    </row>
    <row r="63" spans="2:37">
      <c r="W63" s="27"/>
      <c r="AK63" s="33"/>
    </row>
    <row r="64" spans="2:37">
      <c r="O64" s="27"/>
      <c r="P64" s="27"/>
      <c r="Q64" s="27"/>
      <c r="W64" s="53"/>
      <c r="AK64" s="33"/>
    </row>
    <row r="65" spans="23:37">
      <c r="W65" s="53"/>
      <c r="AK65" s="33"/>
    </row>
    <row r="66" spans="23:37">
      <c r="W66" s="54"/>
      <c r="AK66" s="33"/>
    </row>
    <row r="67" spans="23:37">
      <c r="W67" s="55"/>
      <c r="AK67" s="33"/>
    </row>
    <row r="68" spans="23:37">
      <c r="W68" s="54"/>
      <c r="AK68" s="33"/>
    </row>
    <row r="69" spans="23:37">
      <c r="W69" s="54"/>
      <c r="AK69" s="33"/>
    </row>
    <row r="70" spans="23:37">
      <c r="W70" s="54"/>
      <c r="AK70" s="33"/>
    </row>
    <row r="71" spans="23:37">
      <c r="W71" s="54"/>
      <c r="AK71" s="33"/>
    </row>
    <row r="72" spans="23:37">
      <c r="W72" s="54"/>
      <c r="AK72" s="33"/>
    </row>
    <row r="73" spans="23:37">
      <c r="W73" s="55"/>
    </row>
    <row r="74" spans="23:37">
      <c r="W74" s="55"/>
    </row>
    <row r="75" spans="23:37">
      <c r="W75" s="55"/>
    </row>
    <row r="76" spans="23:37">
      <c r="W76" s="54"/>
    </row>
    <row r="77" spans="23:37">
      <c r="W77" s="55"/>
    </row>
    <row r="78" spans="23:37">
      <c r="W78" s="54"/>
    </row>
    <row r="79" spans="23:37">
      <c r="W79" s="55"/>
    </row>
    <row r="80" spans="23:37">
      <c r="W80" s="55"/>
    </row>
    <row r="81" spans="5:35">
      <c r="W81" s="55"/>
    </row>
    <row r="82" spans="5:35">
      <c r="W82" s="55"/>
    </row>
    <row r="83" spans="5:35">
      <c r="W83" s="55"/>
    </row>
    <row r="84" spans="5:35">
      <c r="W84" s="54"/>
    </row>
    <row r="85" spans="5:35">
      <c r="W85" s="54"/>
    </row>
    <row r="86" spans="5:35">
      <c r="W86" s="56"/>
    </row>
    <row r="87" spans="5:35">
      <c r="W87" s="27"/>
    </row>
    <row r="88" spans="5:35">
      <c r="W88" s="27"/>
    </row>
    <row r="89" spans="5:35">
      <c r="W89" s="27"/>
    </row>
    <row r="90" spans="5:35">
      <c r="W90" s="27"/>
    </row>
    <row r="91" spans="5:35">
      <c r="W91" s="27"/>
      <c r="AH91" s="40"/>
      <c r="AI91" s="40"/>
    </row>
    <row r="92" spans="5:35">
      <c r="W92" s="53"/>
      <c r="AH92" s="40"/>
      <c r="AI92" s="40"/>
    </row>
    <row r="93" spans="5:35">
      <c r="W93" s="53"/>
      <c r="AH93" s="41"/>
      <c r="AI93" s="41"/>
    </row>
    <row r="94" spans="5:35">
      <c r="W94" s="54"/>
      <c r="AH94" s="41"/>
      <c r="AI94" s="41"/>
    </row>
    <row r="95" spans="5:35">
      <c r="E95" s="27"/>
      <c r="F95" s="27"/>
      <c r="G95" s="27"/>
      <c r="H95" s="27"/>
      <c r="I95" s="94"/>
      <c r="J95" s="94"/>
      <c r="W95" s="54"/>
      <c r="AH95" s="41"/>
      <c r="AI95" s="41"/>
    </row>
    <row r="96" spans="5:35">
      <c r="E96" s="27"/>
      <c r="F96" s="27"/>
      <c r="G96" s="27"/>
      <c r="H96" s="27"/>
      <c r="I96" s="94"/>
      <c r="J96" s="94"/>
      <c r="W96" s="54"/>
      <c r="AH96" s="41"/>
      <c r="AI96" s="41"/>
    </row>
    <row r="97" spans="8:35">
      <c r="H97" s="27"/>
      <c r="I97" s="94"/>
      <c r="J97" s="94"/>
      <c r="W97" s="54"/>
      <c r="AH97" s="41"/>
      <c r="AI97" s="41"/>
    </row>
    <row r="98" spans="8:35">
      <c r="W98" s="54"/>
      <c r="AH98" s="41"/>
      <c r="AI98" s="41"/>
    </row>
    <row r="99" spans="8:35">
      <c r="W99" s="41"/>
      <c r="AH99" s="41"/>
      <c r="AI99" s="41"/>
    </row>
    <row r="100" spans="8:35">
      <c r="W100" s="41"/>
      <c r="AH100" s="41"/>
      <c r="AI100" s="41"/>
    </row>
    <row r="101" spans="8:35">
      <c r="W101" s="41"/>
      <c r="AH101" s="41"/>
      <c r="AI101" s="41"/>
    </row>
    <row r="102" spans="8:35">
      <c r="W102" s="41"/>
      <c r="AH102" s="42"/>
      <c r="AI102" s="42"/>
    </row>
    <row r="103" spans="8:35">
      <c r="W103" s="42"/>
      <c r="AH103" s="41"/>
      <c r="AI103" s="41"/>
    </row>
    <row r="104" spans="8:35">
      <c r="W104" s="41"/>
      <c r="AH104" s="42"/>
      <c r="AI104" s="42"/>
    </row>
    <row r="105" spans="8:35">
      <c r="W105" s="42"/>
      <c r="AH105" s="42"/>
      <c r="AI105" s="42"/>
    </row>
    <row r="106" spans="8:35">
      <c r="W106" s="42"/>
      <c r="AH106" s="42"/>
      <c r="AI106" s="42"/>
    </row>
    <row r="107" spans="8:35">
      <c r="W107" s="42"/>
      <c r="AH107" s="41"/>
      <c r="AI107" s="41"/>
    </row>
    <row r="108" spans="8:35">
      <c r="W108" s="41"/>
      <c r="AH108" s="42"/>
      <c r="AI108" s="42"/>
    </row>
    <row r="109" spans="8:35">
      <c r="W109" s="42"/>
      <c r="AH109" s="41"/>
      <c r="AI109" s="41"/>
    </row>
    <row r="110" spans="8:35">
      <c r="W110" s="41"/>
      <c r="AH110" s="42"/>
      <c r="AI110" s="42"/>
    </row>
    <row r="111" spans="8:35">
      <c r="W111" s="42"/>
      <c r="AH111" s="42"/>
      <c r="AI111" s="42"/>
    </row>
    <row r="112" spans="8:35">
      <c r="W112" s="42"/>
      <c r="AH112" s="42"/>
      <c r="AI112" s="42"/>
    </row>
    <row r="113" spans="23:35">
      <c r="W113" s="42"/>
      <c r="AH113" s="42"/>
      <c r="AI113" s="42"/>
    </row>
    <row r="114" spans="23:35">
      <c r="W114" s="42"/>
      <c r="AH114" s="42"/>
      <c r="AI114" s="42"/>
    </row>
    <row r="115" spans="23:35">
      <c r="W115" s="42"/>
      <c r="AH115" s="41"/>
      <c r="AI115" s="41"/>
    </row>
    <row r="116" spans="23:35">
      <c r="W116" s="41"/>
      <c r="AH116" s="42"/>
      <c r="AI116" s="42"/>
    </row>
    <row r="117" spans="23:35">
      <c r="W117" s="42"/>
      <c r="AH117" s="41"/>
      <c r="AI117" s="41"/>
    </row>
    <row r="118" spans="23:35">
      <c r="W118" s="41"/>
      <c r="AH118" s="41"/>
      <c r="AI118" s="41"/>
    </row>
    <row r="119" spans="23:35">
      <c r="W119" s="41"/>
    </row>
  </sheetData>
  <mergeCells count="5">
    <mergeCell ref="A36:E36"/>
    <mergeCell ref="Q1:S1"/>
    <mergeCell ref="T1:U1"/>
    <mergeCell ref="F1:H1"/>
    <mergeCell ref="I1:J1"/>
  </mergeCells>
  <pageMargins left="0.511811024" right="0.511811024" top="0.78740157499999996" bottom="0.78740157499999996" header="0.31496062000000002" footer="0.31496062000000002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11" workbookViewId="0">
      <selection activeCell="J35" sqref="J35"/>
    </sheetView>
  </sheetViews>
  <sheetFormatPr defaultRowHeight="15"/>
  <cols>
    <col min="2" max="2" width="30.5703125" bestFit="1" customWidth="1"/>
    <col min="9" max="9" width="9.85546875" bestFit="1" customWidth="1"/>
  </cols>
  <sheetData>
    <row r="1" spans="1:10">
      <c r="A1" t="s">
        <v>132</v>
      </c>
      <c r="F1" s="59" t="s">
        <v>131</v>
      </c>
      <c r="G1" s="59"/>
      <c r="H1" s="59"/>
      <c r="I1" s="60" t="s">
        <v>130</v>
      </c>
      <c r="J1" s="60"/>
    </row>
    <row r="2" spans="1:10">
      <c r="A2" s="2" t="s">
        <v>0</v>
      </c>
      <c r="B2" s="2" t="s">
        <v>1</v>
      </c>
      <c r="C2" s="2">
        <v>2009</v>
      </c>
      <c r="D2" s="2">
        <v>2008</v>
      </c>
      <c r="E2" s="2">
        <v>2007</v>
      </c>
      <c r="F2" s="6">
        <v>2007</v>
      </c>
      <c r="G2" s="7">
        <v>2008</v>
      </c>
      <c r="H2" s="6">
        <v>2009</v>
      </c>
      <c r="I2" s="8" t="s">
        <v>284</v>
      </c>
      <c r="J2" s="8" t="s">
        <v>285</v>
      </c>
    </row>
    <row r="3" spans="1:10">
      <c r="A3" s="3" t="s">
        <v>64</v>
      </c>
      <c r="B3" s="9" t="s">
        <v>65</v>
      </c>
      <c r="C3" s="10">
        <v>10287698</v>
      </c>
      <c r="D3" s="10">
        <v>11007240</v>
      </c>
      <c r="E3" s="10">
        <v>8473952</v>
      </c>
      <c r="F3" s="11">
        <f>C3/C$3</f>
        <v>1</v>
      </c>
      <c r="G3" s="11">
        <f>D3/D$3</f>
        <v>1</v>
      </c>
      <c r="H3" s="11">
        <f>E3/E$3</f>
        <v>1</v>
      </c>
      <c r="I3" s="92">
        <f>IF(E3&lt;=0,"-",D3/E3*100)</f>
        <v>129.89500058532312</v>
      </c>
      <c r="J3" s="92">
        <f>IF(E3&lt;=0,"-",C3/E3*100)</f>
        <v>121.40377948801219</v>
      </c>
    </row>
    <row r="4" spans="1:10">
      <c r="A4" s="3" t="s">
        <v>66</v>
      </c>
      <c r="B4" s="9" t="s">
        <v>67</v>
      </c>
      <c r="C4" s="10">
        <v>5468612</v>
      </c>
      <c r="D4" s="10">
        <v>6162472</v>
      </c>
      <c r="E4" s="10">
        <v>4833903</v>
      </c>
      <c r="F4" s="11">
        <f>C4/C$3</f>
        <v>0.53156809229819924</v>
      </c>
      <c r="G4" s="11">
        <f>D4/D$3</f>
        <v>0.55985624007471446</v>
      </c>
      <c r="H4" s="11">
        <f>E4/E$3</f>
        <v>0.57044257508185081</v>
      </c>
      <c r="I4" s="92">
        <f t="shared" ref="I4:I35" si="0">IF(E4&lt;=0,"-",D4/E4*100)</f>
        <v>127.48439511508609</v>
      </c>
      <c r="J4" s="92">
        <f t="shared" ref="J4:J35" si="1">IF(E4&lt;=0,"-",C4/E4*100)</f>
        <v>113.13036277310489</v>
      </c>
    </row>
    <row r="5" spans="1:10">
      <c r="A5" s="3" t="s">
        <v>68</v>
      </c>
      <c r="B5" s="3" t="s">
        <v>69</v>
      </c>
      <c r="C5" s="4">
        <v>2684009</v>
      </c>
      <c r="D5" s="4">
        <v>2822618</v>
      </c>
      <c r="E5" s="4">
        <v>2129741</v>
      </c>
      <c r="F5" s="12">
        <f>C5/C$3</f>
        <v>0.2608950029442933</v>
      </c>
      <c r="G5" s="12">
        <f>D5/D$3</f>
        <v>0.25643285691962747</v>
      </c>
      <c r="H5" s="12">
        <f>E5/E$3</f>
        <v>0.25132795182224305</v>
      </c>
      <c r="I5" s="91">
        <f t="shared" si="0"/>
        <v>132.53339255806222</v>
      </c>
      <c r="J5" s="91">
        <f t="shared" si="1"/>
        <v>126.02513638982393</v>
      </c>
    </row>
    <row r="6" spans="1:10">
      <c r="A6" s="3" t="s">
        <v>70</v>
      </c>
      <c r="B6" s="3" t="s">
        <v>71</v>
      </c>
      <c r="C6" s="4">
        <v>936288</v>
      </c>
      <c r="D6" s="4">
        <v>1009082</v>
      </c>
      <c r="E6" s="4">
        <v>776817</v>
      </c>
      <c r="F6" s="12">
        <f>C6/C$3</f>
        <v>9.1010447623948526E-2</v>
      </c>
      <c r="G6" s="12">
        <f>D6/D$3</f>
        <v>9.1674388856788802E-2</v>
      </c>
      <c r="H6" s="12">
        <f>E6/E$3</f>
        <v>9.167115886424658E-2</v>
      </c>
      <c r="I6" s="91">
        <f t="shared" si="0"/>
        <v>129.899577377941</v>
      </c>
      <c r="J6" s="91">
        <f t="shared" si="1"/>
        <v>120.52877318596271</v>
      </c>
    </row>
    <row r="7" spans="1:10">
      <c r="A7" s="3" t="s">
        <v>72</v>
      </c>
      <c r="B7" s="3" t="s">
        <v>73</v>
      </c>
      <c r="C7" s="4">
        <v>1198789</v>
      </c>
      <c r="D7" s="4">
        <v>1013068</v>
      </c>
      <c r="E7" s="4">
        <v>733491</v>
      </c>
      <c r="F7" s="12">
        <f>C7/C$3</f>
        <v>0.11652645713355894</v>
      </c>
      <c r="G7" s="12">
        <f>D7/D$3</f>
        <v>9.2036514148869292E-2</v>
      </c>
      <c r="H7" s="12">
        <f>E7/E$3</f>
        <v>8.6558314231659564E-2</v>
      </c>
      <c r="I7" s="91">
        <f t="shared" si="0"/>
        <v>138.11594143622759</v>
      </c>
      <c r="J7" s="91">
        <f t="shared" si="1"/>
        <v>163.43608851369683</v>
      </c>
    </row>
    <row r="8" spans="1:10">
      <c r="A8" s="3" t="s">
        <v>74</v>
      </c>
      <c r="B8" s="3" t="s">
        <v>75</v>
      </c>
      <c r="C8" s="4">
        <v>-387377</v>
      </c>
      <c r="D8" s="4">
        <v>-415196</v>
      </c>
      <c r="E8" s="4">
        <v>-322778</v>
      </c>
      <c r="F8" s="12">
        <f>C8/C$3</f>
        <v>-3.7654390710147208E-2</v>
      </c>
      <c r="G8" s="12">
        <f>D8/D$3</f>
        <v>-3.7720264117072036E-2</v>
      </c>
      <c r="H8" s="12">
        <f>E8/E$3</f>
        <v>-3.8090609906688166E-2</v>
      </c>
      <c r="I8" s="91" t="str">
        <f t="shared" si="0"/>
        <v>-</v>
      </c>
      <c r="J8" s="91" t="str">
        <f t="shared" si="1"/>
        <v>-</v>
      </c>
    </row>
    <row r="9" spans="1:10">
      <c r="A9" s="3" t="s">
        <v>76</v>
      </c>
      <c r="B9" s="3" t="s">
        <v>77</v>
      </c>
      <c r="C9" s="4">
        <v>9900321</v>
      </c>
      <c r="D9" s="4">
        <v>10592044</v>
      </c>
      <c r="E9" s="4">
        <v>8151174</v>
      </c>
      <c r="F9" s="12">
        <f>C9/C$3</f>
        <v>0.9623456092898528</v>
      </c>
      <c r="G9" s="12">
        <f>D9/D$3</f>
        <v>0.96227973588292792</v>
      </c>
      <c r="H9" s="12">
        <f>E9/E$3</f>
        <v>0.96190939009331189</v>
      </c>
      <c r="I9" s="91">
        <f t="shared" si="0"/>
        <v>129.94501160200974</v>
      </c>
      <c r="J9" s="91">
        <f t="shared" si="1"/>
        <v>121.45883525489702</v>
      </c>
    </row>
    <row r="10" spans="1:10">
      <c r="A10" s="3" t="s">
        <v>78</v>
      </c>
      <c r="B10" s="3" t="s">
        <v>79</v>
      </c>
      <c r="C10" s="4">
        <v>-7248411</v>
      </c>
      <c r="D10" s="4">
        <v>-7710040</v>
      </c>
      <c r="E10" s="4">
        <v>-5665333</v>
      </c>
      <c r="F10" s="12">
        <f>C10/C$3</f>
        <v>-0.70457074070409142</v>
      </c>
      <c r="G10" s="12">
        <f>D10/D$3</f>
        <v>-0.70045170269749724</v>
      </c>
      <c r="H10" s="12">
        <f>E10/E$3</f>
        <v>-0.66855854269648918</v>
      </c>
      <c r="I10" s="91" t="str">
        <f t="shared" si="0"/>
        <v>-</v>
      </c>
      <c r="J10" s="91" t="str">
        <f t="shared" si="1"/>
        <v>-</v>
      </c>
    </row>
    <row r="11" spans="1:10">
      <c r="A11" s="3" t="s">
        <v>80</v>
      </c>
      <c r="B11" s="3" t="s">
        <v>81</v>
      </c>
      <c r="C11" s="4">
        <v>2651910</v>
      </c>
      <c r="D11" s="4">
        <v>2882004</v>
      </c>
      <c r="E11" s="4">
        <v>2485841</v>
      </c>
      <c r="F11" s="12">
        <f>C11/C$3</f>
        <v>0.25777486858576137</v>
      </c>
      <c r="G11" s="12">
        <f>D11/D$3</f>
        <v>0.26182803318543069</v>
      </c>
      <c r="H11" s="12">
        <f>E11/E$3</f>
        <v>0.29335084739682266</v>
      </c>
      <c r="I11" s="91">
        <f t="shared" si="0"/>
        <v>115.93677954462895</v>
      </c>
      <c r="J11" s="91">
        <f t="shared" si="1"/>
        <v>106.68059622477865</v>
      </c>
    </row>
    <row r="12" spans="1:10">
      <c r="A12" s="3" t="s">
        <v>82</v>
      </c>
      <c r="B12" s="9" t="s">
        <v>83</v>
      </c>
      <c r="C12" s="10">
        <v>-627765</v>
      </c>
      <c r="D12" s="10">
        <v>-5053758</v>
      </c>
      <c r="E12" s="10">
        <v>-1716938</v>
      </c>
      <c r="F12" s="11">
        <f>C12/C$3</f>
        <v>-6.1020939767088805E-2</v>
      </c>
      <c r="G12" s="11">
        <f>D12/D$3</f>
        <v>-0.4591303542032335</v>
      </c>
      <c r="H12" s="11">
        <f>E12/E$3</f>
        <v>-0.20261360932891762</v>
      </c>
      <c r="I12" s="92" t="str">
        <f t="shared" si="0"/>
        <v>-</v>
      </c>
      <c r="J12" s="92" t="str">
        <f t="shared" si="1"/>
        <v>-</v>
      </c>
    </row>
    <row r="13" spans="1:10">
      <c r="A13" s="3" t="s">
        <v>84</v>
      </c>
      <c r="B13" s="3" t="s">
        <v>85</v>
      </c>
      <c r="C13" s="4">
        <v>-1544087</v>
      </c>
      <c r="D13" s="4">
        <v>-1422461</v>
      </c>
      <c r="E13" s="4">
        <v>-1449232</v>
      </c>
      <c r="F13" s="12">
        <f>C13/C$3</f>
        <v>-0.15009062280016386</v>
      </c>
      <c r="G13" s="12">
        <f>D13/D$3</f>
        <v>-0.1292295798038382</v>
      </c>
      <c r="H13" s="12">
        <f>E13/E$3</f>
        <v>-0.17102197416270473</v>
      </c>
      <c r="I13" s="91" t="str">
        <f t="shared" si="0"/>
        <v>-</v>
      </c>
      <c r="J13" s="91" t="str">
        <f t="shared" si="1"/>
        <v>-</v>
      </c>
    </row>
    <row r="14" spans="1:10">
      <c r="A14" s="3" t="s">
        <v>86</v>
      </c>
      <c r="B14" s="3" t="s">
        <v>87</v>
      </c>
      <c r="C14" s="4">
        <v>-806969</v>
      </c>
      <c r="D14" s="4">
        <v>-782062</v>
      </c>
      <c r="E14" s="4">
        <v>-580905</v>
      </c>
      <c r="F14" s="12">
        <f>C14/C$3</f>
        <v>-7.8440191381978747E-2</v>
      </c>
      <c r="G14" s="12">
        <f>D14/D$3</f>
        <v>-7.1049781779992077E-2</v>
      </c>
      <c r="H14" s="12">
        <f>E14/E$3</f>
        <v>-6.8551839802727221E-2</v>
      </c>
      <c r="I14" s="91" t="str">
        <f t="shared" si="0"/>
        <v>-</v>
      </c>
      <c r="J14" s="91" t="str">
        <f t="shared" si="1"/>
        <v>-</v>
      </c>
    </row>
    <row r="15" spans="1:10">
      <c r="A15" s="3" t="s">
        <v>88</v>
      </c>
      <c r="B15" s="3" t="s">
        <v>89</v>
      </c>
      <c r="C15" s="4">
        <v>-788373</v>
      </c>
      <c r="D15" s="4">
        <v>-765229</v>
      </c>
      <c r="E15" s="4">
        <v>-553166</v>
      </c>
      <c r="F15" s="12">
        <f>C15/C$3</f>
        <v>-7.6632595552474425E-2</v>
      </c>
      <c r="G15" s="12">
        <f>D15/D$3</f>
        <v>-6.9520515587922133E-2</v>
      </c>
      <c r="H15" s="12">
        <f>E15/E$3</f>
        <v>-6.5278396667812141E-2</v>
      </c>
      <c r="I15" s="91" t="str">
        <f t="shared" si="0"/>
        <v>-</v>
      </c>
      <c r="J15" s="91" t="str">
        <f t="shared" si="1"/>
        <v>-</v>
      </c>
    </row>
    <row r="16" spans="1:10">
      <c r="A16" s="3" t="s">
        <v>90</v>
      </c>
      <c r="B16" s="3" t="s">
        <v>91</v>
      </c>
      <c r="C16" s="4">
        <v>-18596</v>
      </c>
      <c r="D16" s="4">
        <v>-16833</v>
      </c>
      <c r="E16" s="4">
        <v>-27739</v>
      </c>
      <c r="F16" s="12">
        <f>C16/C$3</f>
        <v>-1.8075958295043265E-3</v>
      </c>
      <c r="G16" s="12">
        <f>D16/D$3</f>
        <v>-1.5292661920699466E-3</v>
      </c>
      <c r="H16" s="12">
        <f>E16/E$3</f>
        <v>-3.2734431349150904E-3</v>
      </c>
      <c r="I16" s="91" t="str">
        <f t="shared" si="0"/>
        <v>-</v>
      </c>
      <c r="J16" s="91" t="str">
        <f t="shared" si="1"/>
        <v>-</v>
      </c>
    </row>
    <row r="17" spans="1:10">
      <c r="A17" s="3" t="s">
        <v>92</v>
      </c>
      <c r="B17" s="9" t="s">
        <v>93</v>
      </c>
      <c r="C17" s="10">
        <v>1688125</v>
      </c>
      <c r="D17" s="10">
        <v>-2869320</v>
      </c>
      <c r="E17" s="10">
        <v>382080</v>
      </c>
      <c r="F17" s="11">
        <f>C17/C$3</f>
        <v>0.16409161699731076</v>
      </c>
      <c r="G17" s="11">
        <f>D17/D$3</f>
        <v>-0.26067570072061663</v>
      </c>
      <c r="H17" s="11">
        <f>E17/E$3</f>
        <v>4.5088761418521132E-2</v>
      </c>
      <c r="I17" s="92">
        <f t="shared" si="0"/>
        <v>-750.97361809045231</v>
      </c>
      <c r="J17" s="92">
        <f t="shared" si="1"/>
        <v>441.82501046901177</v>
      </c>
    </row>
    <row r="18" spans="1:10">
      <c r="A18" s="3" t="s">
        <v>94</v>
      </c>
      <c r="B18" s="3" t="s">
        <v>95</v>
      </c>
      <c r="C18" s="4">
        <v>3320708</v>
      </c>
      <c r="D18" s="4">
        <v>1493622</v>
      </c>
      <c r="E18" s="4">
        <v>1140757</v>
      </c>
      <c r="F18" s="12">
        <f>C18/C$3</f>
        <v>0.32278435856106974</v>
      </c>
      <c r="G18" s="12">
        <f>D18/D$3</f>
        <v>0.13569450652479639</v>
      </c>
      <c r="H18" s="12">
        <f>E18/E$3</f>
        <v>0.13461924259188629</v>
      </c>
      <c r="I18" s="91">
        <f t="shared" si="0"/>
        <v>130.93252989023955</v>
      </c>
      <c r="J18" s="91">
        <f t="shared" si="1"/>
        <v>291.09687689841041</v>
      </c>
    </row>
    <row r="19" spans="1:10">
      <c r="A19" s="3" t="s">
        <v>96</v>
      </c>
      <c r="B19" s="3" t="s">
        <v>97</v>
      </c>
      <c r="C19" s="4">
        <v>-1632583</v>
      </c>
      <c r="D19" s="4">
        <v>-4362942</v>
      </c>
      <c r="E19" s="4">
        <v>-758677</v>
      </c>
      <c r="F19" s="12">
        <f>C19/C$3</f>
        <v>-0.15869274156375895</v>
      </c>
      <c r="G19" s="12">
        <f>D19/D$3</f>
        <v>-0.396370207245413</v>
      </c>
      <c r="H19" s="12">
        <f>E19/E$3</f>
        <v>-8.9530481173365151E-2</v>
      </c>
      <c r="I19" s="91" t="str">
        <f t="shared" si="0"/>
        <v>-</v>
      </c>
      <c r="J19" s="91" t="str">
        <f t="shared" si="1"/>
        <v>-</v>
      </c>
    </row>
    <row r="20" spans="1:10">
      <c r="A20" s="3" t="s">
        <v>98</v>
      </c>
      <c r="B20" s="3" t="s">
        <v>99</v>
      </c>
      <c r="C20" s="4">
        <v>35166</v>
      </c>
      <c r="D20" s="4">
        <v>20085</v>
      </c>
      <c r="E20" s="5">
        <v>0</v>
      </c>
      <c r="F20" s="12">
        <f>C20/C$3</f>
        <v>3.4182574177430169E-3</v>
      </c>
      <c r="G20" s="12">
        <f>D20/D$3</f>
        <v>1.8247081012133831E-3</v>
      </c>
      <c r="H20" s="12">
        <f>E20/E$3</f>
        <v>0</v>
      </c>
      <c r="I20" s="91" t="str">
        <f t="shared" si="0"/>
        <v>-</v>
      </c>
      <c r="J20" s="91" t="str">
        <f t="shared" si="1"/>
        <v>-</v>
      </c>
    </row>
    <row r="21" spans="1:10">
      <c r="A21" s="3" t="s">
        <v>100</v>
      </c>
      <c r="B21" s="3" t="s">
        <v>101</v>
      </c>
      <c r="C21" s="5">
        <v>0</v>
      </c>
      <c r="D21" s="5">
        <v>0</v>
      </c>
      <c r="E21" s="4">
        <v>-68881</v>
      </c>
      <c r="F21" s="12">
        <f>C21/C$3</f>
        <v>0</v>
      </c>
      <c r="G21" s="12">
        <f>D21/D$3</f>
        <v>0</v>
      </c>
      <c r="H21" s="12">
        <f>E21/E$3</f>
        <v>-8.1285567820067895E-3</v>
      </c>
      <c r="I21" s="91" t="str">
        <f t="shared" si="0"/>
        <v>-</v>
      </c>
      <c r="J21" s="91" t="str">
        <f t="shared" si="1"/>
        <v>-</v>
      </c>
    </row>
    <row r="22" spans="1:10">
      <c r="A22" s="3" t="s">
        <v>102</v>
      </c>
      <c r="B22" s="3" t="s">
        <v>103</v>
      </c>
      <c r="C22" s="5">
        <v>0</v>
      </c>
      <c r="D22" s="5">
        <v>0</v>
      </c>
      <c r="E22" s="5">
        <v>0</v>
      </c>
      <c r="F22" s="12">
        <f>C22/C$3</f>
        <v>0</v>
      </c>
      <c r="G22" s="12">
        <f>D22/D$3</f>
        <v>0</v>
      </c>
      <c r="H22" s="12">
        <f>E22/E$3</f>
        <v>0</v>
      </c>
      <c r="I22" s="91" t="str">
        <f t="shared" si="0"/>
        <v>-</v>
      </c>
      <c r="J22" s="91" t="str">
        <f t="shared" si="1"/>
        <v>-</v>
      </c>
    </row>
    <row r="23" spans="1:10">
      <c r="A23" s="3" t="s">
        <v>104</v>
      </c>
      <c r="B23" s="9" t="s">
        <v>105</v>
      </c>
      <c r="C23" s="10">
        <v>2024145</v>
      </c>
      <c r="D23" s="10">
        <v>-2171754</v>
      </c>
      <c r="E23" s="10">
        <v>768903</v>
      </c>
      <c r="F23" s="11">
        <f>C23/C$3</f>
        <v>0.19675392881867254</v>
      </c>
      <c r="G23" s="11">
        <f>D23/D$3</f>
        <v>-0.19730232101780282</v>
      </c>
      <c r="H23" s="11">
        <f>E23/E$3</f>
        <v>9.0737238067905041E-2</v>
      </c>
      <c r="I23" s="92">
        <f t="shared" si="0"/>
        <v>-282.44837125099002</v>
      </c>
      <c r="J23" s="92">
        <f t="shared" si="1"/>
        <v>263.25102126015895</v>
      </c>
    </row>
    <row r="24" spans="1:10">
      <c r="A24" s="3" t="s">
        <v>106</v>
      </c>
      <c r="B24" s="3" t="s">
        <v>107</v>
      </c>
      <c r="C24" s="5">
        <v>0</v>
      </c>
      <c r="D24" s="5">
        <v>0</v>
      </c>
      <c r="E24" s="5">
        <v>0</v>
      </c>
      <c r="F24" s="12">
        <f>C24/C$3</f>
        <v>0</v>
      </c>
      <c r="G24" s="12">
        <f>D24/D$3</f>
        <v>0</v>
      </c>
      <c r="H24" s="12">
        <f>E24/E$3</f>
        <v>0</v>
      </c>
      <c r="I24" s="91" t="str">
        <f t="shared" si="0"/>
        <v>-</v>
      </c>
      <c r="J24" s="91" t="str">
        <f t="shared" si="1"/>
        <v>-</v>
      </c>
    </row>
    <row r="25" spans="1:10">
      <c r="A25" s="3" t="s">
        <v>108</v>
      </c>
      <c r="B25" s="3" t="s">
        <v>109</v>
      </c>
      <c r="C25" s="5">
        <v>0</v>
      </c>
      <c r="D25" s="5">
        <v>0</v>
      </c>
      <c r="E25" s="5">
        <v>0</v>
      </c>
      <c r="F25" s="12">
        <f>C25/C$3</f>
        <v>0</v>
      </c>
      <c r="G25" s="12">
        <f>D25/D$3</f>
        <v>0</v>
      </c>
      <c r="H25" s="12">
        <f>E25/E$3</f>
        <v>0</v>
      </c>
      <c r="I25" s="91" t="str">
        <f t="shared" si="0"/>
        <v>-</v>
      </c>
      <c r="J25" s="91" t="str">
        <f t="shared" si="1"/>
        <v>-</v>
      </c>
    </row>
    <row r="26" spans="1:10">
      <c r="A26" s="3" t="s">
        <v>110</v>
      </c>
      <c r="B26" s="3" t="s">
        <v>111</v>
      </c>
      <c r="C26" s="5">
        <v>0</v>
      </c>
      <c r="D26" s="5">
        <v>0</v>
      </c>
      <c r="E26" s="5">
        <v>0</v>
      </c>
      <c r="F26" s="12">
        <f>C26/C$3</f>
        <v>0</v>
      </c>
      <c r="G26" s="12">
        <f>D26/D$3</f>
        <v>0</v>
      </c>
      <c r="H26" s="12">
        <f>E26/E$3</f>
        <v>0</v>
      </c>
      <c r="I26" s="91" t="str">
        <f t="shared" si="0"/>
        <v>-</v>
      </c>
      <c r="J26" s="91" t="str">
        <f t="shared" si="1"/>
        <v>-</v>
      </c>
    </row>
    <row r="27" spans="1:10">
      <c r="A27" s="3" t="s">
        <v>112</v>
      </c>
      <c r="B27" s="13" t="s">
        <v>113</v>
      </c>
      <c r="C27" s="14">
        <v>2024145</v>
      </c>
      <c r="D27" s="14">
        <v>-2171754</v>
      </c>
      <c r="E27" s="14">
        <v>768903</v>
      </c>
      <c r="F27" s="12">
        <f>C27/C$3</f>
        <v>0.19675392881867254</v>
      </c>
      <c r="G27" s="12">
        <f>D27/D$3</f>
        <v>-0.19730232101780282</v>
      </c>
      <c r="H27" s="12">
        <f>E27/E$3</f>
        <v>9.0737238067905041E-2</v>
      </c>
      <c r="I27" s="91">
        <f t="shared" si="0"/>
        <v>-282.44837125099002</v>
      </c>
      <c r="J27" s="91">
        <f t="shared" si="1"/>
        <v>263.25102126015895</v>
      </c>
    </row>
    <row r="28" spans="1:10">
      <c r="A28" s="3" t="s">
        <v>114</v>
      </c>
      <c r="B28" s="3" t="s">
        <v>115</v>
      </c>
      <c r="C28" s="4">
        <v>-3972</v>
      </c>
      <c r="D28" s="4">
        <v>-120956</v>
      </c>
      <c r="E28" s="4">
        <v>-138956</v>
      </c>
      <c r="F28" s="12">
        <f>C28/C$3</f>
        <v>-3.8609220449511641E-4</v>
      </c>
      <c r="G28" s="12">
        <f>D28/D$3</f>
        <v>-1.0988767393097634E-2</v>
      </c>
      <c r="H28" s="12">
        <f>E28/E$3</f>
        <v>-1.6398015943446458E-2</v>
      </c>
      <c r="I28" s="91" t="str">
        <f t="shared" si="0"/>
        <v>-</v>
      </c>
      <c r="J28" s="91" t="str">
        <f t="shared" si="1"/>
        <v>-</v>
      </c>
    </row>
    <row r="29" spans="1:10">
      <c r="A29" s="3" t="s">
        <v>116</v>
      </c>
      <c r="B29" s="3" t="s">
        <v>117</v>
      </c>
      <c r="C29" s="4">
        <v>-675952</v>
      </c>
      <c r="D29" s="4">
        <v>783923</v>
      </c>
      <c r="E29" s="4">
        <v>-109026</v>
      </c>
      <c r="F29" s="12">
        <f>C29/C$3</f>
        <v>-6.5704883638691577E-2</v>
      </c>
      <c r="G29" s="12">
        <f>D29/D$3</f>
        <v>7.1218852319019116E-2</v>
      </c>
      <c r="H29" s="12">
        <f>E29/E$3</f>
        <v>-1.2866015762185106E-2</v>
      </c>
      <c r="I29" s="91" t="str">
        <f t="shared" si="0"/>
        <v>-</v>
      </c>
      <c r="J29" s="91" t="str">
        <f t="shared" si="1"/>
        <v>-</v>
      </c>
    </row>
    <row r="30" spans="1:10">
      <c r="A30" s="3" t="s">
        <v>118</v>
      </c>
      <c r="B30" s="3" t="s">
        <v>119</v>
      </c>
      <c r="C30" s="5">
        <v>0</v>
      </c>
      <c r="D30" s="5">
        <v>0</v>
      </c>
      <c r="E30" s="5">
        <v>0</v>
      </c>
      <c r="F30" s="12">
        <f>C30/C$3</f>
        <v>0</v>
      </c>
      <c r="G30" s="12">
        <f>D30/D$3</f>
        <v>0</v>
      </c>
      <c r="H30" s="12">
        <f>E30/E$3</f>
        <v>0</v>
      </c>
      <c r="I30" s="91" t="str">
        <f t="shared" si="0"/>
        <v>-</v>
      </c>
      <c r="J30" s="91" t="str">
        <f t="shared" si="1"/>
        <v>-</v>
      </c>
    </row>
    <row r="31" spans="1:10">
      <c r="A31" s="3" t="s">
        <v>120</v>
      </c>
      <c r="B31" s="3" t="s">
        <v>121</v>
      </c>
      <c r="C31" s="5">
        <v>0</v>
      </c>
      <c r="D31" s="5">
        <v>0</v>
      </c>
      <c r="E31" s="5">
        <v>0</v>
      </c>
      <c r="F31" s="12">
        <f>C31/C$3</f>
        <v>0</v>
      </c>
      <c r="G31" s="12">
        <f>D31/D$3</f>
        <v>0</v>
      </c>
      <c r="H31" s="12">
        <f>E31/E$3</f>
        <v>0</v>
      </c>
      <c r="I31" s="91" t="str">
        <f t="shared" si="0"/>
        <v>-</v>
      </c>
      <c r="J31" s="91" t="str">
        <f t="shared" si="1"/>
        <v>-</v>
      </c>
    </row>
    <row r="32" spans="1:10">
      <c r="A32" s="3" t="s">
        <v>122</v>
      </c>
      <c r="B32" s="3" t="s">
        <v>123</v>
      </c>
      <c r="C32" s="5">
        <v>0</v>
      </c>
      <c r="D32" s="5">
        <v>0</v>
      </c>
      <c r="E32" s="5">
        <v>0</v>
      </c>
      <c r="F32" s="12">
        <f>C32/C$3</f>
        <v>0</v>
      </c>
      <c r="G32" s="12">
        <f>D32/D$3</f>
        <v>0</v>
      </c>
      <c r="H32" s="12">
        <f>E32/E$3</f>
        <v>0</v>
      </c>
      <c r="I32" s="91" t="str">
        <f t="shared" si="0"/>
        <v>-</v>
      </c>
      <c r="J32" s="91" t="str">
        <f t="shared" si="1"/>
        <v>-</v>
      </c>
    </row>
    <row r="33" spans="1:10">
      <c r="A33" s="3" t="s">
        <v>124</v>
      </c>
      <c r="B33" s="3" t="s">
        <v>125</v>
      </c>
      <c r="C33" s="5">
        <v>0</v>
      </c>
      <c r="D33" s="5">
        <v>0</v>
      </c>
      <c r="E33" s="5">
        <v>0</v>
      </c>
      <c r="F33" s="12">
        <f>C33/C$3</f>
        <v>0</v>
      </c>
      <c r="G33" s="12">
        <f>D33/D$3</f>
        <v>0</v>
      </c>
      <c r="H33" s="12">
        <f>E33/E$3</f>
        <v>0</v>
      </c>
      <c r="I33" s="91" t="str">
        <f t="shared" si="0"/>
        <v>-</v>
      </c>
      <c r="J33" s="91" t="str">
        <f t="shared" si="1"/>
        <v>-</v>
      </c>
    </row>
    <row r="34" spans="1:10">
      <c r="A34" s="3" t="s">
        <v>126</v>
      </c>
      <c r="B34" s="3" t="s">
        <v>127</v>
      </c>
      <c r="C34" s="4">
        <v>-1682</v>
      </c>
      <c r="D34" s="5">
        <v>-868</v>
      </c>
      <c r="E34" s="5">
        <v>-177</v>
      </c>
      <c r="F34" s="12">
        <f>C34/C$3</f>
        <v>-1.6349624571016761E-4</v>
      </c>
      <c r="G34" s="12">
        <f>D34/D$3</f>
        <v>-7.8857188541360049E-5</v>
      </c>
      <c r="H34" s="12">
        <f>E34/E$3</f>
        <v>-2.0887538659647823E-5</v>
      </c>
      <c r="I34" s="91" t="str">
        <f t="shared" si="0"/>
        <v>-</v>
      </c>
      <c r="J34" s="91" t="str">
        <f t="shared" si="1"/>
        <v>-</v>
      </c>
    </row>
    <row r="35" spans="1:10">
      <c r="A35" s="3" t="s">
        <v>128</v>
      </c>
      <c r="B35" s="3" t="s">
        <v>129</v>
      </c>
      <c r="C35" s="4">
        <v>1342539</v>
      </c>
      <c r="D35" s="4">
        <v>-1509655</v>
      </c>
      <c r="E35" s="4">
        <v>520744</v>
      </c>
      <c r="F35" s="12">
        <f>C35/C$3</f>
        <v>0.1304994567297757</v>
      </c>
      <c r="G35" s="12">
        <f>D35/D$3</f>
        <v>-0.13715109328042271</v>
      </c>
      <c r="H35" s="12">
        <f>E35/E$3</f>
        <v>6.1452318823613822E-2</v>
      </c>
      <c r="I35" s="91">
        <f t="shared" si="0"/>
        <v>-289.90348424561779</v>
      </c>
      <c r="J35" s="91">
        <f t="shared" si="1"/>
        <v>257.81170786413287</v>
      </c>
    </row>
  </sheetData>
  <mergeCells count="2">
    <mergeCell ref="F1:H1"/>
    <mergeCell ref="I1:J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7"/>
  <sheetViews>
    <sheetView topLeftCell="A10" workbookViewId="0">
      <selection activeCell="C12" sqref="C12"/>
    </sheetView>
  </sheetViews>
  <sheetFormatPr defaultRowHeight="15"/>
  <cols>
    <col min="2" max="2" width="32" bestFit="1" customWidth="1"/>
    <col min="9" max="9" width="9.42578125" bestFit="1" customWidth="1"/>
    <col min="10" max="10" width="10.28515625" bestFit="1" customWidth="1"/>
  </cols>
  <sheetData>
    <row r="1" spans="1:10">
      <c r="A1" t="s">
        <v>133</v>
      </c>
      <c r="F1" s="86" t="s">
        <v>131</v>
      </c>
      <c r="G1" s="87"/>
      <c r="H1" s="88"/>
      <c r="I1" s="89" t="s">
        <v>130</v>
      </c>
      <c r="J1" s="90"/>
    </row>
    <row r="2" spans="1:10">
      <c r="A2" s="2" t="s">
        <v>0</v>
      </c>
      <c r="B2" s="2" t="s">
        <v>1</v>
      </c>
      <c r="C2" s="2" t="s">
        <v>61</v>
      </c>
      <c r="D2" s="2" t="s">
        <v>62</v>
      </c>
      <c r="E2" s="2" t="s">
        <v>63</v>
      </c>
      <c r="F2" s="23">
        <v>2009</v>
      </c>
      <c r="G2" s="24">
        <v>2008</v>
      </c>
      <c r="H2" s="23">
        <v>2007</v>
      </c>
      <c r="I2" s="25" t="s">
        <v>285</v>
      </c>
      <c r="J2" s="26" t="s">
        <v>284</v>
      </c>
    </row>
    <row r="3" spans="1:10">
      <c r="A3" s="3" t="s">
        <v>134</v>
      </c>
      <c r="B3" s="3" t="s">
        <v>135</v>
      </c>
      <c r="C3" s="4">
        <v>226972</v>
      </c>
      <c r="D3" s="4">
        <v>1657766</v>
      </c>
      <c r="E3" s="4">
        <v>-388321</v>
      </c>
      <c r="F3" s="12">
        <f>C3/C$53</f>
        <v>0.56266562878823556</v>
      </c>
      <c r="G3" s="12">
        <f t="shared" ref="G3:H3" si="0">D3/D$53</f>
        <v>8.0769316969310143</v>
      </c>
      <c r="H3" s="12">
        <f t="shared" si="0"/>
        <v>0.64634848666426981</v>
      </c>
      <c r="I3" s="91" t="str">
        <f>IF(E3&lt;=0,"-",C3/E3*100)</f>
        <v>-</v>
      </c>
      <c r="J3" s="91" t="str">
        <f>IF(E3&lt;=0,"-",D3/E3*100)</f>
        <v>-</v>
      </c>
    </row>
    <row r="4" spans="1:10">
      <c r="A4" s="3" t="s">
        <v>136</v>
      </c>
      <c r="B4" s="3" t="s">
        <v>137</v>
      </c>
      <c r="C4" s="4">
        <v>1141980</v>
      </c>
      <c r="D4" s="4">
        <v>246616</v>
      </c>
      <c r="E4" s="4">
        <v>1047911</v>
      </c>
      <c r="F4" s="12">
        <f t="shared" ref="F4:F55" si="1">C4/C$53</f>
        <v>2.8309786879597012</v>
      </c>
      <c r="G4" s="12">
        <f t="shared" ref="G4:G55" si="2">D4/D$53</f>
        <v>1.201557148216539</v>
      </c>
      <c r="H4" s="12">
        <f t="shared" ref="H4:H55" si="3">E4/E$53</f>
        <v>-1.7442159682552365</v>
      </c>
      <c r="I4" s="91">
        <f t="shared" ref="I4:I55" si="4">IF(E4&lt;=0,"-",C4/E4*100)</f>
        <v>108.97681196208457</v>
      </c>
      <c r="J4" s="91">
        <f t="shared" ref="J4:J55" si="5">IF(E4&lt;=0,"-",D4/E4*100)</f>
        <v>23.534059667280903</v>
      </c>
    </row>
    <row r="5" spans="1:10">
      <c r="A5" s="3" t="s">
        <v>138</v>
      </c>
      <c r="B5" s="3" t="s">
        <v>139</v>
      </c>
      <c r="C5" s="4">
        <v>1342539</v>
      </c>
      <c r="D5" s="4">
        <v>-1509655</v>
      </c>
      <c r="E5" s="4">
        <v>520744</v>
      </c>
      <c r="F5" s="12">
        <f t="shared" si="1"/>
        <v>3.3281662522589968</v>
      </c>
      <c r="G5" s="12">
        <f t="shared" si="2"/>
        <v>-7.355308481975376</v>
      </c>
      <c r="H5" s="12">
        <f t="shared" si="3"/>
        <v>-0.86676254011371656</v>
      </c>
      <c r="I5" s="91">
        <f t="shared" si="4"/>
        <v>257.81170786413287</v>
      </c>
      <c r="J5" s="91">
        <f t="shared" si="5"/>
        <v>-289.90348424561779</v>
      </c>
    </row>
    <row r="6" spans="1:10">
      <c r="A6" s="3" t="s">
        <v>140</v>
      </c>
      <c r="B6" s="3" t="s">
        <v>141</v>
      </c>
      <c r="C6" s="4">
        <v>550429</v>
      </c>
      <c r="D6" s="4">
        <v>424505</v>
      </c>
      <c r="E6" s="4">
        <v>313751</v>
      </c>
      <c r="F6" s="12">
        <f t="shared" si="1"/>
        <v>1.3645184401083823</v>
      </c>
      <c r="G6" s="12">
        <f t="shared" si="2"/>
        <v>2.0682640915579764</v>
      </c>
      <c r="H6" s="12">
        <f t="shared" si="3"/>
        <v>-0.52222899106512732</v>
      </c>
      <c r="I6" s="91">
        <f t="shared" si="4"/>
        <v>175.43497869329499</v>
      </c>
      <c r="J6" s="91">
        <f t="shared" si="5"/>
        <v>135.29996717141935</v>
      </c>
    </row>
    <row r="7" spans="1:10">
      <c r="A7" s="3" t="s">
        <v>142</v>
      </c>
      <c r="B7" s="3" t="s">
        <v>19</v>
      </c>
      <c r="C7" s="4">
        <v>675951</v>
      </c>
      <c r="D7" s="4">
        <v>-664143</v>
      </c>
      <c r="E7" s="4">
        <v>174554</v>
      </c>
      <c r="F7" s="12">
        <f t="shared" si="1"/>
        <v>1.6756886067225767</v>
      </c>
      <c r="G7" s="12">
        <f t="shared" si="2"/>
        <v>-3.2358231789015188</v>
      </c>
      <c r="H7" s="12">
        <f t="shared" si="3"/>
        <v>-0.29053982076991702</v>
      </c>
      <c r="I7" s="91">
        <f t="shared" si="4"/>
        <v>387.24463489808312</v>
      </c>
      <c r="J7" s="91">
        <f t="shared" si="5"/>
        <v>-380.47996608499375</v>
      </c>
    </row>
    <row r="8" spans="1:10">
      <c r="A8" s="3" t="s">
        <v>143</v>
      </c>
      <c r="B8" s="3" t="s">
        <v>144</v>
      </c>
      <c r="C8" s="4">
        <v>107588</v>
      </c>
      <c r="D8" s="4">
        <v>120708</v>
      </c>
      <c r="E8" s="4">
        <v>65728</v>
      </c>
      <c r="F8" s="12">
        <f t="shared" si="1"/>
        <v>0.26671161936304344</v>
      </c>
      <c r="G8" s="12">
        <f t="shared" si="2"/>
        <v>0.58811091026909046</v>
      </c>
      <c r="H8" s="12">
        <f t="shared" si="3"/>
        <v>-0.10940225568915699</v>
      </c>
      <c r="I8" s="91">
        <f t="shared" si="4"/>
        <v>163.6867088607595</v>
      </c>
      <c r="J8" s="91">
        <f t="shared" si="5"/>
        <v>183.64776046738072</v>
      </c>
    </row>
    <row r="9" spans="1:10">
      <c r="A9" s="3" t="s">
        <v>145</v>
      </c>
      <c r="B9" s="3" t="s">
        <v>146</v>
      </c>
      <c r="C9" s="5">
        <v>0</v>
      </c>
      <c r="D9" s="5">
        <v>0</v>
      </c>
      <c r="E9" s="5">
        <v>0</v>
      </c>
      <c r="F9" s="12">
        <f t="shared" si="1"/>
        <v>0</v>
      </c>
      <c r="G9" s="12">
        <f t="shared" si="2"/>
        <v>0</v>
      </c>
      <c r="H9" s="12">
        <f t="shared" si="3"/>
        <v>0</v>
      </c>
      <c r="I9" s="91" t="str">
        <f t="shared" si="4"/>
        <v>-</v>
      </c>
      <c r="J9" s="91" t="str">
        <f t="shared" si="5"/>
        <v>-</v>
      </c>
    </row>
    <row r="10" spans="1:10">
      <c r="A10" s="3" t="s">
        <v>147</v>
      </c>
      <c r="B10" s="3" t="s">
        <v>148</v>
      </c>
      <c r="C10" s="5">
        <v>0</v>
      </c>
      <c r="D10" s="5">
        <v>0</v>
      </c>
      <c r="E10" s="5">
        <v>717</v>
      </c>
      <c r="F10" s="12">
        <f t="shared" si="1"/>
        <v>0</v>
      </c>
      <c r="G10" s="12">
        <f t="shared" si="2"/>
        <v>0</v>
      </c>
      <c r="H10" s="12">
        <f t="shared" si="3"/>
        <v>-1.1934246794231614E-3</v>
      </c>
      <c r="I10" s="91">
        <f t="shared" si="4"/>
        <v>0</v>
      </c>
      <c r="J10" s="91">
        <f t="shared" si="5"/>
        <v>0</v>
      </c>
    </row>
    <row r="11" spans="1:10">
      <c r="A11" s="3" t="s">
        <v>149</v>
      </c>
      <c r="B11" s="3" t="s">
        <v>150</v>
      </c>
      <c r="C11" s="4">
        <v>-19918</v>
      </c>
      <c r="D11" s="4">
        <v>8825</v>
      </c>
      <c r="E11" s="4">
        <v>48542</v>
      </c>
      <c r="F11" s="12">
        <f t="shared" si="1"/>
        <v>-4.9376901090020256E-2</v>
      </c>
      <c r="G11" s="12">
        <f t="shared" si="2"/>
        <v>4.2996974377213795E-2</v>
      </c>
      <c r="H11" s="12">
        <f t="shared" si="3"/>
        <v>-8.0796681713471555E-2</v>
      </c>
      <c r="I11" s="91">
        <f t="shared" si="4"/>
        <v>-41.032507931276008</v>
      </c>
      <c r="J11" s="91">
        <f t="shared" si="5"/>
        <v>18.180132668616871</v>
      </c>
    </row>
    <row r="12" spans="1:10">
      <c r="A12" s="3" t="s">
        <v>151</v>
      </c>
      <c r="B12" s="3" t="s">
        <v>152</v>
      </c>
      <c r="C12" s="4">
        <v>-1526028</v>
      </c>
      <c r="D12" s="4">
        <v>1824921</v>
      </c>
      <c r="E12" s="4">
        <v>-200508</v>
      </c>
      <c r="F12" s="12">
        <f t="shared" si="1"/>
        <v>-3.7830371330756818</v>
      </c>
      <c r="G12" s="12">
        <f t="shared" si="2"/>
        <v>8.8913406773302412</v>
      </c>
      <c r="H12" s="12">
        <f t="shared" si="3"/>
        <v>0.33373946390764192</v>
      </c>
      <c r="I12" s="91" t="str">
        <f t="shared" si="4"/>
        <v>-</v>
      </c>
      <c r="J12" s="91" t="str">
        <f t="shared" si="5"/>
        <v>-</v>
      </c>
    </row>
    <row r="13" spans="1:10">
      <c r="A13" s="3" t="s">
        <v>153</v>
      </c>
      <c r="B13" s="3" t="s">
        <v>154</v>
      </c>
      <c r="C13" s="4">
        <v>9737</v>
      </c>
      <c r="D13" s="4">
        <v>40587</v>
      </c>
      <c r="E13" s="4">
        <v>124206</v>
      </c>
      <c r="F13" s="12">
        <f t="shared" si="1"/>
        <v>2.413811054892696E-2</v>
      </c>
      <c r="G13" s="12">
        <f t="shared" si="2"/>
        <v>0.19774710470798598</v>
      </c>
      <c r="H13" s="12">
        <f t="shared" si="3"/>
        <v>-0.20673710701873527</v>
      </c>
      <c r="I13" s="91">
        <f t="shared" si="4"/>
        <v>7.839395842390867</v>
      </c>
      <c r="J13" s="91">
        <f t="shared" si="5"/>
        <v>32.677165354330704</v>
      </c>
    </row>
    <row r="14" spans="1:10">
      <c r="A14" s="3" t="s">
        <v>155</v>
      </c>
      <c r="B14" s="3" t="s">
        <v>156</v>
      </c>
      <c r="C14" s="4">
        <v>1682</v>
      </c>
      <c r="D14" s="5">
        <v>868</v>
      </c>
      <c r="E14" s="5">
        <v>177</v>
      </c>
      <c r="F14" s="12">
        <f t="shared" si="1"/>
        <v>4.169693123476959E-3</v>
      </c>
      <c r="G14" s="12">
        <f t="shared" si="2"/>
        <v>4.2290508509259571E-3</v>
      </c>
      <c r="H14" s="12">
        <f t="shared" si="3"/>
        <v>-2.9461111333040389E-4</v>
      </c>
      <c r="I14" s="91">
        <f t="shared" si="4"/>
        <v>950.28248587570624</v>
      </c>
      <c r="J14" s="91">
        <f t="shared" si="5"/>
        <v>490.39548022598865</v>
      </c>
    </row>
    <row r="15" spans="1:10">
      <c r="A15" s="3" t="s">
        <v>157</v>
      </c>
      <c r="B15" s="3" t="s">
        <v>158</v>
      </c>
      <c r="C15" s="4">
        <v>-915008</v>
      </c>
      <c r="D15" s="4">
        <v>1411150</v>
      </c>
      <c r="E15" s="4">
        <v>-1436232</v>
      </c>
      <c r="F15" s="12">
        <f t="shared" si="1"/>
        <v>-2.2683130591714655</v>
      </c>
      <c r="G15" s="12">
        <f t="shared" si="2"/>
        <v>6.8753745487144755</v>
      </c>
      <c r="H15" s="12">
        <f t="shared" si="3"/>
        <v>2.3905644549195064</v>
      </c>
      <c r="I15" s="91" t="str">
        <f t="shared" si="4"/>
        <v>-</v>
      </c>
      <c r="J15" s="91" t="str">
        <f t="shared" si="5"/>
        <v>-</v>
      </c>
    </row>
    <row r="16" spans="1:10">
      <c r="A16" s="3" t="s">
        <v>159</v>
      </c>
      <c r="B16" s="3" t="s">
        <v>160</v>
      </c>
      <c r="C16" s="4">
        <v>231249</v>
      </c>
      <c r="D16" s="4">
        <v>898100</v>
      </c>
      <c r="E16" s="4">
        <v>-754691</v>
      </c>
      <c r="F16" s="12">
        <f t="shared" si="1"/>
        <v>0.57326835024430634</v>
      </c>
      <c r="G16" s="12">
        <f t="shared" si="2"/>
        <v>4.3757034207564542</v>
      </c>
      <c r="H16" s="12">
        <f t="shared" si="3"/>
        <v>1.2561602018668692</v>
      </c>
      <c r="I16" s="91" t="str">
        <f t="shared" si="4"/>
        <v>-</v>
      </c>
      <c r="J16" s="91" t="str">
        <f t="shared" si="5"/>
        <v>-</v>
      </c>
    </row>
    <row r="17" spans="1:10">
      <c r="A17" s="3" t="s">
        <v>161</v>
      </c>
      <c r="B17" s="3" t="s">
        <v>162</v>
      </c>
      <c r="C17" s="4">
        <v>24862</v>
      </c>
      <c r="D17" s="4">
        <v>-243747</v>
      </c>
      <c r="E17" s="4">
        <v>-184347</v>
      </c>
      <c r="F17" s="12">
        <f t="shared" si="1"/>
        <v>6.1633121543331837E-2</v>
      </c>
      <c r="G17" s="12">
        <f t="shared" si="2"/>
        <v>-1.187578868387845</v>
      </c>
      <c r="H17" s="12">
        <f t="shared" si="3"/>
        <v>0.30683997123796586</v>
      </c>
      <c r="I17" s="91" t="str">
        <f t="shared" si="4"/>
        <v>-</v>
      </c>
      <c r="J17" s="91" t="str">
        <f t="shared" si="5"/>
        <v>-</v>
      </c>
    </row>
    <row r="18" spans="1:10">
      <c r="A18" s="3" t="s">
        <v>163</v>
      </c>
      <c r="B18" s="3" t="s">
        <v>13</v>
      </c>
      <c r="C18" s="4">
        <v>3387</v>
      </c>
      <c r="D18" s="4">
        <v>-70066</v>
      </c>
      <c r="E18" s="4">
        <v>-6871</v>
      </c>
      <c r="F18" s="12">
        <f t="shared" si="1"/>
        <v>8.3964034537553269E-3</v>
      </c>
      <c r="G18" s="12">
        <f t="shared" si="2"/>
        <v>-0.34137405175227897</v>
      </c>
      <c r="H18" s="12">
        <f t="shared" si="3"/>
        <v>1.1436570393746921E-2</v>
      </c>
      <c r="I18" s="91" t="str">
        <f t="shared" si="4"/>
        <v>-</v>
      </c>
      <c r="J18" s="91" t="str">
        <f t="shared" si="5"/>
        <v>-</v>
      </c>
    </row>
    <row r="19" spans="1:10">
      <c r="A19" s="3" t="s">
        <v>164</v>
      </c>
      <c r="B19" s="3" t="s">
        <v>17</v>
      </c>
      <c r="C19" s="4">
        <v>21444</v>
      </c>
      <c r="D19" s="4">
        <v>-28907</v>
      </c>
      <c r="E19" s="4">
        <v>-19672</v>
      </c>
      <c r="F19" s="12">
        <f t="shared" si="1"/>
        <v>5.3159868810844176E-2</v>
      </c>
      <c r="G19" s="12">
        <f t="shared" si="2"/>
        <v>-0.14084006099967356</v>
      </c>
      <c r="H19" s="12">
        <f t="shared" si="3"/>
        <v>3.2743445318845793E-2</v>
      </c>
      <c r="I19" s="91" t="str">
        <f t="shared" si="4"/>
        <v>-</v>
      </c>
      <c r="J19" s="91" t="str">
        <f t="shared" si="5"/>
        <v>-</v>
      </c>
    </row>
    <row r="20" spans="1:10">
      <c r="A20" s="3" t="s">
        <v>165</v>
      </c>
      <c r="B20" s="3" t="s">
        <v>21</v>
      </c>
      <c r="C20" s="5">
        <v>371</v>
      </c>
      <c r="D20" s="4">
        <v>50389</v>
      </c>
      <c r="E20" s="4">
        <v>-63234</v>
      </c>
      <c r="F20" s="12">
        <f t="shared" si="1"/>
        <v>9.1971233579664195E-4</v>
      </c>
      <c r="G20" s="12">
        <f t="shared" si="2"/>
        <v>0.24550419738169132</v>
      </c>
      <c r="H20" s="12">
        <f t="shared" si="3"/>
        <v>0.10525106858946191</v>
      </c>
      <c r="I20" s="91" t="str">
        <f t="shared" si="4"/>
        <v>-</v>
      </c>
      <c r="J20" s="91" t="str">
        <f t="shared" si="5"/>
        <v>-</v>
      </c>
    </row>
    <row r="21" spans="1:10">
      <c r="A21" s="3" t="s">
        <v>166</v>
      </c>
      <c r="B21" s="3" t="s">
        <v>167</v>
      </c>
      <c r="C21" s="4">
        <v>-28394</v>
      </c>
      <c r="D21" s="4">
        <v>-7589</v>
      </c>
      <c r="E21" s="4">
        <v>-19440</v>
      </c>
      <c r="F21" s="12">
        <f t="shared" si="1"/>
        <v>-7.0388981300835179E-2</v>
      </c>
      <c r="G21" s="12">
        <f t="shared" si="2"/>
        <v>-3.6974961875204021E-2</v>
      </c>
      <c r="H21" s="12">
        <f t="shared" si="3"/>
        <v>3.2357288379339273E-2</v>
      </c>
      <c r="I21" s="91" t="str">
        <f t="shared" si="4"/>
        <v>-</v>
      </c>
      <c r="J21" s="91" t="str">
        <f t="shared" si="5"/>
        <v>-</v>
      </c>
    </row>
    <row r="22" spans="1:10">
      <c r="A22" s="3" t="s">
        <v>168</v>
      </c>
      <c r="B22" s="3" t="s">
        <v>19</v>
      </c>
      <c r="C22" s="5">
        <v>0</v>
      </c>
      <c r="D22" s="5">
        <v>0</v>
      </c>
      <c r="E22" s="4">
        <v>3441</v>
      </c>
      <c r="F22" s="12">
        <f t="shared" si="1"/>
        <v>0</v>
      </c>
      <c r="G22" s="12">
        <f t="shared" si="2"/>
        <v>0</v>
      </c>
      <c r="H22" s="12">
        <f t="shared" si="3"/>
        <v>-5.7274397794910715E-3</v>
      </c>
      <c r="I22" s="91">
        <f t="shared" si="4"/>
        <v>0</v>
      </c>
      <c r="J22" s="91">
        <f t="shared" si="5"/>
        <v>0</v>
      </c>
    </row>
    <row r="23" spans="1:10">
      <c r="A23" s="3" t="s">
        <v>169</v>
      </c>
      <c r="B23" s="3" t="s">
        <v>43</v>
      </c>
      <c r="C23" s="4">
        <v>24211</v>
      </c>
      <c r="D23" s="4">
        <v>-214679</v>
      </c>
      <c r="E23" s="4">
        <v>-92667</v>
      </c>
      <c r="F23" s="12">
        <f t="shared" si="1"/>
        <v>6.0019286689952822E-2</v>
      </c>
      <c r="G23" s="12">
        <f t="shared" si="2"/>
        <v>-1.0459543866658221</v>
      </c>
      <c r="H23" s="12">
        <f t="shared" si="3"/>
        <v>0.15424140135021772</v>
      </c>
      <c r="I23" s="91" t="str">
        <f t="shared" si="4"/>
        <v>-</v>
      </c>
      <c r="J23" s="91" t="str">
        <f t="shared" si="5"/>
        <v>-</v>
      </c>
    </row>
    <row r="24" spans="1:10">
      <c r="A24" s="3" t="s">
        <v>170</v>
      </c>
      <c r="B24" s="3" t="s">
        <v>171</v>
      </c>
      <c r="C24" s="5">
        <v>0</v>
      </c>
      <c r="D24" s="5">
        <v>0</v>
      </c>
      <c r="E24" s="4">
        <v>-15326</v>
      </c>
      <c r="F24" s="12">
        <f t="shared" si="1"/>
        <v>0</v>
      </c>
      <c r="G24" s="12">
        <f t="shared" si="2"/>
        <v>0</v>
      </c>
      <c r="H24" s="12">
        <f t="shared" si="3"/>
        <v>2.5509660581365931E-2</v>
      </c>
      <c r="I24" s="91" t="str">
        <f t="shared" si="4"/>
        <v>-</v>
      </c>
      <c r="J24" s="91" t="str">
        <f t="shared" si="5"/>
        <v>-</v>
      </c>
    </row>
    <row r="25" spans="1:10">
      <c r="A25" s="3" t="s">
        <v>172</v>
      </c>
      <c r="B25" s="3" t="s">
        <v>23</v>
      </c>
      <c r="C25" s="4">
        <v>98070</v>
      </c>
      <c r="D25" s="4">
        <v>-101078</v>
      </c>
      <c r="E25" s="4">
        <v>-22903</v>
      </c>
      <c r="F25" s="12">
        <f t="shared" si="1"/>
        <v>0.24311641178322554</v>
      </c>
      <c r="G25" s="12">
        <f t="shared" si="2"/>
        <v>-0.49247004828328794</v>
      </c>
      <c r="H25" s="12">
        <f t="shared" si="3"/>
        <v>3.8121346489300788E-2</v>
      </c>
      <c r="I25" s="91" t="str">
        <f t="shared" si="4"/>
        <v>-</v>
      </c>
      <c r="J25" s="91" t="str">
        <f t="shared" si="5"/>
        <v>-</v>
      </c>
    </row>
    <row r="26" spans="1:10">
      <c r="A26" s="3" t="s">
        <v>173</v>
      </c>
      <c r="B26" s="3" t="s">
        <v>174</v>
      </c>
      <c r="C26" s="4">
        <v>-55113</v>
      </c>
      <c r="D26" s="4">
        <v>59239</v>
      </c>
      <c r="E26" s="4">
        <v>80039</v>
      </c>
      <c r="F26" s="12">
        <f t="shared" si="1"/>
        <v>-0.13662562254113295</v>
      </c>
      <c r="G26" s="12">
        <f t="shared" si="2"/>
        <v>0.28862297621889721</v>
      </c>
      <c r="H26" s="12">
        <f t="shared" si="3"/>
        <v>-0.13322247966018189</v>
      </c>
      <c r="I26" s="91">
        <f t="shared" si="4"/>
        <v>-68.857681880083447</v>
      </c>
      <c r="J26" s="91">
        <f t="shared" si="5"/>
        <v>74.012668823948331</v>
      </c>
    </row>
    <row r="27" spans="1:10">
      <c r="A27" s="3" t="s">
        <v>175</v>
      </c>
      <c r="B27" s="3" t="s">
        <v>176</v>
      </c>
      <c r="C27" s="4">
        <v>-10342</v>
      </c>
      <c r="D27" s="4">
        <v>81243</v>
      </c>
      <c r="E27" s="4">
        <v>42580</v>
      </c>
      <c r="F27" s="12">
        <f t="shared" si="1"/>
        <v>-2.5637910988703157E-2</v>
      </c>
      <c r="G27" s="12">
        <f t="shared" si="2"/>
        <v>0.39583038972555018</v>
      </c>
      <c r="H27" s="12">
        <f t="shared" si="3"/>
        <v>-7.0873114155980771E-2</v>
      </c>
      <c r="I27" s="91">
        <f t="shared" si="4"/>
        <v>-24.28839830906529</v>
      </c>
      <c r="J27" s="91">
        <f t="shared" si="5"/>
        <v>190.80084546735557</v>
      </c>
    </row>
    <row r="28" spans="1:10">
      <c r="A28" s="3" t="s">
        <v>177</v>
      </c>
      <c r="B28" s="3" t="s">
        <v>178</v>
      </c>
      <c r="C28" s="4">
        <v>188529</v>
      </c>
      <c r="D28" s="4">
        <v>28235</v>
      </c>
      <c r="E28" s="4">
        <v>32336</v>
      </c>
      <c r="F28" s="12">
        <f t="shared" si="1"/>
        <v>0.46736508613316741</v>
      </c>
      <c r="G28" s="12">
        <f t="shared" si="2"/>
        <v>0.13756595711508574</v>
      </c>
      <c r="H28" s="12">
        <f t="shared" si="3"/>
        <v>-5.3822287913287796E-2</v>
      </c>
      <c r="I28" s="91">
        <f t="shared" si="4"/>
        <v>583.03129638792677</v>
      </c>
      <c r="J28" s="91">
        <f t="shared" si="5"/>
        <v>87.317540821375559</v>
      </c>
    </row>
    <row r="29" spans="1:10">
      <c r="A29" s="3" t="s">
        <v>179</v>
      </c>
      <c r="B29" s="3" t="s">
        <v>180</v>
      </c>
      <c r="C29" s="4">
        <v>-9444</v>
      </c>
      <c r="D29" s="4">
        <v>103858</v>
      </c>
      <c r="E29" s="4">
        <v>-4732</v>
      </c>
      <c r="F29" s="12">
        <f t="shared" si="1"/>
        <v>-2.3411760914456837E-2</v>
      </c>
      <c r="G29" s="12">
        <f t="shared" si="2"/>
        <v>0.5060147042344102</v>
      </c>
      <c r="H29" s="12">
        <f t="shared" si="3"/>
        <v>7.8762699902794973E-3</v>
      </c>
      <c r="I29" s="91" t="str">
        <f t="shared" si="4"/>
        <v>-</v>
      </c>
      <c r="J29" s="91" t="str">
        <f t="shared" si="5"/>
        <v>-</v>
      </c>
    </row>
    <row r="30" spans="1:10">
      <c r="A30" s="3" t="s">
        <v>181</v>
      </c>
      <c r="B30" s="3" t="s">
        <v>182</v>
      </c>
      <c r="C30" s="5">
        <v>0</v>
      </c>
      <c r="D30" s="5">
        <v>0</v>
      </c>
      <c r="E30" s="4">
        <v>18086</v>
      </c>
      <c r="F30" s="12">
        <f t="shared" si="1"/>
        <v>0</v>
      </c>
      <c r="G30" s="12">
        <f t="shared" si="2"/>
        <v>0</v>
      </c>
      <c r="H30" s="12">
        <f t="shared" si="3"/>
        <v>-3.0103596585840026E-2</v>
      </c>
      <c r="I30" s="91">
        <f t="shared" si="4"/>
        <v>0</v>
      </c>
      <c r="J30" s="91">
        <f t="shared" si="5"/>
        <v>0</v>
      </c>
    </row>
    <row r="31" spans="1:10">
      <c r="A31" s="3" t="s">
        <v>183</v>
      </c>
      <c r="B31" s="3" t="s">
        <v>184</v>
      </c>
      <c r="C31" s="4">
        <v>-886970</v>
      </c>
      <c r="D31" s="4">
        <v>1191949</v>
      </c>
      <c r="E31" s="4">
        <v>-72887</v>
      </c>
      <c r="F31" s="12">
        <f t="shared" si="1"/>
        <v>-2.1988066050715567</v>
      </c>
      <c r="G31" s="12">
        <f t="shared" si="2"/>
        <v>5.8073881713252815</v>
      </c>
      <c r="H31" s="12">
        <f t="shared" si="3"/>
        <v>0.12131819331815337</v>
      </c>
      <c r="I31" s="91" t="str">
        <f t="shared" si="4"/>
        <v>-</v>
      </c>
      <c r="J31" s="91" t="str">
        <f t="shared" si="5"/>
        <v>-</v>
      </c>
    </row>
    <row r="32" spans="1:10">
      <c r="A32" s="3" t="s">
        <v>185</v>
      </c>
      <c r="B32" s="3" t="s">
        <v>186</v>
      </c>
      <c r="C32" s="4">
        <v>-312633</v>
      </c>
      <c r="D32" s="4">
        <v>-325217</v>
      </c>
      <c r="E32" s="4">
        <v>-286559</v>
      </c>
      <c r="F32" s="12">
        <f t="shared" si="1"/>
        <v>-0.77502001799760523</v>
      </c>
      <c r="G32" s="12">
        <f t="shared" si="2"/>
        <v>-1.5845152426101234</v>
      </c>
      <c r="H32" s="12">
        <f t="shared" si="3"/>
        <v>0.47696873460365652</v>
      </c>
      <c r="I32" s="91" t="str">
        <f t="shared" si="4"/>
        <v>-</v>
      </c>
      <c r="J32" s="91" t="str">
        <f t="shared" si="5"/>
        <v>-</v>
      </c>
    </row>
    <row r="33" spans="1:10">
      <c r="A33" s="3" t="s">
        <v>187</v>
      </c>
      <c r="B33" s="3" t="s">
        <v>188</v>
      </c>
      <c r="C33" s="4">
        <v>-83429</v>
      </c>
      <c r="D33" s="4">
        <v>-58443</v>
      </c>
      <c r="E33" s="4">
        <v>-65528</v>
      </c>
      <c r="F33" s="12">
        <f t="shared" si="1"/>
        <v>-0.20682124114064163</v>
      </c>
      <c r="G33" s="12">
        <f t="shared" si="2"/>
        <v>-0.28474472221274855</v>
      </c>
      <c r="H33" s="12">
        <f t="shared" si="3"/>
        <v>0.1090693617757893</v>
      </c>
      <c r="I33" s="91" t="str">
        <f t="shared" si="4"/>
        <v>-</v>
      </c>
      <c r="J33" s="91" t="str">
        <f t="shared" si="5"/>
        <v>-</v>
      </c>
    </row>
    <row r="34" spans="1:10">
      <c r="A34" s="3" t="s">
        <v>189</v>
      </c>
      <c r="B34" s="3" t="s">
        <v>190</v>
      </c>
      <c r="C34" s="4">
        <v>-102890</v>
      </c>
      <c r="D34" s="4">
        <v>47863</v>
      </c>
      <c r="E34" s="4">
        <v>-3857</v>
      </c>
      <c r="F34" s="12">
        <f t="shared" si="1"/>
        <v>-0.25506523512160778</v>
      </c>
      <c r="G34" s="12">
        <f t="shared" si="2"/>
        <v>0.23319707474408882</v>
      </c>
      <c r="H34" s="12">
        <f t="shared" si="3"/>
        <v>6.4198591192958631E-3</v>
      </c>
      <c r="I34" s="91" t="str">
        <f t="shared" si="4"/>
        <v>-</v>
      </c>
      <c r="J34" s="91" t="str">
        <f t="shared" si="5"/>
        <v>-</v>
      </c>
    </row>
    <row r="35" spans="1:10">
      <c r="A35" s="3" t="s">
        <v>191</v>
      </c>
      <c r="B35" s="3" t="s">
        <v>192</v>
      </c>
      <c r="C35" s="4">
        <v>-17916</v>
      </c>
      <c r="D35" s="5">
        <v>0</v>
      </c>
      <c r="E35" s="5">
        <v>0</v>
      </c>
      <c r="F35" s="12">
        <f t="shared" si="1"/>
        <v>-4.4413925089306298E-2</v>
      </c>
      <c r="G35" s="12">
        <f t="shared" si="2"/>
        <v>0</v>
      </c>
      <c r="H35" s="12">
        <f t="shared" si="3"/>
        <v>0</v>
      </c>
      <c r="I35" s="91" t="str">
        <f t="shared" si="4"/>
        <v>-</v>
      </c>
      <c r="J35" s="91" t="str">
        <f t="shared" si="5"/>
        <v>-</v>
      </c>
    </row>
    <row r="36" spans="1:10">
      <c r="A36" s="3" t="s">
        <v>193</v>
      </c>
      <c r="B36" s="3" t="s">
        <v>15</v>
      </c>
      <c r="C36" s="5">
        <v>0</v>
      </c>
      <c r="D36" s="5">
        <v>0</v>
      </c>
      <c r="E36" s="5">
        <v>0</v>
      </c>
      <c r="F36" s="12">
        <f t="shared" si="1"/>
        <v>0</v>
      </c>
      <c r="G36" s="12">
        <f t="shared" si="2"/>
        <v>0</v>
      </c>
      <c r="H36" s="12">
        <f t="shared" si="3"/>
        <v>0</v>
      </c>
      <c r="I36" s="91" t="str">
        <f t="shared" si="4"/>
        <v>-</v>
      </c>
      <c r="J36" s="91" t="str">
        <f t="shared" si="5"/>
        <v>-</v>
      </c>
    </row>
    <row r="37" spans="1:10">
      <c r="A37" s="3" t="s">
        <v>194</v>
      </c>
      <c r="B37" s="3" t="s">
        <v>195</v>
      </c>
      <c r="C37" s="4">
        <v>-516787</v>
      </c>
      <c r="D37" s="4">
        <v>-758650</v>
      </c>
      <c r="E37" s="4">
        <v>-445045</v>
      </c>
      <c r="F37" s="12">
        <f t="shared" si="1"/>
        <v>-1.2811196196208603</v>
      </c>
      <c r="G37" s="12">
        <f t="shared" si="2"/>
        <v>-3.6962781429204812</v>
      </c>
      <c r="H37" s="12">
        <f t="shared" si="3"/>
        <v>0.74076385837361347</v>
      </c>
      <c r="I37" s="91" t="str">
        <f t="shared" si="4"/>
        <v>-</v>
      </c>
      <c r="J37" s="91" t="str">
        <f t="shared" si="5"/>
        <v>-</v>
      </c>
    </row>
    <row r="38" spans="1:10">
      <c r="A38" s="3" t="s">
        <v>196</v>
      </c>
      <c r="B38" s="3" t="s">
        <v>197</v>
      </c>
      <c r="C38" s="4">
        <v>-334896</v>
      </c>
      <c r="D38" s="4">
        <v>-698495</v>
      </c>
      <c r="E38" s="4">
        <v>-316947</v>
      </c>
      <c r="F38" s="12">
        <f t="shared" si="1"/>
        <v>-0.83021019517237793</v>
      </c>
      <c r="G38" s="12">
        <f t="shared" si="2"/>
        <v>-3.4031922512874733</v>
      </c>
      <c r="H38" s="12">
        <f t="shared" si="3"/>
        <v>0.52754863580074307</v>
      </c>
      <c r="I38" s="91" t="str">
        <f t="shared" si="4"/>
        <v>-</v>
      </c>
      <c r="J38" s="91" t="str">
        <f t="shared" si="5"/>
        <v>-</v>
      </c>
    </row>
    <row r="39" spans="1:10">
      <c r="A39" s="3" t="s">
        <v>198</v>
      </c>
      <c r="B39" s="3" t="s">
        <v>199</v>
      </c>
      <c r="C39" s="4">
        <v>-135296</v>
      </c>
      <c r="D39" s="4">
        <v>-132760</v>
      </c>
      <c r="E39" s="4">
        <v>-34247</v>
      </c>
      <c r="F39" s="12">
        <f t="shared" si="1"/>
        <v>-0.33540000049580182</v>
      </c>
      <c r="G39" s="12">
        <f t="shared" si="2"/>
        <v>-0.64683040434208539</v>
      </c>
      <c r="H39" s="12">
        <f t="shared" si="3"/>
        <v>5.7003089255516053E-2</v>
      </c>
      <c r="I39" s="91" t="str">
        <f t="shared" si="4"/>
        <v>-</v>
      </c>
      <c r="J39" s="91" t="str">
        <f t="shared" si="5"/>
        <v>-</v>
      </c>
    </row>
    <row r="40" spans="1:10">
      <c r="A40" s="3" t="s">
        <v>200</v>
      </c>
      <c r="B40" s="3" t="s">
        <v>201</v>
      </c>
      <c r="C40" s="5">
        <v>0</v>
      </c>
      <c r="D40" s="4">
        <v>-11388</v>
      </c>
      <c r="E40" s="4">
        <v>-49479</v>
      </c>
      <c r="F40" s="12">
        <f t="shared" si="1"/>
        <v>0</v>
      </c>
      <c r="G40" s="12">
        <f t="shared" si="2"/>
        <v>-5.5484367615604616E-2</v>
      </c>
      <c r="H40" s="12">
        <f t="shared" si="3"/>
        <v>8.2356289697599172E-2</v>
      </c>
      <c r="I40" s="91" t="str">
        <f t="shared" si="4"/>
        <v>-</v>
      </c>
      <c r="J40" s="91" t="str">
        <f t="shared" si="5"/>
        <v>-</v>
      </c>
    </row>
    <row r="41" spans="1:10">
      <c r="A41" s="3" t="s">
        <v>202</v>
      </c>
      <c r="B41" s="3" t="s">
        <v>203</v>
      </c>
      <c r="C41" s="4">
        <v>32775</v>
      </c>
      <c r="D41" s="4">
        <v>75789</v>
      </c>
      <c r="E41" s="4">
        <v>-44372</v>
      </c>
      <c r="F41" s="12">
        <f t="shared" si="1"/>
        <v>8.1249519692007929E-2</v>
      </c>
      <c r="G41" s="12">
        <f t="shared" si="2"/>
        <v>0.36925752873367212</v>
      </c>
      <c r="H41" s="12">
        <f t="shared" si="3"/>
        <v>7.3855843619755251E-2</v>
      </c>
      <c r="I41" s="91" t="str">
        <f t="shared" si="4"/>
        <v>-</v>
      </c>
      <c r="J41" s="91" t="str">
        <f t="shared" si="5"/>
        <v>-</v>
      </c>
    </row>
    <row r="42" spans="1:10">
      <c r="A42" s="3" t="s">
        <v>204</v>
      </c>
      <c r="B42" s="3" t="s">
        <v>205</v>
      </c>
      <c r="C42" s="4">
        <v>-79370</v>
      </c>
      <c r="D42" s="5">
        <v>0</v>
      </c>
      <c r="E42" s="5">
        <v>0</v>
      </c>
      <c r="F42" s="12">
        <f t="shared" si="1"/>
        <v>-0.1967589436446886</v>
      </c>
      <c r="G42" s="12">
        <f t="shared" si="2"/>
        <v>0</v>
      </c>
      <c r="H42" s="12">
        <f t="shared" si="3"/>
        <v>0</v>
      </c>
      <c r="I42" s="91" t="str">
        <f t="shared" si="4"/>
        <v>-</v>
      </c>
      <c r="J42" s="91" t="str">
        <f t="shared" si="5"/>
        <v>-</v>
      </c>
    </row>
    <row r="43" spans="1:10">
      <c r="A43" s="3" t="s">
        <v>206</v>
      </c>
      <c r="B43" s="3" t="s">
        <v>207</v>
      </c>
      <c r="C43" s="5">
        <v>0</v>
      </c>
      <c r="D43" s="4">
        <v>8204</v>
      </c>
      <c r="E43" s="5">
        <v>0</v>
      </c>
      <c r="F43" s="12">
        <f t="shared" si="1"/>
        <v>0</v>
      </c>
      <c r="G43" s="12">
        <f t="shared" si="2"/>
        <v>3.9971351591009854E-2</v>
      </c>
      <c r="H43" s="12">
        <f t="shared" si="3"/>
        <v>0</v>
      </c>
      <c r="I43" s="91" t="str">
        <f t="shared" si="4"/>
        <v>-</v>
      </c>
      <c r="J43" s="91" t="str">
        <f t="shared" si="5"/>
        <v>-</v>
      </c>
    </row>
    <row r="44" spans="1:10">
      <c r="A44" s="3" t="s">
        <v>208</v>
      </c>
      <c r="B44" s="3" t="s">
        <v>209</v>
      </c>
      <c r="C44" s="4">
        <v>693202</v>
      </c>
      <c r="D44" s="4">
        <v>-693869</v>
      </c>
      <c r="E44" s="4">
        <v>232574</v>
      </c>
      <c r="F44" s="12">
        <f t="shared" si="1"/>
        <v>1.7184539908326248</v>
      </c>
      <c r="G44" s="12">
        <f t="shared" si="2"/>
        <v>-3.3806535540105336</v>
      </c>
      <c r="H44" s="12">
        <f t="shared" si="3"/>
        <v>-0.38711234503788333</v>
      </c>
      <c r="I44" s="91">
        <f t="shared" si="4"/>
        <v>298.05653254448049</v>
      </c>
      <c r="J44" s="91">
        <f t="shared" si="5"/>
        <v>-298.34332298537237</v>
      </c>
    </row>
    <row r="45" spans="1:10">
      <c r="A45" s="3" t="s">
        <v>210</v>
      </c>
      <c r="B45" s="3" t="s">
        <v>211</v>
      </c>
      <c r="C45" s="5">
        <v>0</v>
      </c>
      <c r="D45" s="5">
        <v>0</v>
      </c>
      <c r="E45" s="5">
        <v>497</v>
      </c>
      <c r="F45" s="12">
        <f t="shared" si="1"/>
        <v>0</v>
      </c>
      <c r="G45" s="12">
        <f t="shared" si="2"/>
        <v>0</v>
      </c>
      <c r="H45" s="12">
        <f t="shared" si="3"/>
        <v>-8.2724137471870468E-4</v>
      </c>
      <c r="I45" s="91">
        <f t="shared" si="4"/>
        <v>0</v>
      </c>
      <c r="J45" s="91">
        <f t="shared" si="5"/>
        <v>0</v>
      </c>
    </row>
    <row r="46" spans="1:10">
      <c r="A46" s="3" t="s">
        <v>212</v>
      </c>
      <c r="B46" s="3" t="s">
        <v>213</v>
      </c>
      <c r="C46" s="5">
        <v>0</v>
      </c>
      <c r="D46" s="4">
        <v>-14269</v>
      </c>
      <c r="E46" s="5">
        <v>0</v>
      </c>
      <c r="F46" s="12">
        <f t="shared" si="1"/>
        <v>0</v>
      </c>
      <c r="G46" s="12">
        <f t="shared" si="2"/>
        <v>-6.9521113585095037E-2</v>
      </c>
      <c r="H46" s="12">
        <f t="shared" si="3"/>
        <v>0</v>
      </c>
      <c r="I46" s="91" t="str">
        <f t="shared" si="4"/>
        <v>-</v>
      </c>
      <c r="J46" s="91" t="str">
        <f t="shared" si="5"/>
        <v>-</v>
      </c>
    </row>
    <row r="47" spans="1:10">
      <c r="A47" s="3" t="s">
        <v>214</v>
      </c>
      <c r="B47" s="3" t="s">
        <v>215</v>
      </c>
      <c r="C47" s="5">
        <v>0</v>
      </c>
      <c r="D47" s="4">
        <v>-72017</v>
      </c>
      <c r="E47" s="4">
        <v>-137629</v>
      </c>
      <c r="F47" s="12">
        <f t="shared" si="1"/>
        <v>0</v>
      </c>
      <c r="G47" s="12">
        <f t="shared" si="2"/>
        <v>-0.35087967181006302</v>
      </c>
      <c r="H47" s="12">
        <f t="shared" si="3"/>
        <v>0.22907928201440764</v>
      </c>
      <c r="I47" s="91" t="str">
        <f t="shared" si="4"/>
        <v>-</v>
      </c>
      <c r="J47" s="91" t="str">
        <f t="shared" si="5"/>
        <v>-</v>
      </c>
    </row>
    <row r="48" spans="1:10">
      <c r="A48" s="3" t="s">
        <v>216</v>
      </c>
      <c r="B48" s="3" t="s">
        <v>217</v>
      </c>
      <c r="C48" s="4">
        <v>165867</v>
      </c>
      <c r="D48" s="4">
        <v>-203754</v>
      </c>
      <c r="E48" s="4">
        <v>46247</v>
      </c>
      <c r="F48" s="12">
        <f t="shared" si="1"/>
        <v>0.41118578437083991</v>
      </c>
      <c r="G48" s="12">
        <f t="shared" si="2"/>
        <v>-0.99272583764927136</v>
      </c>
      <c r="H48" s="12">
        <f t="shared" si="3"/>
        <v>-7.6976724057577328E-2</v>
      </c>
      <c r="I48" s="91">
        <f t="shared" si="4"/>
        <v>358.65461543451465</v>
      </c>
      <c r="J48" s="91">
        <f t="shared" si="5"/>
        <v>-440.57776720652146</v>
      </c>
    </row>
    <row r="49" spans="1:10">
      <c r="A49" s="3" t="s">
        <v>218</v>
      </c>
      <c r="B49" s="3" t="s">
        <v>219</v>
      </c>
      <c r="C49" s="4">
        <v>-567649</v>
      </c>
      <c r="D49" s="4">
        <v>-399036</v>
      </c>
      <c r="E49" s="4">
        <v>-263664</v>
      </c>
      <c r="F49" s="12">
        <f t="shared" si="1"/>
        <v>-1.407206974939698</v>
      </c>
      <c r="G49" s="12">
        <f t="shared" si="2"/>
        <v>-1.9441745798964174</v>
      </c>
      <c r="H49" s="12">
        <f t="shared" si="3"/>
        <v>0.43886070387089043</v>
      </c>
      <c r="I49" s="91" t="str">
        <f t="shared" si="4"/>
        <v>-</v>
      </c>
      <c r="J49" s="91" t="str">
        <f t="shared" si="5"/>
        <v>-</v>
      </c>
    </row>
    <row r="50" spans="1:10">
      <c r="A50" s="3" t="s">
        <v>220</v>
      </c>
      <c r="B50" s="3" t="s">
        <v>221</v>
      </c>
      <c r="C50" s="4">
        <v>592686</v>
      </c>
      <c r="D50" s="4">
        <v>-4793</v>
      </c>
      <c r="E50" s="4">
        <v>-19957</v>
      </c>
      <c r="F50" s="12">
        <f t="shared" si="1"/>
        <v>1.4692739230565188</v>
      </c>
      <c r="G50" s="12">
        <f t="shared" si="2"/>
        <v>-2.3352351069686767E-2</v>
      </c>
      <c r="H50" s="12">
        <f t="shared" si="3"/>
        <v>3.3217819145394747E-2</v>
      </c>
      <c r="I50" s="91" t="str">
        <f t="shared" si="4"/>
        <v>-</v>
      </c>
      <c r="J50" s="91" t="str">
        <f t="shared" si="5"/>
        <v>-</v>
      </c>
    </row>
    <row r="51" spans="1:10">
      <c r="A51" s="3" t="s">
        <v>222</v>
      </c>
      <c r="B51" s="3" t="s">
        <v>223</v>
      </c>
      <c r="C51" s="4">
        <v>502298</v>
      </c>
      <c r="D51" s="5">
        <v>0</v>
      </c>
      <c r="E51" s="4">
        <v>607080</v>
      </c>
      <c r="F51" s="12">
        <f t="shared" si="1"/>
        <v>1.2452012583449641</v>
      </c>
      <c r="G51" s="12">
        <f t="shared" si="2"/>
        <v>0</v>
      </c>
      <c r="H51" s="12">
        <f t="shared" si="3"/>
        <v>-1.0104661846362801</v>
      </c>
      <c r="I51" s="91">
        <f t="shared" si="4"/>
        <v>82.740001317783481</v>
      </c>
      <c r="J51" s="91">
        <f t="shared" si="5"/>
        <v>0</v>
      </c>
    </row>
    <row r="52" spans="1:10">
      <c r="A52" s="3" t="s">
        <v>224</v>
      </c>
      <c r="B52" s="3" t="s">
        <v>225</v>
      </c>
      <c r="C52" s="5">
        <v>0</v>
      </c>
      <c r="D52" s="5">
        <v>0</v>
      </c>
      <c r="E52" s="5">
        <v>0</v>
      </c>
      <c r="F52" s="12">
        <f t="shared" si="1"/>
        <v>0</v>
      </c>
      <c r="G52" s="12">
        <f t="shared" si="2"/>
        <v>0</v>
      </c>
      <c r="H52" s="12">
        <f t="shared" si="3"/>
        <v>0</v>
      </c>
      <c r="I52" s="91" t="str">
        <f t="shared" si="4"/>
        <v>-</v>
      </c>
      <c r="J52" s="91" t="str">
        <f t="shared" si="5"/>
        <v>-</v>
      </c>
    </row>
    <row r="53" spans="1:10">
      <c r="A53" s="3" t="s">
        <v>226</v>
      </c>
      <c r="B53" s="3" t="s">
        <v>227</v>
      </c>
      <c r="C53" s="4">
        <v>403387</v>
      </c>
      <c r="D53" s="4">
        <v>205247</v>
      </c>
      <c r="E53" s="4">
        <v>-600792</v>
      </c>
      <c r="F53" s="12">
        <f t="shared" si="1"/>
        <v>1</v>
      </c>
      <c r="G53" s="12">
        <f t="shared" si="2"/>
        <v>1</v>
      </c>
      <c r="H53" s="12">
        <f t="shared" si="3"/>
        <v>1</v>
      </c>
      <c r="I53" s="91" t="str">
        <f t="shared" si="4"/>
        <v>-</v>
      </c>
      <c r="J53" s="91" t="str">
        <f t="shared" si="5"/>
        <v>-</v>
      </c>
    </row>
    <row r="54" spans="1:10">
      <c r="A54" s="3" t="s">
        <v>228</v>
      </c>
      <c r="B54" s="3" t="s">
        <v>229</v>
      </c>
      <c r="C54" s="4">
        <v>671785</v>
      </c>
      <c r="D54" s="4">
        <v>466538</v>
      </c>
      <c r="E54" s="4">
        <v>2330520</v>
      </c>
      <c r="F54" s="12">
        <f t="shared" si="1"/>
        <v>1.6653610552645475</v>
      </c>
      <c r="G54" s="12">
        <f t="shared" si="2"/>
        <v>2.2730563662319061</v>
      </c>
      <c r="H54" s="12">
        <f t="shared" si="3"/>
        <v>-3.8790796149083211</v>
      </c>
      <c r="I54" s="91">
        <f t="shared" si="4"/>
        <v>28.82554108096047</v>
      </c>
      <c r="J54" s="91">
        <f t="shared" si="5"/>
        <v>20.018622453358049</v>
      </c>
    </row>
    <row r="55" spans="1:10">
      <c r="A55" s="3" t="s">
        <v>230</v>
      </c>
      <c r="B55" s="3" t="s">
        <v>231</v>
      </c>
      <c r="C55" s="4">
        <v>1075172</v>
      </c>
      <c r="D55" s="4">
        <v>671785</v>
      </c>
      <c r="E55" s="4">
        <v>1729728</v>
      </c>
      <c r="F55" s="12">
        <f t="shared" si="1"/>
        <v>2.6653610552645475</v>
      </c>
      <c r="G55" s="12">
        <f t="shared" si="2"/>
        <v>3.2730563662319061</v>
      </c>
      <c r="H55" s="12">
        <f t="shared" si="3"/>
        <v>-2.8790796149083211</v>
      </c>
      <c r="I55" s="91">
        <f t="shared" si="4"/>
        <v>62.158443408443411</v>
      </c>
      <c r="J55" s="91">
        <f t="shared" si="5"/>
        <v>38.837609150109145</v>
      </c>
    </row>
    <row r="57" spans="1:10">
      <c r="C57" s="85">
        <f>C54+C53</f>
        <v>1075172</v>
      </c>
      <c r="D57" s="85">
        <f>D54+D53</f>
        <v>671785</v>
      </c>
      <c r="E57" s="85">
        <f>E54+E53</f>
        <v>1729728</v>
      </c>
    </row>
  </sheetData>
  <mergeCells count="2">
    <mergeCell ref="F1:H1"/>
    <mergeCell ref="I1:J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0"/>
  <sheetViews>
    <sheetView tabSelected="1" topLeftCell="A47" workbookViewId="0">
      <selection activeCell="C22" sqref="C22"/>
    </sheetView>
  </sheetViews>
  <sheetFormatPr defaultRowHeight="15"/>
  <cols>
    <col min="1" max="1" width="14.28515625" bestFit="1" customWidth="1"/>
    <col min="2" max="2" width="30.42578125" bestFit="1" customWidth="1"/>
    <col min="3" max="3" width="12" bestFit="1" customWidth="1"/>
    <col min="4" max="6" width="11.140625" bestFit="1" customWidth="1"/>
    <col min="7" max="7" width="13.85546875" bestFit="1" customWidth="1"/>
    <col min="8" max="8" width="18.140625" bestFit="1" customWidth="1"/>
    <col min="9" max="9" width="16.85546875" bestFit="1" customWidth="1"/>
  </cols>
  <sheetData>
    <row r="1" spans="1:9">
      <c r="A1" t="s">
        <v>286</v>
      </c>
    </row>
    <row r="2" spans="1:9">
      <c r="A2" s="98" t="s">
        <v>0</v>
      </c>
      <c r="B2" s="98" t="s">
        <v>1</v>
      </c>
      <c r="C2" s="98" t="s">
        <v>232</v>
      </c>
      <c r="D2" s="97" t="s">
        <v>233</v>
      </c>
      <c r="E2" s="97" t="s">
        <v>233</v>
      </c>
      <c r="F2" s="97" t="s">
        <v>233</v>
      </c>
      <c r="G2" s="97" t="s">
        <v>237</v>
      </c>
      <c r="H2" s="97" t="s">
        <v>239</v>
      </c>
      <c r="I2" s="97" t="s">
        <v>241</v>
      </c>
    </row>
    <row r="3" spans="1:9">
      <c r="A3" s="99"/>
      <c r="B3" s="99"/>
      <c r="C3" s="99"/>
      <c r="D3" s="97" t="s">
        <v>234</v>
      </c>
      <c r="E3" s="97" t="s">
        <v>235</v>
      </c>
      <c r="F3" s="97" t="s">
        <v>236</v>
      </c>
      <c r="G3" s="97" t="s">
        <v>238</v>
      </c>
      <c r="H3" s="97" t="s">
        <v>240</v>
      </c>
      <c r="I3" s="97" t="s">
        <v>242</v>
      </c>
    </row>
    <row r="4" spans="1:9">
      <c r="A4" s="3" t="s">
        <v>243</v>
      </c>
      <c r="B4" s="3" t="s">
        <v>244</v>
      </c>
      <c r="C4" s="4">
        <v>675497</v>
      </c>
      <c r="D4" s="4">
        <v>88783</v>
      </c>
      <c r="E4" s="4">
        <v>132371</v>
      </c>
      <c r="F4" s="5">
        <v>0</v>
      </c>
      <c r="G4" s="4">
        <v>-362630</v>
      </c>
      <c r="H4" s="4">
        <v>3309</v>
      </c>
      <c r="I4" s="4">
        <v>537330</v>
      </c>
    </row>
    <row r="5" spans="1:9">
      <c r="A5" s="3" t="s">
        <v>245</v>
      </c>
      <c r="B5" s="3" t="s">
        <v>246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</row>
    <row r="6" spans="1:9">
      <c r="A6" s="3" t="s">
        <v>247</v>
      </c>
      <c r="B6" s="3" t="s">
        <v>248</v>
      </c>
      <c r="C6" s="4">
        <v>675497</v>
      </c>
      <c r="D6" s="4">
        <v>88783</v>
      </c>
      <c r="E6" s="4">
        <v>132371</v>
      </c>
      <c r="F6" s="5">
        <v>0</v>
      </c>
      <c r="G6" s="4">
        <v>-362630</v>
      </c>
      <c r="H6" s="4">
        <v>3309</v>
      </c>
      <c r="I6" s="4">
        <v>537330</v>
      </c>
    </row>
    <row r="7" spans="1:9">
      <c r="A7" s="3" t="s">
        <v>249</v>
      </c>
      <c r="B7" s="3" t="s">
        <v>250</v>
      </c>
      <c r="C7" s="5">
        <v>0</v>
      </c>
      <c r="D7" s="5">
        <v>0</v>
      </c>
      <c r="E7" s="5">
        <v>0</v>
      </c>
      <c r="F7" s="5">
        <v>0</v>
      </c>
      <c r="G7" s="4">
        <v>1342539</v>
      </c>
      <c r="H7" s="5">
        <v>0</v>
      </c>
      <c r="I7" s="4">
        <v>1342539</v>
      </c>
    </row>
    <row r="8" spans="1:9">
      <c r="A8" s="3" t="s">
        <v>251</v>
      </c>
      <c r="B8" s="3" t="s">
        <v>252</v>
      </c>
      <c r="C8" s="5">
        <v>0</v>
      </c>
      <c r="D8" s="5">
        <v>0</v>
      </c>
      <c r="E8" s="4">
        <v>-1831</v>
      </c>
      <c r="F8" s="5">
        <v>0</v>
      </c>
      <c r="G8" s="4">
        <v>-234891</v>
      </c>
      <c r="H8" s="5">
        <v>0</v>
      </c>
      <c r="I8" s="4">
        <v>-236722</v>
      </c>
    </row>
    <row r="9" spans="1:9">
      <c r="A9" s="3" t="s">
        <v>253</v>
      </c>
      <c r="B9" s="3" t="s">
        <v>254</v>
      </c>
      <c r="C9" s="5">
        <v>0</v>
      </c>
      <c r="D9" s="5">
        <v>0</v>
      </c>
      <c r="E9" s="5">
        <v>0</v>
      </c>
      <c r="F9" s="5">
        <v>0</v>
      </c>
      <c r="G9" s="4">
        <v>-211724</v>
      </c>
      <c r="H9" s="5">
        <v>0</v>
      </c>
      <c r="I9" s="4">
        <v>-211724</v>
      </c>
    </row>
    <row r="10" spans="1:9">
      <c r="A10" s="3" t="s">
        <v>255</v>
      </c>
      <c r="B10" s="3" t="s">
        <v>256</v>
      </c>
      <c r="C10" s="5">
        <v>0</v>
      </c>
      <c r="D10" s="5">
        <v>0</v>
      </c>
      <c r="E10" s="5">
        <v>0</v>
      </c>
      <c r="F10" s="5">
        <v>0</v>
      </c>
      <c r="G10" s="4">
        <v>-24998</v>
      </c>
      <c r="H10" s="5">
        <v>0</v>
      </c>
      <c r="I10" s="4">
        <v>-24998</v>
      </c>
    </row>
    <row r="11" spans="1:9">
      <c r="A11" s="3" t="s">
        <v>257</v>
      </c>
      <c r="B11" s="3" t="s">
        <v>258</v>
      </c>
      <c r="C11" s="5">
        <v>0</v>
      </c>
      <c r="D11" s="5">
        <v>0</v>
      </c>
      <c r="E11" s="4">
        <v>-1831</v>
      </c>
      <c r="F11" s="5">
        <v>0</v>
      </c>
      <c r="G11" s="4">
        <v>1831</v>
      </c>
      <c r="H11" s="5">
        <v>0</v>
      </c>
      <c r="I11" s="5">
        <v>0</v>
      </c>
    </row>
    <row r="12" spans="1:9">
      <c r="A12" s="30" t="s">
        <v>259</v>
      </c>
      <c r="B12" s="30" t="s">
        <v>260</v>
      </c>
      <c r="C12" s="31">
        <v>0</v>
      </c>
      <c r="D12" s="31">
        <v>0</v>
      </c>
      <c r="E12" s="32">
        <v>-1831</v>
      </c>
      <c r="F12" s="31">
        <v>0</v>
      </c>
      <c r="G12" s="32">
        <v>1831</v>
      </c>
      <c r="H12" s="31">
        <v>0</v>
      </c>
      <c r="I12" s="5">
        <v>0</v>
      </c>
    </row>
    <row r="13" spans="1:9">
      <c r="A13" s="3" t="s">
        <v>261</v>
      </c>
      <c r="B13" s="3" t="s">
        <v>262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28">
        <v>0</v>
      </c>
    </row>
    <row r="14" spans="1:9">
      <c r="A14" s="3" t="s">
        <v>263</v>
      </c>
      <c r="B14" s="3" t="s">
        <v>264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4">
        <v>-20103</v>
      </c>
      <c r="I14" s="29">
        <v>-20103</v>
      </c>
    </row>
    <row r="15" spans="1:9">
      <c r="A15" s="3" t="s">
        <v>265</v>
      </c>
      <c r="B15" s="3" t="s">
        <v>266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28">
        <v>0</v>
      </c>
    </row>
    <row r="16" spans="1:9">
      <c r="A16" s="3" t="s">
        <v>267</v>
      </c>
      <c r="B16" s="3" t="s">
        <v>268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4">
        <v>-20103</v>
      </c>
      <c r="I16" s="29">
        <v>-20103</v>
      </c>
    </row>
    <row r="17" spans="1:9">
      <c r="A17" s="3" t="s">
        <v>269</v>
      </c>
      <c r="B17" s="3" t="s">
        <v>270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28">
        <v>0</v>
      </c>
    </row>
    <row r="18" spans="1:9">
      <c r="A18" s="3" t="s">
        <v>271</v>
      </c>
      <c r="B18" s="3" t="s">
        <v>272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28">
        <v>0</v>
      </c>
    </row>
    <row r="19" spans="1:9">
      <c r="A19" s="3" t="s">
        <v>273</v>
      </c>
      <c r="B19" s="3" t="s">
        <v>274</v>
      </c>
      <c r="C19" s="5">
        <v>0</v>
      </c>
      <c r="D19" s="5">
        <v>0</v>
      </c>
      <c r="E19" s="5">
        <v>0</v>
      </c>
      <c r="F19" s="4">
        <v>745966</v>
      </c>
      <c r="G19" s="4">
        <v>-745966</v>
      </c>
      <c r="H19" s="5">
        <v>0</v>
      </c>
      <c r="I19" s="28">
        <v>0</v>
      </c>
    </row>
    <row r="20" spans="1:9">
      <c r="A20" s="3" t="s">
        <v>275</v>
      </c>
      <c r="B20" s="3" t="s">
        <v>276</v>
      </c>
      <c r="C20" s="5">
        <v>0</v>
      </c>
      <c r="D20" s="5">
        <v>-948</v>
      </c>
      <c r="E20" s="5">
        <v>0</v>
      </c>
      <c r="F20" s="5">
        <v>0</v>
      </c>
      <c r="G20" s="5">
        <v>948</v>
      </c>
      <c r="H20" s="5">
        <v>0</v>
      </c>
      <c r="I20" s="28">
        <v>0</v>
      </c>
    </row>
    <row r="21" spans="1:9">
      <c r="A21" s="3" t="s">
        <v>277</v>
      </c>
      <c r="B21" s="3" t="s">
        <v>278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28">
        <v>0</v>
      </c>
    </row>
    <row r="22" spans="1:9">
      <c r="A22" s="3" t="s">
        <v>279</v>
      </c>
      <c r="B22" s="3" t="s">
        <v>15</v>
      </c>
      <c r="C22" s="5">
        <v>0</v>
      </c>
      <c r="D22" s="4">
        <v>11409</v>
      </c>
      <c r="E22" s="5">
        <v>0</v>
      </c>
      <c r="F22" s="5">
        <v>0</v>
      </c>
      <c r="G22" s="5">
        <v>0</v>
      </c>
      <c r="H22" s="5">
        <v>0</v>
      </c>
      <c r="I22" s="29">
        <v>11409</v>
      </c>
    </row>
    <row r="23" spans="1:9">
      <c r="A23" s="3" t="s">
        <v>280</v>
      </c>
      <c r="B23" s="3" t="s">
        <v>281</v>
      </c>
      <c r="C23" s="5">
        <v>0</v>
      </c>
      <c r="D23" s="4">
        <v>11409</v>
      </c>
      <c r="E23" s="5">
        <v>0</v>
      </c>
      <c r="F23" s="5">
        <v>0</v>
      </c>
      <c r="G23" s="5">
        <v>0</v>
      </c>
      <c r="H23" s="5">
        <v>0</v>
      </c>
      <c r="I23" s="29">
        <v>11409</v>
      </c>
    </row>
    <row r="24" spans="1:9">
      <c r="A24" s="3" t="s">
        <v>282</v>
      </c>
      <c r="B24" s="3" t="s">
        <v>283</v>
      </c>
      <c r="C24" s="4">
        <v>675497</v>
      </c>
      <c r="D24" s="4">
        <v>99244</v>
      </c>
      <c r="E24" s="4">
        <v>130540</v>
      </c>
      <c r="F24" s="4">
        <v>745966</v>
      </c>
      <c r="G24" s="4">
        <v>0</v>
      </c>
      <c r="H24" s="4">
        <v>-16794</v>
      </c>
      <c r="I24" s="4">
        <v>1634453</v>
      </c>
    </row>
    <row r="27" spans="1:9">
      <c r="A27" s="39"/>
      <c r="B27" s="39"/>
      <c r="C27" s="39"/>
      <c r="D27" s="2" t="s">
        <v>234</v>
      </c>
      <c r="E27" s="2" t="s">
        <v>235</v>
      </c>
      <c r="F27" s="2" t="s">
        <v>236</v>
      </c>
      <c r="G27" s="2" t="s">
        <v>238</v>
      </c>
      <c r="H27" s="2" t="s">
        <v>240</v>
      </c>
      <c r="I27" s="2" t="s">
        <v>242</v>
      </c>
    </row>
    <row r="28" spans="1:9">
      <c r="A28" s="3" t="s">
        <v>243</v>
      </c>
      <c r="B28" s="3" t="s">
        <v>244</v>
      </c>
      <c r="C28" s="4">
        <v>675497</v>
      </c>
      <c r="D28" s="4">
        <v>92977</v>
      </c>
      <c r="E28" s="4">
        <v>135134</v>
      </c>
      <c r="F28" s="4">
        <v>1088404</v>
      </c>
      <c r="G28" s="5">
        <v>0</v>
      </c>
      <c r="H28" s="4">
        <v>-9843</v>
      </c>
      <c r="I28" s="4">
        <v>1982169</v>
      </c>
    </row>
    <row r="29" spans="1:9">
      <c r="A29" s="3" t="s">
        <v>245</v>
      </c>
      <c r="B29" s="3" t="s">
        <v>246</v>
      </c>
      <c r="C29" s="5">
        <v>0</v>
      </c>
      <c r="D29" s="5">
        <v>0</v>
      </c>
      <c r="E29" s="5">
        <v>0</v>
      </c>
      <c r="F29" s="5">
        <v>0</v>
      </c>
      <c r="G29" s="4">
        <v>58757</v>
      </c>
      <c r="H29" s="5">
        <v>0</v>
      </c>
      <c r="I29" s="4">
        <v>58757</v>
      </c>
    </row>
    <row r="30" spans="1:9">
      <c r="A30" s="3" t="s">
        <v>247</v>
      </c>
      <c r="B30" s="3" t="s">
        <v>248</v>
      </c>
      <c r="C30" s="4">
        <v>675497</v>
      </c>
      <c r="D30" s="4">
        <v>92977</v>
      </c>
      <c r="E30" s="4">
        <v>135134</v>
      </c>
      <c r="F30" s="4">
        <v>1088404</v>
      </c>
      <c r="G30" s="4">
        <v>58757</v>
      </c>
      <c r="H30" s="4">
        <v>-9843</v>
      </c>
      <c r="I30" s="4">
        <v>2040926</v>
      </c>
    </row>
    <row r="31" spans="1:9">
      <c r="A31" s="3" t="s">
        <v>249</v>
      </c>
      <c r="B31" s="3" t="s">
        <v>250</v>
      </c>
      <c r="C31" s="5">
        <v>0</v>
      </c>
      <c r="D31" s="5">
        <v>0</v>
      </c>
      <c r="E31" s="5">
        <v>0</v>
      </c>
      <c r="F31" s="5">
        <v>0</v>
      </c>
      <c r="G31" s="4">
        <v>-1509655</v>
      </c>
      <c r="H31" s="5">
        <v>0</v>
      </c>
      <c r="I31" s="4">
        <v>-1509655</v>
      </c>
    </row>
    <row r="32" spans="1:9">
      <c r="A32" s="3" t="s">
        <v>251</v>
      </c>
      <c r="B32" s="3" t="s">
        <v>252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1:9">
      <c r="A33" s="3" t="s">
        <v>253</v>
      </c>
      <c r="B33" s="3" t="s">
        <v>254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>
      <c r="A34" s="3" t="s">
        <v>255</v>
      </c>
      <c r="B34" s="3" t="s">
        <v>256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>
      <c r="A35" s="3" t="s">
        <v>257</v>
      </c>
      <c r="B35" s="3" t="s">
        <v>258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>
      <c r="A36" s="3" t="s">
        <v>261</v>
      </c>
      <c r="B36" s="3" t="s">
        <v>262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</row>
    <row r="37" spans="1:9">
      <c r="A37" s="3" t="s">
        <v>263</v>
      </c>
      <c r="B37" s="3" t="s">
        <v>264</v>
      </c>
      <c r="C37" s="5">
        <v>0</v>
      </c>
      <c r="D37" s="5">
        <v>0</v>
      </c>
      <c r="E37" s="4">
        <v>-2763</v>
      </c>
      <c r="F37" s="5">
        <v>0</v>
      </c>
      <c r="G37" s="4">
        <v>2763</v>
      </c>
      <c r="H37" s="4">
        <v>13152</v>
      </c>
      <c r="I37" s="4">
        <v>13152</v>
      </c>
    </row>
    <row r="38" spans="1:9">
      <c r="A38" s="3" t="s">
        <v>265</v>
      </c>
      <c r="B38" s="3" t="s">
        <v>266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</row>
    <row r="39" spans="1:9">
      <c r="A39" s="3" t="s">
        <v>267</v>
      </c>
      <c r="B39" s="3" t="s">
        <v>268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4">
        <v>13152</v>
      </c>
      <c r="I39" s="4">
        <v>13152</v>
      </c>
    </row>
    <row r="40" spans="1:9">
      <c r="A40" s="3" t="s">
        <v>269</v>
      </c>
      <c r="B40" s="3" t="s">
        <v>270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</row>
    <row r="41" spans="1:9">
      <c r="A41" s="3" t="s">
        <v>287</v>
      </c>
      <c r="B41" s="3" t="s">
        <v>288</v>
      </c>
      <c r="C41" s="5">
        <v>0</v>
      </c>
      <c r="D41" s="5">
        <v>0</v>
      </c>
      <c r="E41" s="4">
        <v>-2763</v>
      </c>
      <c r="F41" s="5">
        <v>0</v>
      </c>
      <c r="G41" s="4">
        <v>2763</v>
      </c>
      <c r="H41" s="5">
        <v>0</v>
      </c>
      <c r="I41" s="5">
        <v>0</v>
      </c>
    </row>
    <row r="42" spans="1:9">
      <c r="A42" s="3" t="s">
        <v>271</v>
      </c>
      <c r="B42" s="3" t="s">
        <v>272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1:9">
      <c r="A43" s="3" t="s">
        <v>273</v>
      </c>
      <c r="B43" s="3" t="s">
        <v>274</v>
      </c>
      <c r="C43" s="5">
        <v>0</v>
      </c>
      <c r="D43" s="5">
        <v>0</v>
      </c>
      <c r="E43" s="5">
        <v>0</v>
      </c>
      <c r="F43" s="4">
        <v>-1085505</v>
      </c>
      <c r="G43" s="4">
        <v>1085505</v>
      </c>
      <c r="H43" s="5">
        <v>0</v>
      </c>
      <c r="I43" s="5">
        <v>0</v>
      </c>
    </row>
    <row r="44" spans="1:9">
      <c r="A44" s="3" t="s">
        <v>275</v>
      </c>
      <c r="B44" s="3" t="s">
        <v>276</v>
      </c>
      <c r="C44" s="5">
        <v>0</v>
      </c>
      <c r="D44" s="4">
        <v>-17703</v>
      </c>
      <c r="E44" s="5">
        <v>0</v>
      </c>
      <c r="F44" s="4">
        <v>-2899</v>
      </c>
      <c r="G44" s="5">
        <v>0</v>
      </c>
      <c r="H44" s="5">
        <v>0</v>
      </c>
      <c r="I44" s="4">
        <v>-20602</v>
      </c>
    </row>
    <row r="45" spans="1:9">
      <c r="A45" s="3" t="s">
        <v>277</v>
      </c>
      <c r="B45" s="3" t="s">
        <v>278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>
      <c r="A46" s="3" t="s">
        <v>279</v>
      </c>
      <c r="B46" s="3" t="s">
        <v>15</v>
      </c>
      <c r="C46" s="5">
        <v>0</v>
      </c>
      <c r="D46" s="4">
        <v>13509</v>
      </c>
      <c r="E46" s="5">
        <v>0</v>
      </c>
      <c r="F46" s="5">
        <v>0</v>
      </c>
      <c r="G46" s="5">
        <v>0</v>
      </c>
      <c r="H46" s="5">
        <v>0</v>
      </c>
      <c r="I46" s="4">
        <v>13509</v>
      </c>
    </row>
    <row r="47" spans="1:9">
      <c r="A47" s="3" t="s">
        <v>280</v>
      </c>
      <c r="B47" s="3" t="s">
        <v>289</v>
      </c>
      <c r="C47" s="5">
        <v>0</v>
      </c>
      <c r="D47" s="4">
        <v>-3003</v>
      </c>
      <c r="E47" s="5">
        <v>0</v>
      </c>
      <c r="F47" s="5">
        <v>0</v>
      </c>
      <c r="G47" s="5">
        <v>0</v>
      </c>
      <c r="H47" s="5">
        <v>0</v>
      </c>
      <c r="I47" s="4">
        <v>-3003</v>
      </c>
    </row>
    <row r="48" spans="1:9">
      <c r="A48" s="3" t="s">
        <v>290</v>
      </c>
      <c r="B48" s="3" t="s">
        <v>291</v>
      </c>
      <c r="C48" s="5">
        <v>0</v>
      </c>
      <c r="D48" s="4">
        <v>16512</v>
      </c>
      <c r="E48" s="5">
        <v>0</v>
      </c>
      <c r="F48" s="5">
        <v>0</v>
      </c>
      <c r="G48" s="5">
        <v>0</v>
      </c>
      <c r="H48" s="5">
        <v>0</v>
      </c>
      <c r="I48" s="4">
        <v>16512</v>
      </c>
    </row>
    <row r="49" spans="1:9">
      <c r="A49" s="3" t="s">
        <v>282</v>
      </c>
      <c r="B49" s="3" t="s">
        <v>283</v>
      </c>
      <c r="C49" s="4">
        <v>675497</v>
      </c>
      <c r="D49" s="4">
        <v>88783</v>
      </c>
      <c r="E49" s="4">
        <v>132371</v>
      </c>
      <c r="F49" s="5">
        <v>0</v>
      </c>
      <c r="G49" s="4">
        <v>-362630</v>
      </c>
      <c r="H49" s="4">
        <v>3309</v>
      </c>
      <c r="I49" s="4">
        <v>537330</v>
      </c>
    </row>
    <row r="52" spans="1:9">
      <c r="A52" s="1" t="s">
        <v>292</v>
      </c>
    </row>
    <row r="53" spans="1:9">
      <c r="A53" s="2" t="s">
        <v>0</v>
      </c>
      <c r="B53" s="2" t="s">
        <v>1</v>
      </c>
      <c r="C53" s="2" t="s">
        <v>232</v>
      </c>
      <c r="D53" s="2" t="s">
        <v>233</v>
      </c>
      <c r="E53" s="2" t="s">
        <v>233</v>
      </c>
      <c r="F53" s="2" t="s">
        <v>233</v>
      </c>
      <c r="G53" s="2" t="s">
        <v>237</v>
      </c>
      <c r="H53" s="2" t="s">
        <v>239</v>
      </c>
      <c r="I53" s="2" t="s">
        <v>241</v>
      </c>
    </row>
    <row r="54" spans="1:9">
      <c r="A54" s="2"/>
      <c r="B54" s="2"/>
      <c r="C54" s="2"/>
      <c r="D54" s="2" t="s">
        <v>234</v>
      </c>
      <c r="E54" s="2" t="s">
        <v>235</v>
      </c>
      <c r="F54" s="2" t="s">
        <v>236</v>
      </c>
      <c r="G54" s="2" t="s">
        <v>238</v>
      </c>
      <c r="H54" s="2" t="s">
        <v>240</v>
      </c>
      <c r="I54" s="2" t="s">
        <v>242</v>
      </c>
    </row>
    <row r="55" spans="1:9">
      <c r="A55" s="3" t="s">
        <v>243</v>
      </c>
      <c r="B55" s="3" t="s">
        <v>244</v>
      </c>
      <c r="C55" s="4">
        <v>675000</v>
      </c>
      <c r="D55" s="4">
        <v>102855</v>
      </c>
      <c r="E55" s="4">
        <v>147874</v>
      </c>
      <c r="F55" s="4">
        <v>523657</v>
      </c>
      <c r="G55" s="4">
        <v>-5954</v>
      </c>
      <c r="H55" s="5">
        <v>0</v>
      </c>
      <c r="I55" s="4">
        <v>1443432</v>
      </c>
    </row>
    <row r="56" spans="1:9">
      <c r="A56" s="3" t="s">
        <v>245</v>
      </c>
      <c r="B56" s="3" t="s">
        <v>246</v>
      </c>
      <c r="C56" s="5">
        <v>0</v>
      </c>
      <c r="D56" s="4">
        <v>-20226</v>
      </c>
      <c r="E56" s="5">
        <v>0</v>
      </c>
      <c r="F56" s="5">
        <v>0</v>
      </c>
      <c r="G56" s="4">
        <v>96522</v>
      </c>
      <c r="H56" s="4">
        <v>-6306</v>
      </c>
      <c r="I56" s="4">
        <v>69990</v>
      </c>
    </row>
    <row r="57" spans="1:9">
      <c r="A57" s="3" t="s">
        <v>293</v>
      </c>
      <c r="B57" s="3" t="s">
        <v>294</v>
      </c>
      <c r="C57" s="5">
        <v>0</v>
      </c>
      <c r="D57" s="4">
        <v>-20226</v>
      </c>
      <c r="E57" s="5">
        <v>0</v>
      </c>
      <c r="F57" s="5">
        <v>0</v>
      </c>
      <c r="G57" s="4">
        <v>96522</v>
      </c>
      <c r="H57" s="4">
        <v>-6306</v>
      </c>
      <c r="I57" s="4">
        <v>69990</v>
      </c>
    </row>
    <row r="58" spans="1:9">
      <c r="A58" s="3" t="s">
        <v>247</v>
      </c>
      <c r="B58" s="3" t="s">
        <v>248</v>
      </c>
      <c r="C58" s="4">
        <v>675000</v>
      </c>
      <c r="D58" s="4">
        <v>82629</v>
      </c>
      <c r="E58" s="4">
        <v>147874</v>
      </c>
      <c r="F58" s="4">
        <v>523657</v>
      </c>
      <c r="G58" s="4">
        <v>90568</v>
      </c>
      <c r="H58" s="4">
        <v>-6306</v>
      </c>
      <c r="I58" s="4">
        <v>1513422</v>
      </c>
    </row>
    <row r="59" spans="1:9">
      <c r="A59" s="3" t="s">
        <v>249</v>
      </c>
      <c r="B59" s="3" t="s">
        <v>250</v>
      </c>
      <c r="C59" s="5">
        <v>0</v>
      </c>
      <c r="D59" s="5">
        <v>0</v>
      </c>
      <c r="E59" s="5">
        <v>0</v>
      </c>
      <c r="F59" s="5">
        <v>0</v>
      </c>
      <c r="G59" s="4">
        <v>601363</v>
      </c>
      <c r="H59" s="5">
        <v>0</v>
      </c>
      <c r="I59" s="4">
        <v>601363</v>
      </c>
    </row>
    <row r="60" spans="1:9">
      <c r="A60" s="3" t="s">
        <v>251</v>
      </c>
      <c r="B60" s="3" t="s">
        <v>252</v>
      </c>
      <c r="C60" s="5">
        <v>0</v>
      </c>
      <c r="D60" s="5">
        <v>0</v>
      </c>
      <c r="E60" s="4">
        <v>-12740</v>
      </c>
      <c r="F60" s="4">
        <v>475233</v>
      </c>
      <c r="G60" s="4">
        <v>-543660</v>
      </c>
      <c r="H60" s="5">
        <v>0</v>
      </c>
      <c r="I60" s="4">
        <v>-81167</v>
      </c>
    </row>
    <row r="61" spans="1:9">
      <c r="A61" s="3" t="s">
        <v>253</v>
      </c>
      <c r="B61" s="3" t="s">
        <v>254</v>
      </c>
      <c r="C61" s="5">
        <v>0</v>
      </c>
      <c r="D61" s="5">
        <v>0</v>
      </c>
      <c r="E61" s="5">
        <v>0</v>
      </c>
      <c r="F61" s="4">
        <v>-35000</v>
      </c>
      <c r="G61" s="5">
        <v>0</v>
      </c>
      <c r="H61" s="5">
        <v>0</v>
      </c>
      <c r="I61" s="4">
        <v>-35000</v>
      </c>
    </row>
    <row r="62" spans="1:9">
      <c r="A62" s="3" t="s">
        <v>255</v>
      </c>
      <c r="B62" s="3" t="s">
        <v>256</v>
      </c>
      <c r="C62" s="5">
        <v>0</v>
      </c>
      <c r="D62" s="5">
        <v>0</v>
      </c>
      <c r="E62" s="5">
        <v>0</v>
      </c>
      <c r="F62" s="5">
        <v>0</v>
      </c>
      <c r="G62" s="4">
        <v>-37092</v>
      </c>
      <c r="H62" s="5">
        <v>0</v>
      </c>
      <c r="I62" s="4">
        <v>-37092</v>
      </c>
    </row>
    <row r="63" spans="1:9">
      <c r="A63" s="3" t="s">
        <v>257</v>
      </c>
      <c r="B63" s="3" t="s">
        <v>258</v>
      </c>
      <c r="C63" s="5">
        <v>0</v>
      </c>
      <c r="D63" s="5">
        <v>0</v>
      </c>
      <c r="E63" s="4">
        <v>-12740</v>
      </c>
      <c r="F63" s="4">
        <v>510233</v>
      </c>
      <c r="G63" s="4">
        <v>-506568</v>
      </c>
      <c r="H63" s="5">
        <v>0</v>
      </c>
      <c r="I63" s="4">
        <v>-9075</v>
      </c>
    </row>
    <row r="64" spans="1:9">
      <c r="A64" s="3" t="s">
        <v>259</v>
      </c>
      <c r="B64" s="3" t="s">
        <v>295</v>
      </c>
      <c r="C64" s="5">
        <v>0</v>
      </c>
      <c r="D64" s="5">
        <v>0</v>
      </c>
      <c r="E64" s="4">
        <v>-3665</v>
      </c>
      <c r="F64" s="5">
        <v>0</v>
      </c>
      <c r="G64" s="4">
        <v>3665</v>
      </c>
      <c r="H64" s="5">
        <v>0</v>
      </c>
      <c r="I64" s="5">
        <v>0</v>
      </c>
    </row>
    <row r="65" spans="1:9">
      <c r="A65" s="3" t="s">
        <v>296</v>
      </c>
      <c r="B65" s="3" t="s">
        <v>297</v>
      </c>
      <c r="C65" s="5">
        <v>0</v>
      </c>
      <c r="D65" s="5">
        <v>0</v>
      </c>
      <c r="E65" s="4">
        <v>-8285</v>
      </c>
      <c r="F65" s="5">
        <v>0</v>
      </c>
      <c r="G65" s="5">
        <v>0</v>
      </c>
      <c r="H65" s="5">
        <v>0</v>
      </c>
      <c r="I65" s="4">
        <v>-8285</v>
      </c>
    </row>
    <row r="66" spans="1:9">
      <c r="A66" s="3" t="s">
        <v>298</v>
      </c>
      <c r="B66" s="3" t="s">
        <v>299</v>
      </c>
      <c r="C66" s="5">
        <v>0</v>
      </c>
      <c r="D66" s="5">
        <v>0</v>
      </c>
      <c r="E66" s="5">
        <v>-790</v>
      </c>
      <c r="F66" s="5">
        <v>0</v>
      </c>
      <c r="G66" s="5">
        <v>0</v>
      </c>
      <c r="H66" s="5">
        <v>0</v>
      </c>
      <c r="I66" s="5">
        <v>-790</v>
      </c>
    </row>
    <row r="67" spans="1:9">
      <c r="A67" s="3" t="s">
        <v>300</v>
      </c>
      <c r="B67" s="3" t="s">
        <v>301</v>
      </c>
      <c r="C67" s="5">
        <v>0</v>
      </c>
      <c r="D67" s="5">
        <v>0</v>
      </c>
      <c r="E67" s="5">
        <v>0</v>
      </c>
      <c r="F67" s="4">
        <v>510233</v>
      </c>
      <c r="G67" s="4">
        <v>-510233</v>
      </c>
      <c r="H67" s="5">
        <v>0</v>
      </c>
      <c r="I67" s="5">
        <v>0</v>
      </c>
    </row>
    <row r="68" spans="1:9">
      <c r="A68" s="3" t="s">
        <v>261</v>
      </c>
      <c r="B68" s="3" t="s">
        <v>262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</row>
    <row r="69" spans="1:9">
      <c r="A69" s="3" t="s">
        <v>263</v>
      </c>
      <c r="B69" s="3" t="s">
        <v>264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4">
        <v>-3537</v>
      </c>
      <c r="I69" s="4">
        <v>-3537</v>
      </c>
    </row>
    <row r="70" spans="1:9">
      <c r="A70" s="3" t="s">
        <v>265</v>
      </c>
      <c r="B70" s="3" t="s">
        <v>266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</row>
    <row r="71" spans="1:9">
      <c r="A71" s="3" t="s">
        <v>267</v>
      </c>
      <c r="B71" s="3" t="s">
        <v>268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4">
        <v>-3537</v>
      </c>
      <c r="I71" s="4">
        <v>-3537</v>
      </c>
    </row>
    <row r="72" spans="1:9">
      <c r="A72" s="3" t="s">
        <v>269</v>
      </c>
      <c r="B72" s="3" t="s">
        <v>270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</row>
    <row r="73" spans="1:9">
      <c r="A73" s="3" t="s">
        <v>271</v>
      </c>
      <c r="B73" s="3" t="s">
        <v>272</v>
      </c>
      <c r="C73" s="5">
        <v>497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497</v>
      </c>
    </row>
    <row r="74" spans="1:9">
      <c r="A74" s="3" t="s">
        <v>273</v>
      </c>
      <c r="B74" s="3" t="s">
        <v>274</v>
      </c>
      <c r="C74" s="5">
        <v>0</v>
      </c>
      <c r="D74" s="5">
        <v>0</v>
      </c>
      <c r="E74" s="5">
        <v>0</v>
      </c>
      <c r="F74" s="4">
        <v>89514</v>
      </c>
      <c r="G74" s="4">
        <v>-89514</v>
      </c>
      <c r="H74" s="5">
        <v>0</v>
      </c>
      <c r="I74" s="5">
        <v>0</v>
      </c>
    </row>
    <row r="75" spans="1:9">
      <c r="A75" s="3" t="s">
        <v>275</v>
      </c>
      <c r="B75" s="3" t="s">
        <v>276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</row>
    <row r="76" spans="1:9">
      <c r="A76" s="3" t="s">
        <v>277</v>
      </c>
      <c r="B76" s="3" t="s">
        <v>278</v>
      </c>
      <c r="C76" s="5">
        <v>0</v>
      </c>
      <c r="D76" s="5">
        <v>-882</v>
      </c>
      <c r="E76" s="5">
        <v>0</v>
      </c>
      <c r="F76" s="5">
        <v>0</v>
      </c>
      <c r="G76" s="5">
        <v>0</v>
      </c>
      <c r="H76" s="5">
        <v>0</v>
      </c>
      <c r="I76" s="5">
        <v>-882</v>
      </c>
    </row>
    <row r="77" spans="1:9">
      <c r="A77" s="3" t="s">
        <v>279</v>
      </c>
      <c r="B77" s="3" t="s">
        <v>15</v>
      </c>
      <c r="C77" s="5">
        <v>0</v>
      </c>
      <c r="D77" s="4">
        <v>11230</v>
      </c>
      <c r="E77" s="5">
        <v>0</v>
      </c>
      <c r="F77" s="5">
        <v>0</v>
      </c>
      <c r="G77" s="5">
        <v>0</v>
      </c>
      <c r="H77" s="5">
        <v>0</v>
      </c>
      <c r="I77" s="4">
        <v>11230</v>
      </c>
    </row>
    <row r="78" spans="1:9">
      <c r="A78" s="3" t="s">
        <v>280</v>
      </c>
      <c r="B78" s="3" t="s">
        <v>302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1:9">
      <c r="A79" s="3" t="s">
        <v>290</v>
      </c>
      <c r="B79" s="3" t="s">
        <v>303</v>
      </c>
      <c r="C79" s="5">
        <v>0</v>
      </c>
      <c r="D79" s="4">
        <v>11230</v>
      </c>
      <c r="E79" s="5">
        <v>0</v>
      </c>
      <c r="F79" s="5">
        <v>0</v>
      </c>
      <c r="G79" s="5">
        <v>0</v>
      </c>
      <c r="H79" s="5">
        <v>0</v>
      </c>
      <c r="I79" s="4">
        <v>11230</v>
      </c>
    </row>
    <row r="80" spans="1:9">
      <c r="A80" s="3" t="s">
        <v>282</v>
      </c>
      <c r="B80" s="3" t="s">
        <v>283</v>
      </c>
      <c r="C80" s="4">
        <v>675497</v>
      </c>
      <c r="D80" s="4">
        <v>92977</v>
      </c>
      <c r="E80" s="4">
        <v>135134</v>
      </c>
      <c r="F80" s="4">
        <v>1088404</v>
      </c>
      <c r="G80" s="4">
        <v>58757</v>
      </c>
      <c r="H80" s="4">
        <v>-9843</v>
      </c>
      <c r="I80" s="4">
        <v>2040926</v>
      </c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BP</vt:lpstr>
      <vt:lpstr>DRE</vt:lpstr>
      <vt:lpstr>DFC</vt:lpstr>
      <vt:lpstr>DMPL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Home</cp:lastModifiedBy>
  <dcterms:created xsi:type="dcterms:W3CDTF">2010-06-15T12:40:34Z</dcterms:created>
  <dcterms:modified xsi:type="dcterms:W3CDTF">2010-06-24T01:52:16Z</dcterms:modified>
</cp:coreProperties>
</file>