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\OneDrive\Documentos\ESALQ\DOUTORADO_ENGENHARIA_DE_SISTEMAS_AGRICOLAS\DISCIPLINAS\PAE\AULA_BALANCO_HIDRICO_CULTURA\"/>
    </mc:Choice>
  </mc:AlternateContent>
  <xr:revisionPtr revIDLastSave="0" documentId="13_ncr:1_{24E4E91B-46A6-4783-A9A2-55B09D61675D}" xr6:coauthVersionLast="47" xr6:coauthVersionMax="47" xr10:uidLastSave="{00000000-0000-0000-0000-000000000000}"/>
  <bookViews>
    <workbookView xWindow="-110" yWindow="-110" windowWidth="19420" windowHeight="10420" activeTab="1" xr2:uid="{E6207260-4216-4A82-B18D-3CC7C892AA97}"/>
  </bookViews>
  <sheets>
    <sheet name="Tabela14.2" sheetId="2" r:id="rId1"/>
    <sheet name="Aplicacao1" sheetId="3" r:id="rId2"/>
    <sheet name="Aplicacao2" sheetId="5" r:id="rId3"/>
    <sheet name="Aplicacao3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3" l="1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J9" i="3"/>
  <c r="I9" i="3" s="1"/>
  <c r="J10" i="3"/>
  <c r="J11" i="3" s="1"/>
  <c r="I8" i="3"/>
  <c r="J8" i="3"/>
  <c r="J7" i="3"/>
  <c r="G10" i="3"/>
  <c r="G11" i="3"/>
  <c r="G14" i="3"/>
  <c r="G15" i="3"/>
  <c r="G18" i="3"/>
  <c r="G19" i="3"/>
  <c r="G22" i="3"/>
  <c r="G23" i="3"/>
  <c r="G26" i="3"/>
  <c r="G27" i="3"/>
  <c r="G30" i="3"/>
  <c r="G31" i="3"/>
  <c r="G34" i="3"/>
  <c r="G35" i="3"/>
  <c r="G38" i="3"/>
  <c r="G39" i="3"/>
  <c r="G42" i="3"/>
  <c r="G43" i="3"/>
  <c r="G46" i="3"/>
  <c r="E11" i="3"/>
  <c r="E12" i="3"/>
  <c r="G12" i="3" s="1"/>
  <c r="E13" i="3"/>
  <c r="G13" i="3" s="1"/>
  <c r="E14" i="3"/>
  <c r="E15" i="3"/>
  <c r="E16" i="3"/>
  <c r="G16" i="3" s="1"/>
  <c r="E17" i="3"/>
  <c r="G17" i="3" s="1"/>
  <c r="E18" i="3"/>
  <c r="E19" i="3"/>
  <c r="E20" i="3"/>
  <c r="G20" i="3" s="1"/>
  <c r="E21" i="3"/>
  <c r="G21" i="3" s="1"/>
  <c r="E22" i="3"/>
  <c r="E23" i="3"/>
  <c r="E24" i="3"/>
  <c r="G24" i="3" s="1"/>
  <c r="E25" i="3"/>
  <c r="G25" i="3" s="1"/>
  <c r="E26" i="3"/>
  <c r="E27" i="3"/>
  <c r="E28" i="3"/>
  <c r="G28" i="3" s="1"/>
  <c r="E29" i="3"/>
  <c r="G29" i="3" s="1"/>
  <c r="E30" i="3"/>
  <c r="E31" i="3"/>
  <c r="E32" i="3"/>
  <c r="G32" i="3" s="1"/>
  <c r="E33" i="3"/>
  <c r="G33" i="3" s="1"/>
  <c r="E34" i="3"/>
  <c r="E35" i="3"/>
  <c r="E36" i="3"/>
  <c r="G36" i="3" s="1"/>
  <c r="E37" i="3"/>
  <c r="G37" i="3" s="1"/>
  <c r="E38" i="3"/>
  <c r="E39" i="3"/>
  <c r="E40" i="3"/>
  <c r="G40" i="3" s="1"/>
  <c r="E41" i="3"/>
  <c r="G41" i="3" s="1"/>
  <c r="E42" i="3"/>
  <c r="E43" i="3"/>
  <c r="E44" i="3"/>
  <c r="G44" i="3" s="1"/>
  <c r="E45" i="3"/>
  <c r="G45" i="3" s="1"/>
  <c r="E46" i="3"/>
  <c r="E8" i="3"/>
  <c r="G8" i="3" s="1"/>
  <c r="E9" i="3"/>
  <c r="G9" i="3" s="1"/>
  <c r="E10" i="3"/>
  <c r="E7" i="3"/>
  <c r="G7" i="3" s="1"/>
  <c r="I11" i="3" l="1"/>
  <c r="J12" i="3"/>
  <c r="I10" i="3"/>
  <c r="I12" i="3" l="1"/>
  <c r="J13" i="3"/>
  <c r="I13" i="3" l="1"/>
  <c r="J14" i="3"/>
  <c r="J15" i="3" l="1"/>
  <c r="I14" i="3"/>
  <c r="I15" i="3" l="1"/>
  <c r="J16" i="3"/>
  <c r="I16" i="3" s="1"/>
  <c r="I17" i="3" s="1"/>
  <c r="J17" i="3" l="1"/>
  <c r="I18" i="3"/>
  <c r="I19" i="3" l="1"/>
  <c r="J18" i="3"/>
  <c r="J19" i="3" l="1"/>
  <c r="I20" i="3"/>
  <c r="I21" i="3" l="1"/>
  <c r="J20" i="3"/>
  <c r="J21" i="3" l="1"/>
  <c r="I22" i="3"/>
  <c r="I23" i="3" l="1"/>
  <c r="J22" i="3"/>
  <c r="J23" i="3" l="1"/>
  <c r="I24" i="3"/>
  <c r="I25" i="3" l="1"/>
  <c r="J24" i="3"/>
  <c r="J25" i="3" l="1"/>
  <c r="I26" i="3"/>
  <c r="I27" i="3" l="1"/>
  <c r="J26" i="3"/>
  <c r="J27" i="3" l="1"/>
  <c r="I28" i="3"/>
  <c r="I29" i="3" l="1"/>
  <c r="J28" i="3"/>
  <c r="J29" i="3" l="1"/>
  <c r="I30" i="3"/>
  <c r="I31" i="3" l="1"/>
  <c r="J30" i="3"/>
  <c r="J31" i="3" l="1"/>
  <c r="I32" i="3"/>
  <c r="I33" i="3" l="1"/>
  <c r="J33" i="3" s="1"/>
  <c r="J34" i="3" s="1"/>
  <c r="J32" i="3"/>
  <c r="J35" i="3" l="1"/>
  <c r="I34" i="3"/>
  <c r="I35" i="3" l="1"/>
  <c r="J36" i="3"/>
  <c r="J37" i="3" l="1"/>
  <c r="I36" i="3"/>
  <c r="I37" i="3" l="1"/>
  <c r="J38" i="3"/>
  <c r="J39" i="3" l="1"/>
  <c r="I38" i="3"/>
  <c r="I39" i="3" l="1"/>
  <c r="J40" i="3"/>
  <c r="J41" i="3" l="1"/>
  <c r="I40" i="3"/>
  <c r="I41" i="3" l="1"/>
  <c r="J42" i="3"/>
  <c r="J43" i="3" l="1"/>
  <c r="I42" i="3"/>
  <c r="I43" i="3" l="1"/>
  <c r="J44" i="3"/>
  <c r="J45" i="3" l="1"/>
  <c r="I45" i="3" s="1"/>
  <c r="I46" i="3" s="1"/>
  <c r="J46" i="3" s="1"/>
  <c r="I44" i="3"/>
</calcChain>
</file>

<file path=xl/sharedStrings.xml><?xml version="1.0" encoding="utf-8"?>
<sst xmlns="http://schemas.openxmlformats.org/spreadsheetml/2006/main" count="161" uniqueCount="127">
  <si>
    <t>ETP</t>
  </si>
  <si>
    <t>Kc</t>
  </si>
  <si>
    <t>Etc</t>
  </si>
  <si>
    <t>P</t>
  </si>
  <si>
    <t>Precoce</t>
  </si>
  <si>
    <t>Média</t>
  </si>
  <si>
    <t>Tardia</t>
  </si>
  <si>
    <t>Trigo</t>
  </si>
  <si>
    <t>Feijão</t>
  </si>
  <si>
    <t>Arroz</t>
  </si>
  <si>
    <t>Algodão</t>
  </si>
  <si>
    <t>Batata</t>
  </si>
  <si>
    <t>Amendoim</t>
  </si>
  <si>
    <t>Normal</t>
  </si>
  <si>
    <t>Soja</t>
  </si>
  <si>
    <t>Milho</t>
  </si>
  <si>
    <t>Safrinha</t>
  </si>
  <si>
    <t>Decêndio após a semeadura</t>
  </si>
  <si>
    <t>Mês/Dec.</t>
  </si>
  <si>
    <t>Jan_1</t>
  </si>
  <si>
    <t>Jan_2</t>
  </si>
  <si>
    <t>Jan_3</t>
  </si>
  <si>
    <t>Fev_1</t>
  </si>
  <si>
    <t>Fev_2</t>
  </si>
  <si>
    <t>Fev_3</t>
  </si>
  <si>
    <t>Mar_1</t>
  </si>
  <si>
    <t>Mar_3</t>
  </si>
  <si>
    <t>Mar_2</t>
  </si>
  <si>
    <t>Mai_1</t>
  </si>
  <si>
    <t>Mai_2</t>
  </si>
  <si>
    <t>Mai_3</t>
  </si>
  <si>
    <t>Abr_1</t>
  </si>
  <si>
    <t>Abr_2</t>
  </si>
  <si>
    <t>Abr_3</t>
  </si>
  <si>
    <t>Jun_1</t>
  </si>
  <si>
    <t>Jun_2</t>
  </si>
  <si>
    <t>Jun_3</t>
  </si>
  <si>
    <t>Jul_1</t>
  </si>
  <si>
    <t>Jul_2</t>
  </si>
  <si>
    <t>Jul_3</t>
  </si>
  <si>
    <t>Ago_1</t>
  </si>
  <si>
    <t>Ago_2</t>
  </si>
  <si>
    <t>Ago_3</t>
  </si>
  <si>
    <t>Set_1</t>
  </si>
  <si>
    <t>Set_2</t>
  </si>
  <si>
    <t>Set_3</t>
  </si>
  <si>
    <t>Out_1</t>
  </si>
  <si>
    <t>Out_2</t>
  </si>
  <si>
    <t>Out_3</t>
  </si>
  <si>
    <t>Nov_1</t>
  </si>
  <si>
    <t>Nov_2</t>
  </si>
  <si>
    <t>Nov_3</t>
  </si>
  <si>
    <t>Dez_1</t>
  </si>
  <si>
    <t>Dez_2</t>
  </si>
  <si>
    <t>Dez_3</t>
  </si>
  <si>
    <t>(mm)</t>
  </si>
  <si>
    <t>ETc</t>
  </si>
  <si>
    <t>P-ETc</t>
  </si>
  <si>
    <t>NEG</t>
  </si>
  <si>
    <t>ARM</t>
  </si>
  <si>
    <t>ALT</t>
  </si>
  <si>
    <t>ETr</t>
  </si>
  <si>
    <t>DEF</t>
  </si>
  <si>
    <t>EXC</t>
  </si>
  <si>
    <t>ACUM</t>
  </si>
  <si>
    <t>(°C)</t>
  </si>
  <si>
    <t>Balanço Hídrico da Cultura do Milho</t>
  </si>
  <si>
    <t>Local: Ituverava, SP (Lat.: 20°16’S; Long.: 47°48’W)   Cultura: Milho (precoce)      Ano: 1985/1986</t>
  </si>
  <si>
    <t>Semeadura: 01/03 e 01/10/1985   CAD: 78 mm</t>
  </si>
  <si>
    <t>Local: Votuporanga, SP (Lat.: 20°S), Cultura: Feijão, CAD = 40 mm, AFD = 20 mm, DR = 10 mm, Semeadura: 01/06</t>
  </si>
  <si>
    <t xml:space="preserve">Período </t>
  </si>
  <si>
    <t>Qo</t>
  </si>
  <si>
    <t>(mm/dia)</t>
  </si>
  <si>
    <t>Tar</t>
  </si>
  <si>
    <t>Eto</t>
  </si>
  <si>
    <t>I</t>
  </si>
  <si>
    <t>AFDi</t>
  </si>
  <si>
    <t>AFDf</t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</si>
  <si>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1-5/06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</si>
  <si>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6-10/06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</si>
  <si>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11-15/06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</si>
  <si>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16-20/06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</si>
  <si>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26-30/06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</si>
  <si>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21-25/06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</si>
  <si>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06-10/07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</si>
  <si>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1-5/07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</si>
  <si>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11-15/07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</si>
  <si>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16-20/07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</si>
  <si>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21-25/07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</si>
  <si>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26-31/07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</si>
  <si>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1-5/08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</si>
  <si>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6-10/08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</si>
  <si>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11-15/08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</si>
  <si>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16-20/08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</si>
  <si>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21-25/08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</si>
  <si>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26-31/08</t>
    </r>
    <r>
      <rPr>
        <sz val="11"/>
        <color theme="0"/>
        <rFont val="Calibri"/>
        <family val="2"/>
        <scheme val="minor"/>
      </rPr>
      <t>)</t>
    </r>
  </si>
  <si>
    <r>
      <t xml:space="preserve">Balanço Hídrico para Controle de Irrigação na Cultura do Feijão - </t>
    </r>
    <r>
      <rPr>
        <b/>
        <sz val="11"/>
        <color rgb="FFC00000"/>
        <rFont val="Calibri"/>
        <family val="2"/>
        <scheme val="minor"/>
      </rPr>
      <t>Exemplo de DR Fixa</t>
    </r>
  </si>
  <si>
    <r>
      <t xml:space="preserve">Balanço Hídrico para Controle de Irrigação na Cultura do Trigo - </t>
    </r>
    <r>
      <rPr>
        <b/>
        <sz val="11"/>
        <color rgb="FFC00000"/>
        <rFont val="Calibri"/>
        <family val="2"/>
        <scheme val="minor"/>
      </rPr>
      <t>Exemplo de DR Variável</t>
    </r>
  </si>
  <si>
    <t>Local: Campinas, SP (Lat.: 22°53’S), Cultura: Trigo, CAD = 38mm, AFD = 19mm, Semeadura: 11/05</t>
  </si>
  <si>
    <t>ETo</t>
  </si>
  <si>
    <t>I+P-ETc</t>
  </si>
  <si>
    <r>
      <rPr>
        <sz val="11"/>
        <color theme="0"/>
        <rFont val="Calibri"/>
        <family val="2"/>
        <scheme val="minor"/>
      </rPr>
      <t>(</t>
    </r>
    <r>
      <rPr>
        <sz val="11"/>
        <rFont val="Calibri"/>
        <family val="2"/>
        <scheme val="minor"/>
      </rPr>
      <t>05</t>
    </r>
    <r>
      <rPr>
        <sz val="11"/>
        <color theme="1"/>
        <rFont val="Calibri"/>
        <family val="2"/>
        <scheme val="minor"/>
      </rPr>
      <t>-09/06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</si>
  <si>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-15/05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</si>
  <si>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-20/05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</si>
  <si>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>-25/05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</si>
  <si>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rFont val="Calibri"/>
        <family val="2"/>
        <scheme val="minor"/>
      </rPr>
      <t>26</t>
    </r>
    <r>
      <rPr>
        <sz val="11"/>
        <color theme="1"/>
        <rFont val="Calibri"/>
        <family val="2"/>
        <scheme val="minor"/>
      </rPr>
      <t>-30/05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</si>
  <si>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>-04/06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</si>
  <si>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10-14/06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</si>
  <si>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15-19/06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</si>
  <si>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20-24/06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</si>
  <si>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>-29/06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</si>
  <si>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30-04/07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</si>
  <si>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05-09/07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</si>
  <si>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10-14/07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</si>
  <si>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15-19/07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</si>
  <si>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20-24/07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</si>
  <si>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25-29/07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</si>
  <si>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30-03/08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</si>
  <si>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04-08/08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</si>
  <si>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09-13/08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</si>
  <si>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14-18/08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</si>
  <si>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19-23/08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</si>
  <si>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24-28/08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</si>
  <si>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29-02/09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</si>
  <si>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03-07/09</t>
    </r>
    <r>
      <rPr>
        <sz val="11"/>
        <color theme="0"/>
        <rFont val="Calibri"/>
        <family val="2"/>
        <scheme val="minor"/>
      </rPr>
      <t>)</t>
    </r>
  </si>
  <si>
    <t>CAD</t>
  </si>
  <si>
    <t>ETr/ETc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</si>
</sst>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" fontId="0" fillId="2" borderId="0" xfId="0" applyNumberForma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/>
    <xf numFmtId="0" fontId="1" fillId="3" borderId="0" xfId="0" applyFont="1" applyFill="1" applyBorder="1" applyAlignment="1">
      <alignment horizontal="center"/>
    </xf>
    <xf numFmtId="16" fontId="1" fillId="3" borderId="0" xfId="0" applyNumberFormat="1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Alignment="1"/>
    <xf numFmtId="0" fontId="0" fillId="3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1" xfId="0" applyFont="1" applyFill="1" applyBorder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0" fillId="2" borderId="0" xfId="0" applyFill="1" applyBorder="1"/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37D42-58DE-4A26-A203-7D3CE28BE708}">
  <dimension ref="B2:N18"/>
  <sheetViews>
    <sheetView workbookViewId="0">
      <selection activeCell="P10" sqref="P10"/>
    </sheetView>
  </sheetViews>
  <sheetFormatPr defaultRowHeight="14.5" x14ac:dyDescent="0.35"/>
  <cols>
    <col min="1" max="1" width="3.6328125" style="21" customWidth="1"/>
    <col min="2" max="2" width="14.26953125" style="21" customWidth="1"/>
    <col min="3" max="3" width="7.36328125" style="21" bestFit="1" customWidth="1"/>
    <col min="4" max="5" width="6.08984375" style="21" bestFit="1" customWidth="1"/>
    <col min="6" max="6" width="5" style="21" bestFit="1" customWidth="1"/>
    <col min="7" max="7" width="5.81640625" style="21" bestFit="1" customWidth="1"/>
    <col min="8" max="8" width="5.36328125" style="21" bestFit="1" customWidth="1"/>
    <col min="9" max="9" width="7.6328125" style="21" bestFit="1" customWidth="1"/>
    <col min="10" max="10" width="6.36328125" style="21" bestFit="1" customWidth="1"/>
    <col min="11" max="11" width="10" style="21" bestFit="1" customWidth="1"/>
    <col min="12" max="12" width="7.36328125" style="21" bestFit="1" customWidth="1"/>
    <col min="13" max="13" width="7" style="21" bestFit="1" customWidth="1"/>
    <col min="14" max="14" width="7.7265625" style="21" bestFit="1" customWidth="1"/>
    <col min="15" max="16384" width="8.7265625" style="21"/>
  </cols>
  <sheetData>
    <row r="2" spans="2:14" x14ac:dyDescent="0.35">
      <c r="B2" s="32" t="s">
        <v>17</v>
      </c>
      <c r="C2" s="34" t="s">
        <v>14</v>
      </c>
      <c r="D2" s="34"/>
      <c r="E2" s="34"/>
      <c r="F2" s="35" t="s">
        <v>7</v>
      </c>
      <c r="G2" s="35" t="s">
        <v>8</v>
      </c>
      <c r="H2" s="35" t="s">
        <v>9</v>
      </c>
      <c r="I2" s="35" t="s">
        <v>10</v>
      </c>
      <c r="J2" s="35" t="s">
        <v>11</v>
      </c>
      <c r="K2" s="35" t="s">
        <v>12</v>
      </c>
      <c r="L2" s="34" t="s">
        <v>15</v>
      </c>
      <c r="M2" s="34"/>
      <c r="N2" s="34"/>
    </row>
    <row r="3" spans="2:14" x14ac:dyDescent="0.35">
      <c r="B3" s="33"/>
      <c r="C3" s="6" t="s">
        <v>4</v>
      </c>
      <c r="D3" s="6" t="s">
        <v>5</v>
      </c>
      <c r="E3" s="6" t="s">
        <v>6</v>
      </c>
      <c r="F3" s="36"/>
      <c r="G3" s="36"/>
      <c r="H3" s="36"/>
      <c r="I3" s="36"/>
      <c r="J3" s="36"/>
      <c r="K3" s="36"/>
      <c r="L3" s="6" t="s">
        <v>4</v>
      </c>
      <c r="M3" s="6" t="s">
        <v>13</v>
      </c>
      <c r="N3" s="6" t="s">
        <v>16</v>
      </c>
    </row>
    <row r="4" spans="2:14" x14ac:dyDescent="0.35">
      <c r="B4" s="20">
        <v>1</v>
      </c>
      <c r="C4" s="23">
        <v>0.2</v>
      </c>
      <c r="D4" s="23">
        <v>0.2</v>
      </c>
      <c r="E4" s="23">
        <v>0.2</v>
      </c>
      <c r="F4" s="23">
        <v>0.3</v>
      </c>
      <c r="G4" s="23">
        <v>0.2</v>
      </c>
      <c r="H4" s="23">
        <v>0.4</v>
      </c>
      <c r="I4" s="23">
        <v>0.4</v>
      </c>
      <c r="J4" s="23">
        <v>0.4</v>
      </c>
      <c r="K4" s="23">
        <v>0.4</v>
      </c>
      <c r="L4" s="23">
        <v>0.3</v>
      </c>
      <c r="M4" s="23">
        <v>0.3</v>
      </c>
      <c r="N4" s="23">
        <v>0.3</v>
      </c>
    </row>
    <row r="5" spans="2:14" x14ac:dyDescent="0.35">
      <c r="B5" s="19">
        <v>2</v>
      </c>
      <c r="C5" s="24">
        <v>0.3</v>
      </c>
      <c r="D5" s="24">
        <v>0.3</v>
      </c>
      <c r="E5" s="24">
        <v>0.3</v>
      </c>
      <c r="F5" s="24">
        <v>0.4</v>
      </c>
      <c r="G5" s="24">
        <v>0.4</v>
      </c>
      <c r="H5" s="24">
        <v>0.6</v>
      </c>
      <c r="I5" s="24">
        <v>0.5</v>
      </c>
      <c r="J5" s="24">
        <v>0.5</v>
      </c>
      <c r="K5" s="24">
        <v>0.6</v>
      </c>
      <c r="L5" s="24">
        <v>0.4</v>
      </c>
      <c r="M5" s="24">
        <v>0.4</v>
      </c>
      <c r="N5" s="24">
        <v>0.4</v>
      </c>
    </row>
    <row r="6" spans="2:14" x14ac:dyDescent="0.35">
      <c r="B6" s="20">
        <v>3</v>
      </c>
      <c r="C6" s="23">
        <v>0.5</v>
      </c>
      <c r="D6" s="23">
        <v>0.5</v>
      </c>
      <c r="E6" s="23">
        <v>0.5</v>
      </c>
      <c r="F6" s="23">
        <v>0.6</v>
      </c>
      <c r="G6" s="23">
        <v>0.6</v>
      </c>
      <c r="H6" s="23">
        <v>0.8</v>
      </c>
      <c r="I6" s="23">
        <v>0.6</v>
      </c>
      <c r="J6" s="23">
        <v>0.6</v>
      </c>
      <c r="K6" s="23">
        <v>0.8</v>
      </c>
      <c r="L6" s="23">
        <v>0.5</v>
      </c>
      <c r="M6" s="23">
        <v>0.5</v>
      </c>
      <c r="N6" s="23">
        <v>0.5</v>
      </c>
    </row>
    <row r="7" spans="2:14" x14ac:dyDescent="0.35">
      <c r="B7" s="19">
        <v>4</v>
      </c>
      <c r="C7" s="24">
        <v>0.7</v>
      </c>
      <c r="D7" s="24">
        <v>0.7</v>
      </c>
      <c r="E7" s="24">
        <v>0.7</v>
      </c>
      <c r="F7" s="24">
        <v>0.7</v>
      </c>
      <c r="G7" s="24">
        <v>0.8</v>
      </c>
      <c r="H7" s="24">
        <v>1</v>
      </c>
      <c r="I7" s="24">
        <v>0.7</v>
      </c>
      <c r="J7" s="24">
        <v>0.8</v>
      </c>
      <c r="K7" s="24">
        <v>0.9</v>
      </c>
      <c r="L7" s="24">
        <v>0.6</v>
      </c>
      <c r="M7" s="24">
        <v>0.6</v>
      </c>
      <c r="N7" s="24">
        <v>0.6</v>
      </c>
    </row>
    <row r="8" spans="2:14" x14ac:dyDescent="0.35">
      <c r="B8" s="20">
        <v>5</v>
      </c>
      <c r="C8" s="23">
        <v>0.9</v>
      </c>
      <c r="D8" s="23">
        <v>0.8</v>
      </c>
      <c r="E8" s="23">
        <v>0.8</v>
      </c>
      <c r="F8" s="23">
        <v>0.8</v>
      </c>
      <c r="G8" s="23">
        <v>1</v>
      </c>
      <c r="H8" s="23">
        <v>1.1000000000000001</v>
      </c>
      <c r="I8" s="23">
        <v>0.8</v>
      </c>
      <c r="J8" s="23">
        <v>1</v>
      </c>
      <c r="K8" s="23">
        <v>1</v>
      </c>
      <c r="L8" s="23">
        <v>0.7</v>
      </c>
      <c r="M8" s="23">
        <v>0.7</v>
      </c>
      <c r="N8" s="23">
        <v>0.7</v>
      </c>
    </row>
    <row r="9" spans="2:14" x14ac:dyDescent="0.35">
      <c r="B9" s="19">
        <v>6</v>
      </c>
      <c r="C9" s="24">
        <v>1.1000000000000001</v>
      </c>
      <c r="D9" s="24">
        <v>1</v>
      </c>
      <c r="E9" s="24">
        <v>0.9</v>
      </c>
      <c r="F9" s="24">
        <v>1.1000000000000001</v>
      </c>
      <c r="G9" s="24">
        <v>1.1000000000000001</v>
      </c>
      <c r="H9" s="24">
        <v>1.2</v>
      </c>
      <c r="I9" s="24">
        <v>1</v>
      </c>
      <c r="J9" s="24">
        <v>1.1000000000000001</v>
      </c>
      <c r="K9" s="24">
        <v>1.1000000000000001</v>
      </c>
      <c r="L9" s="24">
        <v>0.9</v>
      </c>
      <c r="M9" s="24">
        <v>0.8</v>
      </c>
      <c r="N9" s="24">
        <v>0.7</v>
      </c>
    </row>
    <row r="10" spans="2:14" x14ac:dyDescent="0.35">
      <c r="B10" s="20">
        <v>7</v>
      </c>
      <c r="C10" s="23">
        <v>1.2</v>
      </c>
      <c r="D10" s="23">
        <v>1.1000000000000001</v>
      </c>
      <c r="E10" s="23">
        <v>1</v>
      </c>
      <c r="F10" s="23">
        <v>1.2</v>
      </c>
      <c r="G10" s="23">
        <v>1.1000000000000001</v>
      </c>
      <c r="H10" s="23">
        <v>1.2</v>
      </c>
      <c r="I10" s="23">
        <v>1.1000000000000001</v>
      </c>
      <c r="J10" s="23">
        <v>1.2</v>
      </c>
      <c r="K10" s="23">
        <v>1.2</v>
      </c>
      <c r="L10" s="23">
        <v>1</v>
      </c>
      <c r="M10" s="23">
        <v>0.9</v>
      </c>
      <c r="N10" s="23">
        <v>0.8</v>
      </c>
    </row>
    <row r="11" spans="2:14" x14ac:dyDescent="0.35">
      <c r="B11" s="19">
        <v>8</v>
      </c>
      <c r="C11" s="24">
        <v>1.1000000000000001</v>
      </c>
      <c r="D11" s="24">
        <v>1.2</v>
      </c>
      <c r="E11" s="24">
        <v>1.1000000000000001</v>
      </c>
      <c r="F11" s="24">
        <v>1.2</v>
      </c>
      <c r="G11" s="24">
        <v>0.8</v>
      </c>
      <c r="H11" s="24">
        <v>1.1000000000000001</v>
      </c>
      <c r="I11" s="24">
        <v>1.2</v>
      </c>
      <c r="J11" s="24">
        <v>1.1000000000000001</v>
      </c>
      <c r="K11" s="24">
        <v>1.2</v>
      </c>
      <c r="L11" s="24">
        <v>1.2</v>
      </c>
      <c r="M11" s="24">
        <v>1</v>
      </c>
      <c r="N11" s="24">
        <v>0.9</v>
      </c>
    </row>
    <row r="12" spans="2:14" x14ac:dyDescent="0.35">
      <c r="B12" s="20">
        <v>9</v>
      </c>
      <c r="C12" s="23">
        <v>1</v>
      </c>
      <c r="D12" s="23">
        <v>1.1000000000000001</v>
      </c>
      <c r="E12" s="23">
        <v>1.2</v>
      </c>
      <c r="F12" s="23">
        <v>1.1000000000000001</v>
      </c>
      <c r="G12" s="23">
        <v>0.4</v>
      </c>
      <c r="H12" s="23">
        <v>1</v>
      </c>
      <c r="I12" s="23">
        <v>1.2</v>
      </c>
      <c r="J12" s="23">
        <v>0.9</v>
      </c>
      <c r="K12" s="23">
        <v>1.1000000000000001</v>
      </c>
      <c r="L12" s="23">
        <v>1.2</v>
      </c>
      <c r="M12" s="23">
        <v>1.2</v>
      </c>
      <c r="N12" s="23">
        <v>1</v>
      </c>
    </row>
    <row r="13" spans="2:14" x14ac:dyDescent="0.35">
      <c r="B13" s="19">
        <v>10</v>
      </c>
      <c r="C13" s="24">
        <v>0.8</v>
      </c>
      <c r="D13" s="24">
        <v>1</v>
      </c>
      <c r="E13" s="24">
        <v>1.1000000000000001</v>
      </c>
      <c r="F13" s="24">
        <v>0.8</v>
      </c>
      <c r="G13" s="24"/>
      <c r="H13" s="24">
        <v>0.6</v>
      </c>
      <c r="I13" s="24">
        <v>1.1000000000000001</v>
      </c>
      <c r="J13" s="24">
        <v>0.7</v>
      </c>
      <c r="K13" s="24">
        <v>1</v>
      </c>
      <c r="L13" s="24">
        <v>1</v>
      </c>
      <c r="M13" s="24">
        <v>1.2</v>
      </c>
      <c r="N13" s="24">
        <v>1.1000000000000001</v>
      </c>
    </row>
    <row r="14" spans="2:14" x14ac:dyDescent="0.35">
      <c r="B14" s="20">
        <v>11</v>
      </c>
      <c r="C14" s="23">
        <v>0.7</v>
      </c>
      <c r="D14" s="23">
        <v>0.8</v>
      </c>
      <c r="E14" s="23">
        <v>1</v>
      </c>
      <c r="F14" s="23">
        <v>0.7</v>
      </c>
      <c r="G14" s="23"/>
      <c r="H14" s="23"/>
      <c r="I14" s="23">
        <v>1.1000000000000001</v>
      </c>
      <c r="J14" s="23"/>
      <c r="K14" s="23">
        <v>0.8</v>
      </c>
      <c r="L14" s="23">
        <v>0.9</v>
      </c>
      <c r="M14" s="23">
        <v>1.1000000000000001</v>
      </c>
      <c r="N14" s="23">
        <v>1.2</v>
      </c>
    </row>
    <row r="15" spans="2:14" x14ac:dyDescent="0.35">
      <c r="B15" s="19">
        <v>12</v>
      </c>
      <c r="C15" s="24">
        <v>0.5</v>
      </c>
      <c r="D15" s="24">
        <v>0.7</v>
      </c>
      <c r="E15" s="24">
        <v>0.9</v>
      </c>
      <c r="F15" s="24">
        <v>0.6</v>
      </c>
      <c r="G15" s="24"/>
      <c r="H15" s="24"/>
      <c r="I15" s="24">
        <v>1</v>
      </c>
      <c r="J15" s="24"/>
      <c r="K15" s="24">
        <v>0.6</v>
      </c>
      <c r="L15" s="24">
        <v>0.8</v>
      </c>
      <c r="M15" s="24">
        <v>1</v>
      </c>
      <c r="N15" s="24">
        <v>1</v>
      </c>
    </row>
    <row r="16" spans="2:14" x14ac:dyDescent="0.35">
      <c r="B16" s="25">
        <v>13</v>
      </c>
      <c r="C16" s="26"/>
      <c r="D16" s="26">
        <v>0.5</v>
      </c>
      <c r="E16" s="26">
        <v>0.8</v>
      </c>
      <c r="F16" s="26">
        <v>0.3</v>
      </c>
      <c r="G16" s="26"/>
      <c r="H16" s="26"/>
      <c r="I16" s="26">
        <v>0.9</v>
      </c>
      <c r="J16" s="26"/>
      <c r="K16" s="26"/>
      <c r="L16" s="26">
        <v>0.5</v>
      </c>
      <c r="M16" s="26">
        <v>0.8</v>
      </c>
      <c r="N16" s="26">
        <v>1</v>
      </c>
    </row>
    <row r="17" spans="2:14" x14ac:dyDescent="0.35">
      <c r="B17" s="27">
        <v>14</v>
      </c>
      <c r="C17" s="28"/>
      <c r="D17" s="28"/>
      <c r="E17" s="28">
        <v>0.7</v>
      </c>
      <c r="F17" s="28"/>
      <c r="G17" s="28"/>
      <c r="H17" s="28"/>
      <c r="I17" s="28">
        <v>0.7</v>
      </c>
      <c r="J17" s="28"/>
      <c r="K17" s="28"/>
      <c r="L17" s="28"/>
      <c r="M17" s="28">
        <v>0.5</v>
      </c>
      <c r="N17" s="28"/>
    </row>
    <row r="18" spans="2:14" x14ac:dyDescent="0.35">
      <c r="B18" s="22">
        <v>15</v>
      </c>
      <c r="C18" s="29"/>
      <c r="D18" s="29"/>
      <c r="E18" s="29">
        <v>0.5</v>
      </c>
      <c r="F18" s="29"/>
      <c r="G18" s="29"/>
      <c r="H18" s="29"/>
      <c r="I18" s="29">
        <v>0.5</v>
      </c>
      <c r="J18" s="29"/>
      <c r="K18" s="29"/>
      <c r="L18" s="29"/>
      <c r="M18" s="29"/>
      <c r="N18" s="29"/>
    </row>
  </sheetData>
  <mergeCells count="9">
    <mergeCell ref="B2:B3"/>
    <mergeCell ref="C2:E2"/>
    <mergeCell ref="L2:N2"/>
    <mergeCell ref="F2:F3"/>
    <mergeCell ref="G2:G3"/>
    <mergeCell ref="H2:H3"/>
    <mergeCell ref="I2:I3"/>
    <mergeCell ref="J2:J3"/>
    <mergeCell ref="K2:K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EEE2C-42AE-4E06-9C3C-0E1368E8D247}">
  <dimension ref="B1:O46"/>
  <sheetViews>
    <sheetView tabSelected="1" zoomScaleNormal="100" workbookViewId="0"/>
  </sheetViews>
  <sheetFormatPr defaultRowHeight="14.5" x14ac:dyDescent="0.35"/>
  <cols>
    <col min="1" max="1" width="3.6328125" style="1" customWidth="1"/>
    <col min="2" max="2" width="8.81640625" style="3" customWidth="1"/>
    <col min="3" max="15" width="8.81640625" style="1" customWidth="1"/>
    <col min="16" max="16384" width="8.7265625" style="1"/>
  </cols>
  <sheetData>
    <row r="1" spans="2:15" x14ac:dyDescent="0.35">
      <c r="B1" s="30" t="s">
        <v>66</v>
      </c>
    </row>
    <row r="2" spans="2:15" x14ac:dyDescent="0.35">
      <c r="B2" s="18" t="s">
        <v>67</v>
      </c>
    </row>
    <row r="3" spans="2:15" x14ac:dyDescent="0.35">
      <c r="B3" s="18" t="s">
        <v>68</v>
      </c>
    </row>
    <row r="5" spans="2:15" x14ac:dyDescent="0.35">
      <c r="B5" s="10" t="s">
        <v>18</v>
      </c>
      <c r="C5" s="10" t="s">
        <v>0</v>
      </c>
      <c r="D5" s="10" t="s">
        <v>1</v>
      </c>
      <c r="E5" s="10" t="s">
        <v>56</v>
      </c>
      <c r="F5" s="10" t="s">
        <v>3</v>
      </c>
      <c r="G5" s="10" t="s">
        <v>57</v>
      </c>
      <c r="H5" s="10" t="s">
        <v>125</v>
      </c>
      <c r="I5" s="10" t="s">
        <v>58</v>
      </c>
      <c r="J5" s="10" t="s">
        <v>59</v>
      </c>
      <c r="K5" s="10" t="s">
        <v>60</v>
      </c>
      <c r="L5" s="10" t="s">
        <v>61</v>
      </c>
      <c r="M5" s="10" t="s">
        <v>62</v>
      </c>
      <c r="N5" s="10" t="s">
        <v>63</v>
      </c>
      <c r="O5" s="10" t="s">
        <v>126</v>
      </c>
    </row>
    <row r="6" spans="2:15" x14ac:dyDescent="0.35">
      <c r="B6" s="6"/>
      <c r="C6" s="6" t="s">
        <v>55</v>
      </c>
      <c r="D6" s="6"/>
      <c r="E6" s="6" t="s">
        <v>55</v>
      </c>
      <c r="F6" s="6" t="s">
        <v>55</v>
      </c>
      <c r="G6" s="6"/>
      <c r="H6" s="7"/>
      <c r="I6" s="6" t="s">
        <v>64</v>
      </c>
      <c r="J6" s="6" t="s">
        <v>55</v>
      </c>
      <c r="K6" s="6" t="s">
        <v>55</v>
      </c>
      <c r="L6" s="6" t="s">
        <v>55</v>
      </c>
      <c r="M6" s="6" t="s">
        <v>55</v>
      </c>
      <c r="N6" s="6" t="s">
        <v>55</v>
      </c>
      <c r="O6" s="6"/>
    </row>
    <row r="7" spans="2:15" x14ac:dyDescent="0.35">
      <c r="B7" s="8" t="s">
        <v>19</v>
      </c>
      <c r="C7" s="3">
        <v>42</v>
      </c>
      <c r="D7" s="37">
        <v>1</v>
      </c>
      <c r="E7" s="42">
        <f>C7*D7</f>
        <v>42</v>
      </c>
      <c r="F7" s="3">
        <v>127</v>
      </c>
      <c r="G7" s="42">
        <f>F7-E7</f>
        <v>85</v>
      </c>
      <c r="H7" s="42">
        <v>78</v>
      </c>
      <c r="I7" s="42">
        <v>0</v>
      </c>
      <c r="J7" s="42">
        <f>H7*EXP(I7/H7)</f>
        <v>78</v>
      </c>
      <c r="K7" s="42"/>
      <c r="L7" s="42">
        <f>IF(G7&gt;=0,E7,IF(K7&lt;=0,ABS(K7)+F7,""))</f>
        <v>42</v>
      </c>
      <c r="M7" s="42">
        <f>E7-L7</f>
        <v>0</v>
      </c>
      <c r="N7" s="42">
        <f>IF(J7&lt;H7,0,G7-ABS(K7))</f>
        <v>85</v>
      </c>
      <c r="O7" s="41">
        <f>L7/E7</f>
        <v>1</v>
      </c>
    </row>
    <row r="8" spans="2:15" x14ac:dyDescent="0.35">
      <c r="B8" s="8" t="s">
        <v>20</v>
      </c>
      <c r="C8" s="3">
        <v>41</v>
      </c>
      <c r="D8" s="37">
        <v>1</v>
      </c>
      <c r="E8" s="42">
        <f t="shared" ref="E8:E46" si="0">C8*D8</f>
        <v>41</v>
      </c>
      <c r="F8" s="3">
        <v>158</v>
      </c>
      <c r="G8" s="42">
        <f t="shared" ref="G8:G46" si="1">F8-E8</f>
        <v>117</v>
      </c>
      <c r="H8" s="42">
        <v>78</v>
      </c>
      <c r="I8" s="42">
        <f>IF(G8&lt;0,G8+I7,H8*LN(J8/H8))</f>
        <v>0</v>
      </c>
      <c r="J8" s="42">
        <f>IF(G8&lt;0,H8*EXP(I8/H8),IF(G8+J7&gt;=78,H8,J7+G8))</f>
        <v>78</v>
      </c>
      <c r="K8" s="42">
        <f>J8-J7</f>
        <v>0</v>
      </c>
      <c r="L8" s="42">
        <f t="shared" ref="L8:L46" si="2">IF(G8&gt;=0,E8,IF(K8&lt;=0,ABS(K8)+F8,""))</f>
        <v>41</v>
      </c>
      <c r="M8" s="42">
        <f t="shared" ref="M8:M46" si="3">E8-L8</f>
        <v>0</v>
      </c>
      <c r="N8" s="42">
        <f t="shared" ref="N8:N46" si="4">IF(J8&lt;H8,0,G8-ABS(K8))</f>
        <v>117</v>
      </c>
      <c r="O8" s="41">
        <f t="shared" ref="O8:O46" si="5">L8/E8</f>
        <v>1</v>
      </c>
    </row>
    <row r="9" spans="2:15" x14ac:dyDescent="0.35">
      <c r="B9" s="8" t="s">
        <v>21</v>
      </c>
      <c r="C9" s="3">
        <v>44</v>
      </c>
      <c r="D9" s="37">
        <v>1</v>
      </c>
      <c r="E9" s="42">
        <f t="shared" si="0"/>
        <v>44</v>
      </c>
      <c r="F9" s="3">
        <v>189</v>
      </c>
      <c r="G9" s="42">
        <f t="shared" si="1"/>
        <v>145</v>
      </c>
      <c r="H9" s="42">
        <v>78</v>
      </c>
      <c r="I9" s="42">
        <f t="shared" ref="I9:I46" si="6">IF(G9&lt;0,G9+I8,H9*LN(J9/H9))</f>
        <v>0</v>
      </c>
      <c r="J9" s="42">
        <f t="shared" ref="J9:J46" si="7">IF(G9&lt;0,H9*EXP(I9/H9),IF(G9+J8&gt;=78,H9,J8+G9))</f>
        <v>78</v>
      </c>
      <c r="K9" s="42">
        <f t="shared" ref="K9:K46" si="8">J9-J8</f>
        <v>0</v>
      </c>
      <c r="L9" s="42">
        <f t="shared" si="2"/>
        <v>44</v>
      </c>
      <c r="M9" s="42">
        <f t="shared" si="3"/>
        <v>0</v>
      </c>
      <c r="N9" s="42">
        <f t="shared" si="4"/>
        <v>145</v>
      </c>
      <c r="O9" s="41">
        <f t="shared" si="5"/>
        <v>1</v>
      </c>
    </row>
    <row r="10" spans="2:15" x14ac:dyDescent="0.35">
      <c r="B10" s="8" t="s">
        <v>22</v>
      </c>
      <c r="C10" s="3">
        <v>39</v>
      </c>
      <c r="D10" s="37">
        <v>1</v>
      </c>
      <c r="E10" s="42">
        <f t="shared" si="0"/>
        <v>39</v>
      </c>
      <c r="F10" s="3">
        <v>60</v>
      </c>
      <c r="G10" s="42">
        <f t="shared" si="1"/>
        <v>21</v>
      </c>
      <c r="H10" s="42">
        <v>78</v>
      </c>
      <c r="I10" s="42">
        <f t="shared" si="6"/>
        <v>0</v>
      </c>
      <c r="J10" s="42">
        <f t="shared" si="7"/>
        <v>78</v>
      </c>
      <c r="K10" s="42">
        <f t="shared" si="8"/>
        <v>0</v>
      </c>
      <c r="L10" s="42">
        <f t="shared" si="2"/>
        <v>39</v>
      </c>
      <c r="M10" s="42">
        <f t="shared" si="3"/>
        <v>0</v>
      </c>
      <c r="N10" s="42">
        <f t="shared" si="4"/>
        <v>21</v>
      </c>
      <c r="O10" s="41">
        <f t="shared" si="5"/>
        <v>1</v>
      </c>
    </row>
    <row r="11" spans="2:15" x14ac:dyDescent="0.35">
      <c r="B11" s="8" t="s">
        <v>23</v>
      </c>
      <c r="C11" s="3">
        <v>38</v>
      </c>
      <c r="D11" s="37">
        <v>1</v>
      </c>
      <c r="E11" s="42">
        <f t="shared" si="0"/>
        <v>38</v>
      </c>
      <c r="F11" s="3">
        <v>41</v>
      </c>
      <c r="G11" s="42">
        <f t="shared" si="1"/>
        <v>3</v>
      </c>
      <c r="H11" s="42">
        <v>78</v>
      </c>
      <c r="I11" s="42">
        <f t="shared" si="6"/>
        <v>0</v>
      </c>
      <c r="J11" s="42">
        <f t="shared" si="7"/>
        <v>78</v>
      </c>
      <c r="K11" s="42">
        <f t="shared" si="8"/>
        <v>0</v>
      </c>
      <c r="L11" s="42">
        <f t="shared" si="2"/>
        <v>38</v>
      </c>
      <c r="M11" s="42">
        <f t="shared" si="3"/>
        <v>0</v>
      </c>
      <c r="N11" s="42">
        <f t="shared" si="4"/>
        <v>3</v>
      </c>
      <c r="O11" s="41">
        <f t="shared" si="5"/>
        <v>1</v>
      </c>
    </row>
    <row r="12" spans="2:15" x14ac:dyDescent="0.35">
      <c r="B12" s="8" t="s">
        <v>24</v>
      </c>
      <c r="C12" s="3">
        <v>29</v>
      </c>
      <c r="D12" s="37">
        <v>1</v>
      </c>
      <c r="E12" s="42">
        <f t="shared" si="0"/>
        <v>29</v>
      </c>
      <c r="F12" s="3">
        <v>40</v>
      </c>
      <c r="G12" s="42">
        <f t="shared" si="1"/>
        <v>11</v>
      </c>
      <c r="H12" s="42">
        <v>78</v>
      </c>
      <c r="I12" s="42">
        <f t="shared" si="6"/>
        <v>0</v>
      </c>
      <c r="J12" s="42">
        <f t="shared" si="7"/>
        <v>78</v>
      </c>
      <c r="K12" s="42">
        <f t="shared" si="8"/>
        <v>0</v>
      </c>
      <c r="L12" s="42">
        <f t="shared" si="2"/>
        <v>29</v>
      </c>
      <c r="M12" s="42">
        <f t="shared" si="3"/>
        <v>0</v>
      </c>
      <c r="N12" s="42">
        <f t="shared" si="4"/>
        <v>11</v>
      </c>
      <c r="O12" s="41">
        <f t="shared" si="5"/>
        <v>1</v>
      </c>
    </row>
    <row r="13" spans="2:15" x14ac:dyDescent="0.35">
      <c r="B13" s="11" t="s">
        <v>25</v>
      </c>
      <c r="C13" s="11">
        <v>36</v>
      </c>
      <c r="D13" s="38">
        <v>0.3</v>
      </c>
      <c r="E13" s="43">
        <f t="shared" si="0"/>
        <v>10.799999999999999</v>
      </c>
      <c r="F13" s="11">
        <v>133</v>
      </c>
      <c r="G13" s="43">
        <f t="shared" si="1"/>
        <v>122.2</v>
      </c>
      <c r="H13" s="43">
        <v>78</v>
      </c>
      <c r="I13" s="43">
        <f t="shared" si="6"/>
        <v>0</v>
      </c>
      <c r="J13" s="43">
        <f t="shared" si="7"/>
        <v>78</v>
      </c>
      <c r="K13" s="43">
        <f t="shared" si="8"/>
        <v>0</v>
      </c>
      <c r="L13" s="43">
        <f t="shared" si="2"/>
        <v>10.799999999999999</v>
      </c>
      <c r="M13" s="43">
        <f t="shared" si="3"/>
        <v>0</v>
      </c>
      <c r="N13" s="43">
        <f t="shared" si="4"/>
        <v>122.2</v>
      </c>
      <c r="O13" s="46">
        <f t="shared" si="5"/>
        <v>1</v>
      </c>
    </row>
    <row r="14" spans="2:15" x14ac:dyDescent="0.35">
      <c r="B14" s="11" t="s">
        <v>27</v>
      </c>
      <c r="C14" s="11">
        <v>34</v>
      </c>
      <c r="D14" s="38">
        <v>0.4</v>
      </c>
      <c r="E14" s="43">
        <f t="shared" si="0"/>
        <v>13.600000000000001</v>
      </c>
      <c r="F14" s="11">
        <v>102</v>
      </c>
      <c r="G14" s="43">
        <f t="shared" si="1"/>
        <v>88.4</v>
      </c>
      <c r="H14" s="43">
        <v>78</v>
      </c>
      <c r="I14" s="43">
        <f t="shared" si="6"/>
        <v>0</v>
      </c>
      <c r="J14" s="43">
        <f t="shared" si="7"/>
        <v>78</v>
      </c>
      <c r="K14" s="43">
        <f t="shared" si="8"/>
        <v>0</v>
      </c>
      <c r="L14" s="43">
        <f t="shared" si="2"/>
        <v>13.600000000000001</v>
      </c>
      <c r="M14" s="43">
        <f t="shared" si="3"/>
        <v>0</v>
      </c>
      <c r="N14" s="43">
        <f t="shared" si="4"/>
        <v>88.4</v>
      </c>
      <c r="O14" s="46">
        <f t="shared" si="5"/>
        <v>1</v>
      </c>
    </row>
    <row r="15" spans="2:15" x14ac:dyDescent="0.35">
      <c r="B15" s="11" t="s">
        <v>26</v>
      </c>
      <c r="C15" s="11">
        <v>34</v>
      </c>
      <c r="D15" s="38">
        <v>0.5</v>
      </c>
      <c r="E15" s="43">
        <f t="shared" si="0"/>
        <v>17</v>
      </c>
      <c r="F15" s="11">
        <v>71</v>
      </c>
      <c r="G15" s="43">
        <f t="shared" si="1"/>
        <v>54</v>
      </c>
      <c r="H15" s="43">
        <v>78</v>
      </c>
      <c r="I15" s="43">
        <f t="shared" si="6"/>
        <v>0</v>
      </c>
      <c r="J15" s="43">
        <f t="shared" si="7"/>
        <v>78</v>
      </c>
      <c r="K15" s="43">
        <f t="shared" si="8"/>
        <v>0</v>
      </c>
      <c r="L15" s="43">
        <f t="shared" si="2"/>
        <v>17</v>
      </c>
      <c r="M15" s="43">
        <f t="shared" si="3"/>
        <v>0</v>
      </c>
      <c r="N15" s="43">
        <f t="shared" si="4"/>
        <v>54</v>
      </c>
      <c r="O15" s="46">
        <f t="shared" si="5"/>
        <v>1</v>
      </c>
    </row>
    <row r="16" spans="2:15" x14ac:dyDescent="0.35">
      <c r="B16" s="11" t="s">
        <v>31</v>
      </c>
      <c r="C16" s="11">
        <v>30</v>
      </c>
      <c r="D16" s="38">
        <v>0.6</v>
      </c>
      <c r="E16" s="43">
        <f t="shared" si="0"/>
        <v>18</v>
      </c>
      <c r="F16" s="11">
        <v>25</v>
      </c>
      <c r="G16" s="43">
        <f t="shared" si="1"/>
        <v>7</v>
      </c>
      <c r="H16" s="43">
        <v>78</v>
      </c>
      <c r="I16" s="43">
        <f t="shared" si="6"/>
        <v>0</v>
      </c>
      <c r="J16" s="43">
        <f t="shared" si="7"/>
        <v>78</v>
      </c>
      <c r="K16" s="43">
        <f t="shared" si="8"/>
        <v>0</v>
      </c>
      <c r="L16" s="43">
        <f t="shared" si="2"/>
        <v>18</v>
      </c>
      <c r="M16" s="43">
        <f t="shared" si="3"/>
        <v>0</v>
      </c>
      <c r="N16" s="43">
        <f t="shared" si="4"/>
        <v>7</v>
      </c>
      <c r="O16" s="46">
        <f t="shared" si="5"/>
        <v>1</v>
      </c>
    </row>
    <row r="17" spans="2:15" x14ac:dyDescent="0.35">
      <c r="B17" s="11" t="s">
        <v>32</v>
      </c>
      <c r="C17" s="11">
        <v>28</v>
      </c>
      <c r="D17" s="38">
        <v>0.7</v>
      </c>
      <c r="E17" s="43">
        <f t="shared" si="0"/>
        <v>19.599999999999998</v>
      </c>
      <c r="F17" s="11">
        <v>14</v>
      </c>
      <c r="G17" s="43">
        <f t="shared" si="1"/>
        <v>-5.5999999999999979</v>
      </c>
      <c r="H17" s="43">
        <v>78</v>
      </c>
      <c r="I17" s="43">
        <f t="shared" si="6"/>
        <v>-5.5999999999999979</v>
      </c>
      <c r="J17" s="43">
        <f t="shared" si="7"/>
        <v>72.596299894736504</v>
      </c>
      <c r="K17" s="43">
        <f t="shared" si="8"/>
        <v>-5.4037001052634963</v>
      </c>
      <c r="L17" s="43">
        <f t="shared" si="2"/>
        <v>19.403700105263496</v>
      </c>
      <c r="M17" s="43">
        <f t="shared" si="3"/>
        <v>0.19629989473650156</v>
      </c>
      <c r="N17" s="43">
        <f t="shared" si="4"/>
        <v>0</v>
      </c>
      <c r="O17" s="46">
        <f t="shared" si="5"/>
        <v>0.9899846992481377</v>
      </c>
    </row>
    <row r="18" spans="2:15" x14ac:dyDescent="0.35">
      <c r="B18" s="11" t="s">
        <v>33</v>
      </c>
      <c r="C18" s="11">
        <v>26</v>
      </c>
      <c r="D18" s="38">
        <v>0.9</v>
      </c>
      <c r="E18" s="43">
        <f t="shared" si="0"/>
        <v>23.400000000000002</v>
      </c>
      <c r="F18" s="11">
        <v>17</v>
      </c>
      <c r="G18" s="43">
        <f t="shared" si="1"/>
        <v>-6.4000000000000021</v>
      </c>
      <c r="H18" s="43">
        <v>78</v>
      </c>
      <c r="I18" s="43">
        <f t="shared" si="6"/>
        <v>-12</v>
      </c>
      <c r="J18" s="43">
        <f t="shared" si="7"/>
        <v>66.877505694514412</v>
      </c>
      <c r="K18" s="43">
        <f t="shared" si="8"/>
        <v>-5.7187942002220922</v>
      </c>
      <c r="L18" s="43">
        <f t="shared" si="2"/>
        <v>22.718794200222092</v>
      </c>
      <c r="M18" s="43">
        <f t="shared" si="3"/>
        <v>0.68120579977790996</v>
      </c>
      <c r="N18" s="43">
        <f t="shared" si="4"/>
        <v>0</v>
      </c>
      <c r="O18" s="46">
        <f t="shared" si="5"/>
        <v>0.97088864103513206</v>
      </c>
    </row>
    <row r="19" spans="2:15" x14ac:dyDescent="0.35">
      <c r="B19" s="11" t="s">
        <v>28</v>
      </c>
      <c r="C19" s="11">
        <v>24</v>
      </c>
      <c r="D19" s="38">
        <v>1</v>
      </c>
      <c r="E19" s="43">
        <f t="shared" si="0"/>
        <v>24</v>
      </c>
      <c r="F19" s="11">
        <v>7</v>
      </c>
      <c r="G19" s="43">
        <f t="shared" si="1"/>
        <v>-17</v>
      </c>
      <c r="H19" s="43">
        <v>78</v>
      </c>
      <c r="I19" s="43">
        <f t="shared" si="6"/>
        <v>-29</v>
      </c>
      <c r="J19" s="43">
        <f t="shared" si="7"/>
        <v>53.780661716095075</v>
      </c>
      <c r="K19" s="43">
        <f t="shared" si="8"/>
        <v>-13.096843978419336</v>
      </c>
      <c r="L19" s="43">
        <f t="shared" si="2"/>
        <v>20.096843978419336</v>
      </c>
      <c r="M19" s="43">
        <f t="shared" si="3"/>
        <v>3.9031560215806635</v>
      </c>
      <c r="N19" s="43">
        <f t="shared" si="4"/>
        <v>0</v>
      </c>
      <c r="O19" s="46">
        <f t="shared" si="5"/>
        <v>0.83736849910080569</v>
      </c>
    </row>
    <row r="20" spans="2:15" x14ac:dyDescent="0.35">
      <c r="B20" s="11" t="s">
        <v>29</v>
      </c>
      <c r="C20" s="11">
        <v>22</v>
      </c>
      <c r="D20" s="38">
        <v>1.2</v>
      </c>
      <c r="E20" s="43">
        <f t="shared" si="0"/>
        <v>26.4</v>
      </c>
      <c r="F20" s="11">
        <v>2</v>
      </c>
      <c r="G20" s="43">
        <f t="shared" si="1"/>
        <v>-24.4</v>
      </c>
      <c r="H20" s="43">
        <v>78</v>
      </c>
      <c r="I20" s="43">
        <f t="shared" si="6"/>
        <v>-53.4</v>
      </c>
      <c r="J20" s="43">
        <f t="shared" si="7"/>
        <v>39.334163522309375</v>
      </c>
      <c r="K20" s="43">
        <f t="shared" si="8"/>
        <v>-14.4464981937857</v>
      </c>
      <c r="L20" s="43">
        <f t="shared" si="2"/>
        <v>16.4464981937857</v>
      </c>
      <c r="M20" s="43">
        <f t="shared" si="3"/>
        <v>9.9535018062142981</v>
      </c>
      <c r="N20" s="43">
        <f t="shared" si="4"/>
        <v>0</v>
      </c>
      <c r="O20" s="46">
        <f t="shared" si="5"/>
        <v>0.62297341643127657</v>
      </c>
    </row>
    <row r="21" spans="2:15" x14ac:dyDescent="0.35">
      <c r="B21" s="11" t="s">
        <v>30</v>
      </c>
      <c r="C21" s="11">
        <v>23</v>
      </c>
      <c r="D21" s="38">
        <v>1.2</v>
      </c>
      <c r="E21" s="43">
        <f t="shared" si="0"/>
        <v>27.599999999999998</v>
      </c>
      <c r="F21" s="11">
        <v>8</v>
      </c>
      <c r="G21" s="43">
        <f t="shared" si="1"/>
        <v>-19.599999999999998</v>
      </c>
      <c r="H21" s="43">
        <v>78</v>
      </c>
      <c r="I21" s="43">
        <f t="shared" si="6"/>
        <v>-73</v>
      </c>
      <c r="J21" s="43">
        <f t="shared" si="7"/>
        <v>30.594228828405925</v>
      </c>
      <c r="K21" s="43">
        <f t="shared" si="8"/>
        <v>-8.7399346939034501</v>
      </c>
      <c r="L21" s="43">
        <f t="shared" si="2"/>
        <v>16.73993469390345</v>
      </c>
      <c r="M21" s="43">
        <f t="shared" si="3"/>
        <v>10.860065306096548</v>
      </c>
      <c r="N21" s="43">
        <f t="shared" si="4"/>
        <v>0</v>
      </c>
      <c r="O21" s="46">
        <f t="shared" si="5"/>
        <v>0.60651937296751635</v>
      </c>
    </row>
    <row r="22" spans="2:15" x14ac:dyDescent="0.35">
      <c r="B22" s="11" t="s">
        <v>34</v>
      </c>
      <c r="C22" s="11">
        <v>19</v>
      </c>
      <c r="D22" s="38">
        <v>1</v>
      </c>
      <c r="E22" s="43">
        <f t="shared" si="0"/>
        <v>19</v>
      </c>
      <c r="F22" s="11">
        <v>0</v>
      </c>
      <c r="G22" s="43">
        <f t="shared" si="1"/>
        <v>-19</v>
      </c>
      <c r="H22" s="43">
        <v>78</v>
      </c>
      <c r="I22" s="43">
        <f t="shared" si="6"/>
        <v>-92</v>
      </c>
      <c r="J22" s="43">
        <f t="shared" si="7"/>
        <v>23.980035912547887</v>
      </c>
      <c r="K22" s="43">
        <f t="shared" si="8"/>
        <v>-6.6141929158580375</v>
      </c>
      <c r="L22" s="43">
        <f t="shared" si="2"/>
        <v>6.6141929158580375</v>
      </c>
      <c r="M22" s="43">
        <f t="shared" si="3"/>
        <v>12.385807084141963</v>
      </c>
      <c r="N22" s="43">
        <f t="shared" si="4"/>
        <v>0</v>
      </c>
      <c r="O22" s="46">
        <f t="shared" si="5"/>
        <v>0.34811541662410722</v>
      </c>
    </row>
    <row r="23" spans="2:15" x14ac:dyDescent="0.35">
      <c r="B23" s="11" t="s">
        <v>35</v>
      </c>
      <c r="C23" s="11">
        <v>17</v>
      </c>
      <c r="D23" s="38">
        <v>0.9</v>
      </c>
      <c r="E23" s="43">
        <f t="shared" si="0"/>
        <v>15.3</v>
      </c>
      <c r="F23" s="11">
        <v>0</v>
      </c>
      <c r="G23" s="43">
        <f t="shared" si="1"/>
        <v>-15.3</v>
      </c>
      <c r="H23" s="43">
        <v>78</v>
      </c>
      <c r="I23" s="43">
        <f t="shared" si="6"/>
        <v>-107.3</v>
      </c>
      <c r="J23" s="43">
        <f t="shared" si="7"/>
        <v>19.708850544030931</v>
      </c>
      <c r="K23" s="43">
        <f t="shared" si="8"/>
        <v>-4.2711853685169565</v>
      </c>
      <c r="L23" s="43">
        <f t="shared" si="2"/>
        <v>4.2711853685169565</v>
      </c>
      <c r="M23" s="43">
        <f t="shared" si="3"/>
        <v>11.028814631483044</v>
      </c>
      <c r="N23" s="43">
        <f t="shared" si="4"/>
        <v>0</v>
      </c>
      <c r="O23" s="46">
        <f t="shared" si="5"/>
        <v>0.27916244238672916</v>
      </c>
    </row>
    <row r="24" spans="2:15" x14ac:dyDescent="0.35">
      <c r="B24" s="11" t="s">
        <v>36</v>
      </c>
      <c r="C24" s="11">
        <v>17</v>
      </c>
      <c r="D24" s="38">
        <v>0.8</v>
      </c>
      <c r="E24" s="43">
        <f t="shared" si="0"/>
        <v>13.600000000000001</v>
      </c>
      <c r="F24" s="11">
        <v>0</v>
      </c>
      <c r="G24" s="43">
        <f t="shared" si="1"/>
        <v>-13.600000000000001</v>
      </c>
      <c r="H24" s="43">
        <v>78</v>
      </c>
      <c r="I24" s="43">
        <f t="shared" si="6"/>
        <v>-120.9</v>
      </c>
      <c r="J24" s="43">
        <f t="shared" si="7"/>
        <v>16.555341958485958</v>
      </c>
      <c r="K24" s="43">
        <f t="shared" si="8"/>
        <v>-3.1535085855449729</v>
      </c>
      <c r="L24" s="43">
        <f t="shared" si="2"/>
        <v>3.1535085855449729</v>
      </c>
      <c r="M24" s="43">
        <f t="shared" si="3"/>
        <v>10.446491414455028</v>
      </c>
      <c r="N24" s="43">
        <f t="shared" si="4"/>
        <v>0</v>
      </c>
      <c r="O24" s="46">
        <f t="shared" si="5"/>
        <v>0.23187563129007152</v>
      </c>
    </row>
    <row r="25" spans="2:15" x14ac:dyDescent="0.35">
      <c r="B25" s="11" t="s">
        <v>37</v>
      </c>
      <c r="C25" s="11">
        <v>18</v>
      </c>
      <c r="D25" s="38">
        <v>0.5</v>
      </c>
      <c r="E25" s="43">
        <f t="shared" si="0"/>
        <v>9</v>
      </c>
      <c r="F25" s="11">
        <v>0</v>
      </c>
      <c r="G25" s="43">
        <f t="shared" si="1"/>
        <v>-9</v>
      </c>
      <c r="H25" s="43">
        <v>78</v>
      </c>
      <c r="I25" s="43">
        <f t="shared" si="6"/>
        <v>-129.9</v>
      </c>
      <c r="J25" s="43">
        <f t="shared" si="7"/>
        <v>14.751196694199782</v>
      </c>
      <c r="K25" s="43">
        <f t="shared" si="8"/>
        <v>-1.8041452642861753</v>
      </c>
      <c r="L25" s="43">
        <f t="shared" si="2"/>
        <v>1.8041452642861753</v>
      </c>
      <c r="M25" s="43">
        <f t="shared" si="3"/>
        <v>7.1958547357138247</v>
      </c>
      <c r="N25" s="43">
        <f t="shared" si="4"/>
        <v>0</v>
      </c>
      <c r="O25" s="46">
        <f t="shared" si="5"/>
        <v>0.20046058492068614</v>
      </c>
    </row>
    <row r="26" spans="2:15" x14ac:dyDescent="0.35">
      <c r="B26" s="3" t="s">
        <v>38</v>
      </c>
      <c r="C26" s="3">
        <v>19</v>
      </c>
      <c r="D26" s="37">
        <v>1</v>
      </c>
      <c r="E26" s="42">
        <f t="shared" si="0"/>
        <v>19</v>
      </c>
      <c r="F26" s="3">
        <v>0</v>
      </c>
      <c r="G26" s="42">
        <f t="shared" si="1"/>
        <v>-19</v>
      </c>
      <c r="H26" s="42">
        <v>78</v>
      </c>
      <c r="I26" s="42">
        <f t="shared" si="6"/>
        <v>-148.9</v>
      </c>
      <c r="J26" s="42">
        <f t="shared" si="7"/>
        <v>11.562122662543977</v>
      </c>
      <c r="K26" s="42">
        <f t="shared" si="8"/>
        <v>-3.1890740316558048</v>
      </c>
      <c r="L26" s="42">
        <f t="shared" si="2"/>
        <v>3.1890740316558048</v>
      </c>
      <c r="M26" s="42">
        <f t="shared" si="3"/>
        <v>15.810925968344195</v>
      </c>
      <c r="N26" s="42">
        <f t="shared" si="4"/>
        <v>0</v>
      </c>
      <c r="O26" s="41">
        <f t="shared" si="5"/>
        <v>0.16784600166609498</v>
      </c>
    </row>
    <row r="27" spans="2:15" x14ac:dyDescent="0.35">
      <c r="B27" s="3" t="s">
        <v>39</v>
      </c>
      <c r="C27" s="3">
        <v>23</v>
      </c>
      <c r="D27" s="37">
        <v>1</v>
      </c>
      <c r="E27" s="42">
        <f t="shared" si="0"/>
        <v>23</v>
      </c>
      <c r="F27" s="3">
        <v>0</v>
      </c>
      <c r="G27" s="42">
        <f t="shared" si="1"/>
        <v>-23</v>
      </c>
      <c r="H27" s="42">
        <v>78</v>
      </c>
      <c r="I27" s="42">
        <f t="shared" si="6"/>
        <v>-171.9</v>
      </c>
      <c r="J27" s="42">
        <f t="shared" si="7"/>
        <v>8.6094692477761399</v>
      </c>
      <c r="K27" s="42">
        <f t="shared" si="8"/>
        <v>-2.9526534147678376</v>
      </c>
      <c r="L27" s="42">
        <f t="shared" si="2"/>
        <v>2.9526534147678376</v>
      </c>
      <c r="M27" s="42">
        <f t="shared" si="3"/>
        <v>20.047346585232162</v>
      </c>
      <c r="N27" s="42">
        <f t="shared" si="4"/>
        <v>0</v>
      </c>
      <c r="O27" s="41">
        <f t="shared" si="5"/>
        <v>0.1283762354246886</v>
      </c>
    </row>
    <row r="28" spans="2:15" x14ac:dyDescent="0.35">
      <c r="B28" s="3" t="s">
        <v>40</v>
      </c>
      <c r="C28" s="3">
        <v>23</v>
      </c>
      <c r="D28" s="37">
        <v>1</v>
      </c>
      <c r="E28" s="42">
        <f t="shared" si="0"/>
        <v>23</v>
      </c>
      <c r="F28" s="3">
        <v>6</v>
      </c>
      <c r="G28" s="42">
        <f t="shared" si="1"/>
        <v>-17</v>
      </c>
      <c r="H28" s="42">
        <v>78</v>
      </c>
      <c r="I28" s="42">
        <f t="shared" si="6"/>
        <v>-188.9</v>
      </c>
      <c r="J28" s="42">
        <f t="shared" si="7"/>
        <v>6.9234483009098113</v>
      </c>
      <c r="K28" s="42">
        <f t="shared" si="8"/>
        <v>-1.6860209468663285</v>
      </c>
      <c r="L28" s="42">
        <f t="shared" si="2"/>
        <v>7.6860209468663285</v>
      </c>
      <c r="M28" s="42">
        <f t="shared" si="3"/>
        <v>15.313979053133671</v>
      </c>
      <c r="N28" s="42">
        <f t="shared" si="4"/>
        <v>0</v>
      </c>
      <c r="O28" s="41">
        <f t="shared" si="5"/>
        <v>0.33417482377679691</v>
      </c>
    </row>
    <row r="29" spans="2:15" x14ac:dyDescent="0.35">
      <c r="B29" s="3" t="s">
        <v>41</v>
      </c>
      <c r="C29" s="3">
        <v>24</v>
      </c>
      <c r="D29" s="37">
        <v>1</v>
      </c>
      <c r="E29" s="42">
        <f t="shared" si="0"/>
        <v>24</v>
      </c>
      <c r="F29" s="3">
        <v>10</v>
      </c>
      <c r="G29" s="42">
        <f t="shared" si="1"/>
        <v>-14</v>
      </c>
      <c r="H29" s="42">
        <v>78</v>
      </c>
      <c r="I29" s="42">
        <f t="shared" si="6"/>
        <v>-202.9</v>
      </c>
      <c r="J29" s="42">
        <f t="shared" si="7"/>
        <v>5.7859165019893997</v>
      </c>
      <c r="K29" s="42">
        <f t="shared" si="8"/>
        <v>-1.1375317989204117</v>
      </c>
      <c r="L29" s="42">
        <f t="shared" si="2"/>
        <v>11.137531798920412</v>
      </c>
      <c r="M29" s="42">
        <f t="shared" si="3"/>
        <v>12.862468201079588</v>
      </c>
      <c r="N29" s="42">
        <f t="shared" si="4"/>
        <v>0</v>
      </c>
      <c r="O29" s="41">
        <f t="shared" si="5"/>
        <v>0.46406382495501713</v>
      </c>
    </row>
    <row r="30" spans="2:15" x14ac:dyDescent="0.35">
      <c r="B30" s="3" t="s">
        <v>42</v>
      </c>
      <c r="C30" s="3">
        <v>29</v>
      </c>
      <c r="D30" s="37">
        <v>1</v>
      </c>
      <c r="E30" s="42">
        <f t="shared" si="0"/>
        <v>29</v>
      </c>
      <c r="F30" s="3">
        <v>13</v>
      </c>
      <c r="G30" s="42">
        <f t="shared" si="1"/>
        <v>-16</v>
      </c>
      <c r="H30" s="42">
        <v>78</v>
      </c>
      <c r="I30" s="42">
        <f t="shared" si="6"/>
        <v>-218.9</v>
      </c>
      <c r="J30" s="42">
        <f t="shared" si="7"/>
        <v>4.7128770975802858</v>
      </c>
      <c r="K30" s="42">
        <f t="shared" si="8"/>
        <v>-1.0730394044091138</v>
      </c>
      <c r="L30" s="42">
        <f t="shared" si="2"/>
        <v>14.073039404409114</v>
      </c>
      <c r="M30" s="42">
        <f t="shared" si="3"/>
        <v>14.926960595590886</v>
      </c>
      <c r="N30" s="42">
        <f t="shared" si="4"/>
        <v>0</v>
      </c>
      <c r="O30" s="41">
        <f t="shared" si="5"/>
        <v>0.48527722084169356</v>
      </c>
    </row>
    <row r="31" spans="2:15" x14ac:dyDescent="0.35">
      <c r="B31" s="3" t="s">
        <v>43</v>
      </c>
      <c r="C31" s="3">
        <v>28</v>
      </c>
      <c r="D31" s="37">
        <v>1</v>
      </c>
      <c r="E31" s="42">
        <f t="shared" si="0"/>
        <v>28</v>
      </c>
      <c r="F31" s="3">
        <v>0</v>
      </c>
      <c r="G31" s="42">
        <f t="shared" si="1"/>
        <v>-28</v>
      </c>
      <c r="H31" s="42">
        <v>78</v>
      </c>
      <c r="I31" s="42">
        <f t="shared" si="6"/>
        <v>-246.9</v>
      </c>
      <c r="J31" s="42">
        <f t="shared" si="7"/>
        <v>3.2914368807577867</v>
      </c>
      <c r="K31" s="42">
        <f t="shared" si="8"/>
        <v>-1.4214402168224991</v>
      </c>
      <c r="L31" s="42">
        <f t="shared" si="2"/>
        <v>1.4214402168224991</v>
      </c>
      <c r="M31" s="42">
        <f t="shared" si="3"/>
        <v>26.5785597831775</v>
      </c>
      <c r="N31" s="42">
        <f t="shared" si="4"/>
        <v>0</v>
      </c>
      <c r="O31" s="41">
        <f t="shared" si="5"/>
        <v>5.0765722029374967E-2</v>
      </c>
    </row>
    <row r="32" spans="2:15" x14ac:dyDescent="0.35">
      <c r="B32" s="3" t="s">
        <v>44</v>
      </c>
      <c r="C32" s="3">
        <v>30</v>
      </c>
      <c r="D32" s="37">
        <v>1</v>
      </c>
      <c r="E32" s="42">
        <f t="shared" si="0"/>
        <v>30</v>
      </c>
      <c r="F32" s="3">
        <v>9</v>
      </c>
      <c r="G32" s="42">
        <f t="shared" si="1"/>
        <v>-21</v>
      </c>
      <c r="H32" s="42">
        <v>78</v>
      </c>
      <c r="I32" s="42">
        <f t="shared" si="6"/>
        <v>-267.89999999999998</v>
      </c>
      <c r="J32" s="42">
        <f t="shared" si="7"/>
        <v>2.5145489463361348</v>
      </c>
      <c r="K32" s="42">
        <f t="shared" si="8"/>
        <v>-0.77688793442165194</v>
      </c>
      <c r="L32" s="42">
        <f t="shared" si="2"/>
        <v>9.7768879344216515</v>
      </c>
      <c r="M32" s="42">
        <f t="shared" si="3"/>
        <v>20.223112065578349</v>
      </c>
      <c r="N32" s="42">
        <f t="shared" si="4"/>
        <v>0</v>
      </c>
      <c r="O32" s="41">
        <f t="shared" si="5"/>
        <v>0.32589626448072173</v>
      </c>
    </row>
    <row r="33" spans="2:15" x14ac:dyDescent="0.35">
      <c r="B33" s="3" t="s">
        <v>45</v>
      </c>
      <c r="C33" s="3">
        <v>32</v>
      </c>
      <c r="D33" s="37">
        <v>1</v>
      </c>
      <c r="E33" s="42">
        <f t="shared" si="0"/>
        <v>32</v>
      </c>
      <c r="F33" s="3">
        <v>8</v>
      </c>
      <c r="G33" s="42">
        <f t="shared" si="1"/>
        <v>-24</v>
      </c>
      <c r="H33" s="42">
        <v>78</v>
      </c>
      <c r="I33" s="42">
        <f t="shared" si="6"/>
        <v>-291.89999999999998</v>
      </c>
      <c r="J33" s="42">
        <f t="shared" si="7"/>
        <v>1.8485492354298065</v>
      </c>
      <c r="K33" s="42">
        <f t="shared" si="8"/>
        <v>-0.66599971090632826</v>
      </c>
      <c r="L33" s="42">
        <f t="shared" si="2"/>
        <v>8.6659997109063287</v>
      </c>
      <c r="M33" s="42">
        <f t="shared" si="3"/>
        <v>23.334000289093673</v>
      </c>
      <c r="N33" s="42">
        <f t="shared" si="4"/>
        <v>0</v>
      </c>
      <c r="O33" s="41">
        <f t="shared" si="5"/>
        <v>0.27081249096582277</v>
      </c>
    </row>
    <row r="34" spans="2:15" x14ac:dyDescent="0.35">
      <c r="B34" s="13" t="s">
        <v>46</v>
      </c>
      <c r="C34" s="13">
        <v>34</v>
      </c>
      <c r="D34" s="39">
        <v>0.3</v>
      </c>
      <c r="E34" s="44">
        <f t="shared" si="0"/>
        <v>10.199999999999999</v>
      </c>
      <c r="F34" s="13">
        <v>70</v>
      </c>
      <c r="G34" s="44">
        <f t="shared" si="1"/>
        <v>59.8</v>
      </c>
      <c r="H34" s="44">
        <v>78</v>
      </c>
      <c r="I34" s="44">
        <f t="shared" si="6"/>
        <v>-18.350212110995642</v>
      </c>
      <c r="J34" s="44">
        <f t="shared" si="7"/>
        <v>61.648549235429805</v>
      </c>
      <c r="K34" s="44">
        <f t="shared" si="8"/>
        <v>59.8</v>
      </c>
      <c r="L34" s="44">
        <f t="shared" si="2"/>
        <v>10.199999999999999</v>
      </c>
      <c r="M34" s="44">
        <f t="shared" si="3"/>
        <v>0</v>
      </c>
      <c r="N34" s="44">
        <f t="shared" si="4"/>
        <v>0</v>
      </c>
      <c r="O34" s="47">
        <f t="shared" si="5"/>
        <v>1</v>
      </c>
    </row>
    <row r="35" spans="2:15" x14ac:dyDescent="0.35">
      <c r="B35" s="13" t="s">
        <v>47</v>
      </c>
      <c r="C35" s="13">
        <v>36</v>
      </c>
      <c r="D35" s="39">
        <v>0.4</v>
      </c>
      <c r="E35" s="44">
        <f t="shared" si="0"/>
        <v>14.4</v>
      </c>
      <c r="F35" s="13">
        <v>25</v>
      </c>
      <c r="G35" s="44">
        <f t="shared" si="1"/>
        <v>10.6</v>
      </c>
      <c r="H35" s="44">
        <v>78</v>
      </c>
      <c r="I35" s="44">
        <f t="shared" si="6"/>
        <v>-5.9745332154370576</v>
      </c>
      <c r="J35" s="44">
        <f t="shared" si="7"/>
        <v>72.248549235429806</v>
      </c>
      <c r="K35" s="44">
        <f t="shared" si="8"/>
        <v>10.600000000000001</v>
      </c>
      <c r="L35" s="44">
        <f t="shared" si="2"/>
        <v>14.4</v>
      </c>
      <c r="M35" s="44">
        <f t="shared" si="3"/>
        <v>0</v>
      </c>
      <c r="N35" s="44">
        <f t="shared" si="4"/>
        <v>0</v>
      </c>
      <c r="O35" s="47">
        <f t="shared" si="5"/>
        <v>1</v>
      </c>
    </row>
    <row r="36" spans="2:15" x14ac:dyDescent="0.35">
      <c r="B36" s="13" t="s">
        <v>48</v>
      </c>
      <c r="C36" s="13">
        <v>40</v>
      </c>
      <c r="D36" s="39">
        <v>0.5</v>
      </c>
      <c r="E36" s="44">
        <f t="shared" si="0"/>
        <v>20</v>
      </c>
      <c r="F36" s="13">
        <v>31</v>
      </c>
      <c r="G36" s="44">
        <f t="shared" si="1"/>
        <v>11</v>
      </c>
      <c r="H36" s="44">
        <v>78</v>
      </c>
      <c r="I36" s="44">
        <f t="shared" si="6"/>
        <v>0</v>
      </c>
      <c r="J36" s="44">
        <f t="shared" si="7"/>
        <v>78</v>
      </c>
      <c r="K36" s="44">
        <f t="shared" si="8"/>
        <v>5.751450764570194</v>
      </c>
      <c r="L36" s="44">
        <f t="shared" si="2"/>
        <v>20</v>
      </c>
      <c r="M36" s="44">
        <f t="shared" si="3"/>
        <v>0</v>
      </c>
      <c r="N36" s="44">
        <f t="shared" si="4"/>
        <v>5.248549235429806</v>
      </c>
      <c r="O36" s="47">
        <f t="shared" si="5"/>
        <v>1</v>
      </c>
    </row>
    <row r="37" spans="2:15" x14ac:dyDescent="0.35">
      <c r="B37" s="13" t="s">
        <v>49</v>
      </c>
      <c r="C37" s="13">
        <v>38</v>
      </c>
      <c r="D37" s="39">
        <v>0.6</v>
      </c>
      <c r="E37" s="44">
        <f t="shared" si="0"/>
        <v>22.8</v>
      </c>
      <c r="F37" s="13">
        <v>120</v>
      </c>
      <c r="G37" s="44">
        <f t="shared" si="1"/>
        <v>97.2</v>
      </c>
      <c r="H37" s="44">
        <v>78</v>
      </c>
      <c r="I37" s="44">
        <f t="shared" si="6"/>
        <v>0</v>
      </c>
      <c r="J37" s="44">
        <f t="shared" si="7"/>
        <v>78</v>
      </c>
      <c r="K37" s="44">
        <f t="shared" si="8"/>
        <v>0</v>
      </c>
      <c r="L37" s="44">
        <f t="shared" si="2"/>
        <v>22.8</v>
      </c>
      <c r="M37" s="44">
        <f t="shared" si="3"/>
        <v>0</v>
      </c>
      <c r="N37" s="44">
        <f t="shared" si="4"/>
        <v>97.2</v>
      </c>
      <c r="O37" s="47">
        <f t="shared" si="5"/>
        <v>1</v>
      </c>
    </row>
    <row r="38" spans="2:15" x14ac:dyDescent="0.35">
      <c r="B38" s="13" t="s">
        <v>50</v>
      </c>
      <c r="C38" s="13">
        <v>39</v>
      </c>
      <c r="D38" s="39">
        <v>0.7</v>
      </c>
      <c r="E38" s="44">
        <f t="shared" si="0"/>
        <v>27.299999999999997</v>
      </c>
      <c r="F38" s="13">
        <v>86</v>
      </c>
      <c r="G38" s="44">
        <f t="shared" si="1"/>
        <v>58.7</v>
      </c>
      <c r="H38" s="44">
        <v>78</v>
      </c>
      <c r="I38" s="44">
        <f t="shared" si="6"/>
        <v>0</v>
      </c>
      <c r="J38" s="44">
        <f t="shared" si="7"/>
        <v>78</v>
      </c>
      <c r="K38" s="44">
        <f t="shared" si="8"/>
        <v>0</v>
      </c>
      <c r="L38" s="44">
        <f t="shared" si="2"/>
        <v>27.299999999999997</v>
      </c>
      <c r="M38" s="44">
        <f t="shared" si="3"/>
        <v>0</v>
      </c>
      <c r="N38" s="44">
        <f t="shared" si="4"/>
        <v>58.7</v>
      </c>
      <c r="O38" s="47">
        <f t="shared" si="5"/>
        <v>1</v>
      </c>
    </row>
    <row r="39" spans="2:15" x14ac:dyDescent="0.35">
      <c r="B39" s="13" t="s">
        <v>51</v>
      </c>
      <c r="C39" s="13">
        <v>40</v>
      </c>
      <c r="D39" s="39">
        <v>0.9</v>
      </c>
      <c r="E39" s="44">
        <f t="shared" si="0"/>
        <v>36</v>
      </c>
      <c r="F39" s="13">
        <v>38</v>
      </c>
      <c r="G39" s="44">
        <f t="shared" si="1"/>
        <v>2</v>
      </c>
      <c r="H39" s="44">
        <v>78</v>
      </c>
      <c r="I39" s="44">
        <f t="shared" si="6"/>
        <v>0</v>
      </c>
      <c r="J39" s="44">
        <f t="shared" si="7"/>
        <v>78</v>
      </c>
      <c r="K39" s="44">
        <f t="shared" si="8"/>
        <v>0</v>
      </c>
      <c r="L39" s="44">
        <f t="shared" si="2"/>
        <v>36</v>
      </c>
      <c r="M39" s="44">
        <f t="shared" si="3"/>
        <v>0</v>
      </c>
      <c r="N39" s="44">
        <f t="shared" si="4"/>
        <v>2</v>
      </c>
      <c r="O39" s="47">
        <f t="shared" si="5"/>
        <v>1</v>
      </c>
    </row>
    <row r="40" spans="2:15" x14ac:dyDescent="0.35">
      <c r="B40" s="13" t="s">
        <v>52</v>
      </c>
      <c r="C40" s="13">
        <v>40</v>
      </c>
      <c r="D40" s="39">
        <v>1</v>
      </c>
      <c r="E40" s="44">
        <f t="shared" si="0"/>
        <v>40</v>
      </c>
      <c r="F40" s="13">
        <v>53</v>
      </c>
      <c r="G40" s="44">
        <f t="shared" si="1"/>
        <v>13</v>
      </c>
      <c r="H40" s="44">
        <v>78</v>
      </c>
      <c r="I40" s="44">
        <f t="shared" si="6"/>
        <v>0</v>
      </c>
      <c r="J40" s="44">
        <f t="shared" si="7"/>
        <v>78</v>
      </c>
      <c r="K40" s="44">
        <f t="shared" si="8"/>
        <v>0</v>
      </c>
      <c r="L40" s="44">
        <f t="shared" si="2"/>
        <v>40</v>
      </c>
      <c r="M40" s="44">
        <f t="shared" si="3"/>
        <v>0</v>
      </c>
      <c r="N40" s="44">
        <f t="shared" si="4"/>
        <v>13</v>
      </c>
      <c r="O40" s="47">
        <f t="shared" si="5"/>
        <v>1</v>
      </c>
    </row>
    <row r="41" spans="2:15" x14ac:dyDescent="0.35">
      <c r="B41" s="13" t="s">
        <v>53</v>
      </c>
      <c r="C41" s="13">
        <v>41</v>
      </c>
      <c r="D41" s="39">
        <v>1.2</v>
      </c>
      <c r="E41" s="44">
        <f t="shared" si="0"/>
        <v>49.199999999999996</v>
      </c>
      <c r="F41" s="13">
        <v>70</v>
      </c>
      <c r="G41" s="44">
        <f t="shared" si="1"/>
        <v>20.800000000000004</v>
      </c>
      <c r="H41" s="44">
        <v>78</v>
      </c>
      <c r="I41" s="44">
        <f t="shared" si="6"/>
        <v>0</v>
      </c>
      <c r="J41" s="44">
        <f t="shared" si="7"/>
        <v>78</v>
      </c>
      <c r="K41" s="44">
        <f t="shared" si="8"/>
        <v>0</v>
      </c>
      <c r="L41" s="44">
        <f t="shared" si="2"/>
        <v>49.199999999999996</v>
      </c>
      <c r="M41" s="44">
        <f t="shared" si="3"/>
        <v>0</v>
      </c>
      <c r="N41" s="44">
        <f t="shared" si="4"/>
        <v>20.800000000000004</v>
      </c>
      <c r="O41" s="47">
        <f t="shared" si="5"/>
        <v>1</v>
      </c>
    </row>
    <row r="42" spans="2:15" x14ac:dyDescent="0.35">
      <c r="B42" s="13" t="s">
        <v>54</v>
      </c>
      <c r="C42" s="13">
        <v>45</v>
      </c>
      <c r="D42" s="39">
        <v>1.2</v>
      </c>
      <c r="E42" s="44">
        <f t="shared" si="0"/>
        <v>54</v>
      </c>
      <c r="F42" s="13">
        <v>87</v>
      </c>
      <c r="G42" s="44">
        <f t="shared" si="1"/>
        <v>33</v>
      </c>
      <c r="H42" s="44">
        <v>78</v>
      </c>
      <c r="I42" s="44">
        <f t="shared" si="6"/>
        <v>0</v>
      </c>
      <c r="J42" s="44">
        <f t="shared" si="7"/>
        <v>78</v>
      </c>
      <c r="K42" s="44">
        <f t="shared" si="8"/>
        <v>0</v>
      </c>
      <c r="L42" s="44">
        <f t="shared" si="2"/>
        <v>54</v>
      </c>
      <c r="M42" s="44">
        <f t="shared" si="3"/>
        <v>0</v>
      </c>
      <c r="N42" s="44">
        <f t="shared" si="4"/>
        <v>33</v>
      </c>
      <c r="O42" s="47">
        <f t="shared" si="5"/>
        <v>1</v>
      </c>
    </row>
    <row r="43" spans="2:15" x14ac:dyDescent="0.35">
      <c r="B43" s="14" t="s">
        <v>19</v>
      </c>
      <c r="C43" s="13">
        <v>42</v>
      </c>
      <c r="D43" s="39">
        <v>1</v>
      </c>
      <c r="E43" s="44">
        <f t="shared" si="0"/>
        <v>42</v>
      </c>
      <c r="F43" s="13">
        <v>84</v>
      </c>
      <c r="G43" s="44">
        <f t="shared" si="1"/>
        <v>42</v>
      </c>
      <c r="H43" s="44">
        <v>78</v>
      </c>
      <c r="I43" s="44">
        <f t="shared" si="6"/>
        <v>0</v>
      </c>
      <c r="J43" s="44">
        <f t="shared" si="7"/>
        <v>78</v>
      </c>
      <c r="K43" s="44">
        <f t="shared" si="8"/>
        <v>0</v>
      </c>
      <c r="L43" s="44">
        <f t="shared" si="2"/>
        <v>42</v>
      </c>
      <c r="M43" s="44">
        <f t="shared" si="3"/>
        <v>0</v>
      </c>
      <c r="N43" s="44">
        <f t="shared" si="4"/>
        <v>42</v>
      </c>
      <c r="O43" s="47">
        <f t="shared" si="5"/>
        <v>1</v>
      </c>
    </row>
    <row r="44" spans="2:15" x14ac:dyDescent="0.35">
      <c r="B44" s="14" t="s">
        <v>20</v>
      </c>
      <c r="C44" s="13">
        <v>41</v>
      </c>
      <c r="D44" s="39">
        <v>0.9</v>
      </c>
      <c r="E44" s="44">
        <f t="shared" si="0"/>
        <v>36.9</v>
      </c>
      <c r="F44" s="13">
        <v>132</v>
      </c>
      <c r="G44" s="44">
        <f t="shared" si="1"/>
        <v>95.1</v>
      </c>
      <c r="H44" s="44">
        <v>78</v>
      </c>
      <c r="I44" s="44">
        <f t="shared" si="6"/>
        <v>0</v>
      </c>
      <c r="J44" s="44">
        <f t="shared" si="7"/>
        <v>78</v>
      </c>
      <c r="K44" s="44">
        <f t="shared" si="8"/>
        <v>0</v>
      </c>
      <c r="L44" s="44">
        <f t="shared" si="2"/>
        <v>36.9</v>
      </c>
      <c r="M44" s="44">
        <f t="shared" si="3"/>
        <v>0</v>
      </c>
      <c r="N44" s="44">
        <f t="shared" si="4"/>
        <v>95.1</v>
      </c>
      <c r="O44" s="47">
        <f t="shared" si="5"/>
        <v>1</v>
      </c>
    </row>
    <row r="45" spans="2:15" x14ac:dyDescent="0.35">
      <c r="B45" s="14" t="s">
        <v>21</v>
      </c>
      <c r="C45" s="13">
        <v>44</v>
      </c>
      <c r="D45" s="39">
        <v>0.8</v>
      </c>
      <c r="E45" s="44">
        <f t="shared" si="0"/>
        <v>35.200000000000003</v>
      </c>
      <c r="F45" s="13">
        <v>115</v>
      </c>
      <c r="G45" s="44">
        <f t="shared" si="1"/>
        <v>79.8</v>
      </c>
      <c r="H45" s="44">
        <v>78</v>
      </c>
      <c r="I45" s="44">
        <f t="shared" si="6"/>
        <v>0</v>
      </c>
      <c r="J45" s="44">
        <f t="shared" si="7"/>
        <v>78</v>
      </c>
      <c r="K45" s="44">
        <f t="shared" si="8"/>
        <v>0</v>
      </c>
      <c r="L45" s="44">
        <f t="shared" si="2"/>
        <v>35.200000000000003</v>
      </c>
      <c r="M45" s="44">
        <f t="shared" si="3"/>
        <v>0</v>
      </c>
      <c r="N45" s="44">
        <f t="shared" si="4"/>
        <v>79.8</v>
      </c>
      <c r="O45" s="47">
        <f t="shared" si="5"/>
        <v>1</v>
      </c>
    </row>
    <row r="46" spans="2:15" x14ac:dyDescent="0.35">
      <c r="B46" s="15" t="s">
        <v>22</v>
      </c>
      <c r="C46" s="16">
        <v>39</v>
      </c>
      <c r="D46" s="40">
        <v>0.5</v>
      </c>
      <c r="E46" s="45">
        <f t="shared" si="0"/>
        <v>19.5</v>
      </c>
      <c r="F46" s="16">
        <v>11</v>
      </c>
      <c r="G46" s="45">
        <f t="shared" si="1"/>
        <v>-8.5</v>
      </c>
      <c r="H46" s="45">
        <v>78</v>
      </c>
      <c r="I46" s="45">
        <f t="shared" si="6"/>
        <v>-8.5</v>
      </c>
      <c r="J46" s="45">
        <f t="shared" si="7"/>
        <v>69.946766048690648</v>
      </c>
      <c r="K46" s="45">
        <f t="shared" si="8"/>
        <v>-8.0532339513093518</v>
      </c>
      <c r="L46" s="45">
        <f t="shared" si="2"/>
        <v>19.053233951309352</v>
      </c>
      <c r="M46" s="45">
        <f t="shared" si="3"/>
        <v>0.44676604869064818</v>
      </c>
      <c r="N46" s="45">
        <f t="shared" si="4"/>
        <v>0</v>
      </c>
      <c r="O46" s="48">
        <f t="shared" si="5"/>
        <v>0.97708892057996677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284B-EF0B-4A17-9670-2EF29EF7A783}">
  <dimension ref="A1:K23"/>
  <sheetViews>
    <sheetView workbookViewId="0"/>
  </sheetViews>
  <sheetFormatPr defaultRowHeight="14.5" x14ac:dyDescent="0.35"/>
  <cols>
    <col min="1" max="1" width="3.6328125" style="1" customWidth="1"/>
    <col min="2" max="2" width="10.26953125" style="1" customWidth="1"/>
    <col min="3" max="16384" width="8.7265625" style="1"/>
  </cols>
  <sheetData>
    <row r="1" spans="2:11" x14ac:dyDescent="0.35">
      <c r="B1" s="12" t="s">
        <v>96</v>
      </c>
    </row>
    <row r="2" spans="2:11" x14ac:dyDescent="0.35">
      <c r="B2" s="1" t="s">
        <v>69</v>
      </c>
    </row>
    <row r="4" spans="2:11" x14ac:dyDescent="0.35">
      <c r="B4" s="9" t="s">
        <v>70</v>
      </c>
      <c r="C4" s="9" t="s">
        <v>71</v>
      </c>
      <c r="D4" s="9" t="s">
        <v>73</v>
      </c>
      <c r="E4" s="9" t="s">
        <v>99</v>
      </c>
      <c r="F4" s="9" t="s">
        <v>1</v>
      </c>
      <c r="G4" s="9" t="s">
        <v>56</v>
      </c>
      <c r="H4" s="9" t="s">
        <v>3</v>
      </c>
      <c r="I4" s="9" t="s">
        <v>75</v>
      </c>
      <c r="J4" s="9" t="s">
        <v>76</v>
      </c>
      <c r="K4" s="9" t="s">
        <v>77</v>
      </c>
    </row>
    <row r="5" spans="2:11" x14ac:dyDescent="0.35">
      <c r="B5" s="5"/>
      <c r="C5" s="5" t="s">
        <v>72</v>
      </c>
      <c r="D5" s="5" t="s">
        <v>65</v>
      </c>
      <c r="E5" s="5" t="s">
        <v>55</v>
      </c>
      <c r="F5" s="5"/>
      <c r="G5" s="5" t="s">
        <v>55</v>
      </c>
      <c r="H5" s="5" t="s">
        <v>55</v>
      </c>
      <c r="I5" s="5" t="s">
        <v>55</v>
      </c>
      <c r="J5" s="5" t="s">
        <v>55</v>
      </c>
      <c r="K5" s="5" t="s">
        <v>55</v>
      </c>
    </row>
    <row r="6" spans="2:11" x14ac:dyDescent="0.35">
      <c r="B6" s="3" t="s">
        <v>78</v>
      </c>
      <c r="C6" s="3">
        <v>9.6</v>
      </c>
      <c r="D6" s="3">
        <v>20.5</v>
      </c>
      <c r="E6" s="3">
        <v>9.8000000000000007</v>
      </c>
      <c r="F6" s="3">
        <v>0.1</v>
      </c>
      <c r="G6" s="3"/>
      <c r="H6" s="3">
        <v>42</v>
      </c>
      <c r="I6" s="3"/>
      <c r="J6" s="3"/>
      <c r="K6" s="3"/>
    </row>
    <row r="7" spans="2:11" x14ac:dyDescent="0.35">
      <c r="B7" s="3" t="s">
        <v>79</v>
      </c>
      <c r="C7" s="3">
        <v>9.6</v>
      </c>
      <c r="D7" s="3">
        <v>19.600000000000001</v>
      </c>
      <c r="E7" s="3">
        <v>9.4</v>
      </c>
      <c r="F7" s="3">
        <v>0.2</v>
      </c>
      <c r="G7" s="3"/>
      <c r="H7" s="3">
        <v>0</v>
      </c>
      <c r="I7" s="3"/>
      <c r="J7" s="3"/>
      <c r="K7" s="3"/>
    </row>
    <row r="8" spans="2:11" x14ac:dyDescent="0.35">
      <c r="B8" s="3" t="s">
        <v>80</v>
      </c>
      <c r="C8" s="3">
        <v>9.6</v>
      </c>
      <c r="D8" s="3">
        <v>20</v>
      </c>
      <c r="E8" s="3">
        <v>9.6</v>
      </c>
      <c r="F8" s="3">
        <v>0.3</v>
      </c>
      <c r="G8" s="3"/>
      <c r="H8" s="3">
        <v>0</v>
      </c>
      <c r="I8" s="3"/>
      <c r="J8" s="3"/>
      <c r="K8" s="3"/>
    </row>
    <row r="9" spans="2:11" x14ac:dyDescent="0.35">
      <c r="B9" s="3" t="s">
        <v>81</v>
      </c>
      <c r="C9" s="3">
        <v>9.6</v>
      </c>
      <c r="D9" s="3">
        <v>21.3</v>
      </c>
      <c r="E9" s="3">
        <v>10.199999999999999</v>
      </c>
      <c r="F9" s="3">
        <v>0.4</v>
      </c>
      <c r="G9" s="3"/>
      <c r="H9" s="3">
        <v>0</v>
      </c>
      <c r="I9" s="3"/>
      <c r="J9" s="3"/>
      <c r="K9" s="3"/>
    </row>
    <row r="10" spans="2:11" x14ac:dyDescent="0.35">
      <c r="B10" s="3" t="s">
        <v>83</v>
      </c>
      <c r="C10" s="3">
        <v>9.6</v>
      </c>
      <c r="D10" s="3">
        <v>18.7</v>
      </c>
      <c r="E10" s="3">
        <v>8.9</v>
      </c>
      <c r="F10" s="3">
        <v>0.5</v>
      </c>
      <c r="G10" s="3"/>
      <c r="H10" s="3">
        <v>0</v>
      </c>
      <c r="I10" s="3"/>
      <c r="J10" s="3"/>
      <c r="K10" s="3"/>
    </row>
    <row r="11" spans="2:11" x14ac:dyDescent="0.35">
      <c r="B11" s="3" t="s">
        <v>82</v>
      </c>
      <c r="C11" s="3">
        <v>9.6</v>
      </c>
      <c r="D11" s="3">
        <v>18.100000000000001</v>
      </c>
      <c r="E11" s="3">
        <v>8.6999999999999993</v>
      </c>
      <c r="F11" s="3">
        <v>0.6</v>
      </c>
      <c r="G11" s="3"/>
      <c r="H11" s="3">
        <v>1.2</v>
      </c>
      <c r="I11" s="3"/>
      <c r="J11" s="3"/>
      <c r="K11" s="3"/>
    </row>
    <row r="12" spans="2:11" x14ac:dyDescent="0.35">
      <c r="B12" s="3" t="s">
        <v>85</v>
      </c>
      <c r="C12" s="3">
        <v>10</v>
      </c>
      <c r="D12" s="3">
        <v>17.3</v>
      </c>
      <c r="E12" s="3">
        <v>8.6999999999999993</v>
      </c>
      <c r="F12" s="3">
        <v>0.7</v>
      </c>
      <c r="G12" s="3"/>
      <c r="H12" s="3">
        <v>3</v>
      </c>
      <c r="I12" s="3"/>
      <c r="J12" s="3"/>
      <c r="K12" s="3"/>
    </row>
    <row r="13" spans="2:11" x14ac:dyDescent="0.35">
      <c r="B13" s="3" t="s">
        <v>84</v>
      </c>
      <c r="C13" s="3">
        <v>10</v>
      </c>
      <c r="D13" s="3">
        <v>19</v>
      </c>
      <c r="E13" s="3">
        <v>9.5</v>
      </c>
      <c r="F13" s="3">
        <v>0.8</v>
      </c>
      <c r="G13" s="3"/>
      <c r="H13" s="3">
        <v>0</v>
      </c>
      <c r="I13" s="3"/>
      <c r="J13" s="3"/>
      <c r="K13" s="3"/>
    </row>
    <row r="14" spans="2:11" x14ac:dyDescent="0.35">
      <c r="B14" s="3" t="s">
        <v>86</v>
      </c>
      <c r="C14" s="3">
        <v>10</v>
      </c>
      <c r="D14" s="3">
        <v>18.100000000000001</v>
      </c>
      <c r="E14" s="3">
        <v>9.1</v>
      </c>
      <c r="F14" s="3">
        <v>0.9</v>
      </c>
      <c r="G14" s="3"/>
      <c r="H14" s="3">
        <v>0</v>
      </c>
      <c r="I14" s="3"/>
      <c r="J14" s="3"/>
      <c r="K14" s="3"/>
    </row>
    <row r="15" spans="2:11" x14ac:dyDescent="0.35">
      <c r="B15" s="3" t="s">
        <v>87</v>
      </c>
      <c r="C15" s="3">
        <v>10</v>
      </c>
      <c r="D15" s="3">
        <v>16</v>
      </c>
      <c r="E15" s="3">
        <v>8</v>
      </c>
      <c r="F15" s="3">
        <v>1</v>
      </c>
      <c r="G15" s="3"/>
      <c r="H15" s="3">
        <v>0</v>
      </c>
      <c r="I15" s="3"/>
      <c r="J15" s="3"/>
      <c r="K15" s="3"/>
    </row>
    <row r="16" spans="2:11" x14ac:dyDescent="0.35">
      <c r="B16" s="3" t="s">
        <v>88</v>
      </c>
      <c r="C16" s="3">
        <v>10</v>
      </c>
      <c r="D16" s="3">
        <v>15</v>
      </c>
      <c r="E16" s="3">
        <v>7.5</v>
      </c>
      <c r="F16" s="3">
        <v>1.1000000000000001</v>
      </c>
      <c r="G16" s="3"/>
      <c r="H16" s="3">
        <v>15</v>
      </c>
      <c r="I16" s="3"/>
      <c r="J16" s="3"/>
      <c r="K16" s="3"/>
    </row>
    <row r="17" spans="1:11" x14ac:dyDescent="0.35">
      <c r="B17" s="3" t="s">
        <v>89</v>
      </c>
      <c r="C17" s="3">
        <v>10</v>
      </c>
      <c r="D17" s="3">
        <v>16.2</v>
      </c>
      <c r="E17" s="3">
        <v>9.6999999999999993</v>
      </c>
      <c r="F17" s="3">
        <v>1.1000000000000001</v>
      </c>
      <c r="G17" s="3"/>
      <c r="H17" s="3">
        <v>0</v>
      </c>
      <c r="I17" s="3"/>
      <c r="J17" s="3"/>
      <c r="K17" s="3"/>
    </row>
    <row r="18" spans="1:11" x14ac:dyDescent="0.35">
      <c r="B18" s="3" t="s">
        <v>90</v>
      </c>
      <c r="C18" s="3">
        <v>11.5</v>
      </c>
      <c r="D18" s="3">
        <v>17.3</v>
      </c>
      <c r="E18" s="3">
        <v>9.9</v>
      </c>
      <c r="F18" s="3">
        <v>1.1000000000000001</v>
      </c>
      <c r="G18" s="3"/>
      <c r="H18" s="3">
        <v>0</v>
      </c>
      <c r="I18" s="3"/>
      <c r="J18" s="3"/>
      <c r="K18" s="3"/>
    </row>
    <row r="19" spans="1:11" x14ac:dyDescent="0.35">
      <c r="B19" s="3" t="s">
        <v>91</v>
      </c>
      <c r="C19" s="3">
        <v>11.5</v>
      </c>
      <c r="D19" s="3">
        <v>18.399999999999999</v>
      </c>
      <c r="E19" s="3">
        <v>10.6</v>
      </c>
      <c r="F19" s="3">
        <v>1.1000000000000001</v>
      </c>
      <c r="G19" s="3"/>
      <c r="H19" s="3">
        <v>0</v>
      </c>
      <c r="I19" s="3"/>
      <c r="J19" s="3"/>
      <c r="K19" s="3"/>
    </row>
    <row r="20" spans="1:11" x14ac:dyDescent="0.35">
      <c r="B20" s="3" t="s">
        <v>92</v>
      </c>
      <c r="C20" s="3">
        <v>11.5</v>
      </c>
      <c r="D20" s="3">
        <v>18.899999999999999</v>
      </c>
      <c r="E20" s="3">
        <v>10.9</v>
      </c>
      <c r="F20" s="3">
        <v>0.9</v>
      </c>
      <c r="G20" s="3"/>
      <c r="H20" s="3">
        <v>0</v>
      </c>
      <c r="I20" s="3"/>
      <c r="J20" s="3"/>
      <c r="K20" s="3"/>
    </row>
    <row r="21" spans="1:11" x14ac:dyDescent="0.35">
      <c r="B21" s="3" t="s">
        <v>93</v>
      </c>
      <c r="C21" s="3">
        <v>11.5</v>
      </c>
      <c r="D21" s="3">
        <v>19.100000000000001</v>
      </c>
      <c r="E21" s="3">
        <v>11</v>
      </c>
      <c r="F21" s="3">
        <v>0.8</v>
      </c>
      <c r="G21" s="3"/>
      <c r="H21" s="3">
        <v>8</v>
      </c>
      <c r="I21" s="3"/>
      <c r="J21" s="3"/>
      <c r="K21" s="3"/>
    </row>
    <row r="22" spans="1:11" x14ac:dyDescent="0.35">
      <c r="B22" s="3" t="s">
        <v>94</v>
      </c>
      <c r="C22" s="3">
        <v>11.5</v>
      </c>
      <c r="D22" s="3">
        <v>19</v>
      </c>
      <c r="E22" s="3">
        <v>10.9</v>
      </c>
      <c r="F22" s="3">
        <v>0.6</v>
      </c>
      <c r="G22" s="3"/>
      <c r="H22" s="3">
        <v>0</v>
      </c>
      <c r="I22" s="3"/>
      <c r="J22" s="3"/>
      <c r="K22" s="3"/>
    </row>
    <row r="23" spans="1:11" x14ac:dyDescent="0.35">
      <c r="A23" s="31"/>
      <c r="B23" s="2" t="s">
        <v>95</v>
      </c>
      <c r="C23" s="2">
        <v>11.5</v>
      </c>
      <c r="D23" s="2">
        <v>21.6</v>
      </c>
      <c r="E23" s="2">
        <v>12.4</v>
      </c>
      <c r="F23" s="2">
        <v>0.4</v>
      </c>
      <c r="G23" s="2"/>
      <c r="H23" s="2">
        <v>0</v>
      </c>
      <c r="I23" s="2"/>
      <c r="J23" s="2"/>
      <c r="K23" s="2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76995-D26F-4DDD-90D1-C616128FEF5F}">
  <dimension ref="A1:J30"/>
  <sheetViews>
    <sheetView workbookViewId="0"/>
  </sheetViews>
  <sheetFormatPr defaultRowHeight="14.5" x14ac:dyDescent="0.35"/>
  <cols>
    <col min="1" max="1" width="3.6328125" style="1" customWidth="1"/>
    <col min="2" max="2" width="10.26953125" style="1" customWidth="1"/>
    <col min="3" max="16384" width="8.7265625" style="1"/>
  </cols>
  <sheetData>
    <row r="1" spans="2:10" x14ac:dyDescent="0.35">
      <c r="B1" s="12" t="s">
        <v>97</v>
      </c>
    </row>
    <row r="2" spans="2:10" x14ac:dyDescent="0.35">
      <c r="B2" s="1" t="s">
        <v>98</v>
      </c>
    </row>
    <row r="4" spans="2:10" x14ac:dyDescent="0.35">
      <c r="B4" s="9" t="s">
        <v>70</v>
      </c>
      <c r="C4" s="9" t="s">
        <v>74</v>
      </c>
      <c r="D4" s="9" t="s">
        <v>1</v>
      </c>
      <c r="E4" s="9" t="s">
        <v>2</v>
      </c>
      <c r="F4" s="9" t="s">
        <v>3</v>
      </c>
      <c r="G4" s="9" t="s">
        <v>100</v>
      </c>
      <c r="H4" s="9" t="s">
        <v>76</v>
      </c>
      <c r="I4" s="9" t="s">
        <v>77</v>
      </c>
      <c r="J4" s="9" t="s">
        <v>75</v>
      </c>
    </row>
    <row r="5" spans="2:10" x14ac:dyDescent="0.35">
      <c r="B5" s="5"/>
      <c r="C5" s="5" t="s">
        <v>55</v>
      </c>
      <c r="D5" s="5"/>
      <c r="E5" s="5" t="s">
        <v>55</v>
      </c>
      <c r="F5" s="5" t="s">
        <v>55</v>
      </c>
      <c r="G5" s="5" t="s">
        <v>55</v>
      </c>
      <c r="H5" s="5" t="s">
        <v>55</v>
      </c>
      <c r="I5" s="5" t="s">
        <v>55</v>
      </c>
      <c r="J5" s="5" t="s">
        <v>55</v>
      </c>
    </row>
    <row r="6" spans="2:10" x14ac:dyDescent="0.35">
      <c r="B6" s="3" t="s">
        <v>102</v>
      </c>
      <c r="C6" s="3">
        <v>10</v>
      </c>
      <c r="D6" s="3">
        <v>0.3</v>
      </c>
      <c r="E6" s="3"/>
      <c r="F6" s="3">
        <v>26.1</v>
      </c>
      <c r="G6" s="3"/>
      <c r="H6" s="3"/>
      <c r="I6" s="3"/>
    </row>
    <row r="7" spans="2:10" x14ac:dyDescent="0.35">
      <c r="B7" s="3" t="s">
        <v>103</v>
      </c>
      <c r="C7" s="3">
        <v>10</v>
      </c>
      <c r="D7" s="3">
        <v>0.3</v>
      </c>
      <c r="E7" s="3"/>
      <c r="F7" s="3">
        <v>19.399999999999999</v>
      </c>
      <c r="G7" s="3"/>
      <c r="H7" s="3"/>
      <c r="I7" s="3"/>
    </row>
    <row r="8" spans="2:10" x14ac:dyDescent="0.35">
      <c r="B8" s="3" t="s">
        <v>104</v>
      </c>
      <c r="C8" s="3">
        <v>10</v>
      </c>
      <c r="D8" s="3">
        <v>0.4</v>
      </c>
      <c r="E8" s="3"/>
      <c r="F8" s="3">
        <v>29.3</v>
      </c>
      <c r="G8" s="3"/>
      <c r="H8" s="3"/>
      <c r="I8" s="3"/>
    </row>
    <row r="9" spans="2:10" x14ac:dyDescent="0.35">
      <c r="B9" s="3" t="s">
        <v>105</v>
      </c>
      <c r="C9" s="3">
        <v>9</v>
      </c>
      <c r="D9" s="3">
        <v>0.4</v>
      </c>
      <c r="E9" s="3"/>
      <c r="F9" s="3">
        <v>20.9</v>
      </c>
      <c r="G9" s="3"/>
      <c r="H9" s="3"/>
      <c r="I9" s="3"/>
    </row>
    <row r="10" spans="2:10" x14ac:dyDescent="0.35">
      <c r="B10" s="3" t="s">
        <v>106</v>
      </c>
      <c r="C10" s="3">
        <v>6</v>
      </c>
      <c r="D10" s="3">
        <v>0.6</v>
      </c>
      <c r="E10" s="3"/>
      <c r="F10" s="3">
        <v>22.2</v>
      </c>
      <c r="G10" s="3"/>
      <c r="H10" s="3"/>
      <c r="I10" s="3"/>
    </row>
    <row r="11" spans="2:10" x14ac:dyDescent="0.35">
      <c r="B11" s="3" t="s">
        <v>101</v>
      </c>
      <c r="C11" s="3">
        <v>8</v>
      </c>
      <c r="D11" s="3">
        <v>0.6</v>
      </c>
      <c r="E11" s="3"/>
      <c r="F11" s="3">
        <v>1</v>
      </c>
      <c r="G11" s="3"/>
      <c r="H11" s="3"/>
      <c r="I11" s="3"/>
    </row>
    <row r="12" spans="2:10" x14ac:dyDescent="0.35">
      <c r="B12" s="3" t="s">
        <v>107</v>
      </c>
      <c r="C12" s="3">
        <v>8</v>
      </c>
      <c r="D12" s="3">
        <v>0.7</v>
      </c>
      <c r="E12" s="3"/>
      <c r="F12" s="3">
        <v>8.1999999999999993</v>
      </c>
      <c r="G12" s="3"/>
      <c r="H12" s="3"/>
      <c r="I12" s="3"/>
    </row>
    <row r="13" spans="2:10" x14ac:dyDescent="0.35">
      <c r="B13" s="3" t="s">
        <v>108</v>
      </c>
      <c r="C13" s="3">
        <v>7</v>
      </c>
      <c r="D13" s="3">
        <v>0.7</v>
      </c>
      <c r="E13" s="3"/>
      <c r="F13" s="3">
        <v>2</v>
      </c>
      <c r="G13" s="3"/>
      <c r="H13" s="3"/>
      <c r="I13" s="3"/>
    </row>
    <row r="14" spans="2:10" x14ac:dyDescent="0.35">
      <c r="B14" s="3" t="s">
        <v>109</v>
      </c>
      <c r="C14" s="3">
        <v>9</v>
      </c>
      <c r="D14" s="3">
        <v>0.8</v>
      </c>
      <c r="E14" s="3"/>
      <c r="F14" s="3">
        <v>1</v>
      </c>
      <c r="G14" s="3"/>
      <c r="H14" s="3"/>
      <c r="I14" s="3"/>
    </row>
    <row r="15" spans="2:10" x14ac:dyDescent="0.35">
      <c r="B15" s="3" t="s">
        <v>110</v>
      </c>
      <c r="C15" s="3">
        <v>9</v>
      </c>
      <c r="D15" s="3">
        <v>0.8</v>
      </c>
      <c r="E15" s="3"/>
      <c r="F15" s="3">
        <v>1.4</v>
      </c>
      <c r="G15" s="3"/>
      <c r="H15" s="3"/>
      <c r="I15" s="3"/>
    </row>
    <row r="16" spans="2:10" x14ac:dyDescent="0.35">
      <c r="B16" s="3" t="s">
        <v>111</v>
      </c>
      <c r="C16" s="3">
        <v>9</v>
      </c>
      <c r="D16" s="3">
        <v>1.1000000000000001</v>
      </c>
      <c r="E16" s="3"/>
      <c r="F16" s="3">
        <v>0</v>
      </c>
      <c r="G16" s="3"/>
      <c r="H16" s="3"/>
      <c r="I16" s="3"/>
    </row>
    <row r="17" spans="1:10" x14ac:dyDescent="0.35">
      <c r="B17" s="3" t="s">
        <v>112</v>
      </c>
      <c r="C17" s="3">
        <v>9</v>
      </c>
      <c r="D17" s="3">
        <v>1.1000000000000001</v>
      </c>
      <c r="E17" s="3"/>
      <c r="F17" s="3">
        <v>0</v>
      </c>
      <c r="G17" s="3"/>
      <c r="H17" s="3"/>
      <c r="I17" s="3"/>
    </row>
    <row r="18" spans="1:10" x14ac:dyDescent="0.35">
      <c r="B18" s="3" t="s">
        <v>113</v>
      </c>
      <c r="C18" s="3">
        <v>6</v>
      </c>
      <c r="D18" s="3">
        <v>1.2</v>
      </c>
      <c r="E18" s="3"/>
      <c r="F18" s="3">
        <v>0</v>
      </c>
      <c r="G18" s="3"/>
      <c r="H18" s="3"/>
      <c r="I18" s="3"/>
    </row>
    <row r="19" spans="1:10" x14ac:dyDescent="0.35">
      <c r="B19" s="3" t="s">
        <v>114</v>
      </c>
      <c r="C19" s="3">
        <v>7</v>
      </c>
      <c r="D19" s="3">
        <v>1.2</v>
      </c>
      <c r="E19" s="3"/>
      <c r="F19" s="3">
        <v>0</v>
      </c>
      <c r="G19" s="3"/>
      <c r="H19" s="3"/>
      <c r="I19" s="3"/>
    </row>
    <row r="20" spans="1:10" x14ac:dyDescent="0.35">
      <c r="B20" s="3" t="s">
        <v>115</v>
      </c>
      <c r="C20" s="3">
        <v>9</v>
      </c>
      <c r="D20" s="3">
        <v>1.2</v>
      </c>
      <c r="E20" s="3"/>
      <c r="F20" s="3">
        <v>0</v>
      </c>
      <c r="G20" s="3"/>
      <c r="H20" s="3"/>
      <c r="I20" s="3"/>
    </row>
    <row r="21" spans="1:10" x14ac:dyDescent="0.35">
      <c r="B21" s="3" t="s">
        <v>116</v>
      </c>
      <c r="C21" s="3">
        <v>7</v>
      </c>
      <c r="D21" s="3">
        <v>1.2</v>
      </c>
      <c r="E21" s="3"/>
      <c r="F21" s="3">
        <v>0</v>
      </c>
      <c r="G21" s="3"/>
      <c r="H21" s="3"/>
      <c r="I21" s="3"/>
    </row>
    <row r="22" spans="1:10" x14ac:dyDescent="0.35">
      <c r="B22" s="3" t="s">
        <v>117</v>
      </c>
      <c r="C22" s="3">
        <v>8</v>
      </c>
      <c r="D22" s="3">
        <v>1.1000000000000001</v>
      </c>
      <c r="E22" s="3"/>
      <c r="F22" s="3">
        <v>12.1</v>
      </c>
      <c r="G22" s="3"/>
      <c r="H22" s="3"/>
      <c r="I22" s="3"/>
    </row>
    <row r="23" spans="1:10" x14ac:dyDescent="0.35">
      <c r="A23" s="31"/>
      <c r="B23" s="4" t="s">
        <v>118</v>
      </c>
      <c r="C23" s="4">
        <v>10</v>
      </c>
      <c r="D23" s="4">
        <v>1.1000000000000001</v>
      </c>
      <c r="E23" s="4"/>
      <c r="F23" s="4">
        <v>0</v>
      </c>
      <c r="G23" s="4"/>
      <c r="H23" s="4"/>
      <c r="I23" s="4"/>
    </row>
    <row r="24" spans="1:10" x14ac:dyDescent="0.35">
      <c r="B24" s="3" t="s">
        <v>119</v>
      </c>
      <c r="C24" s="3">
        <v>10</v>
      </c>
      <c r="D24" s="3">
        <v>0.8</v>
      </c>
      <c r="E24" s="3"/>
      <c r="F24" s="3">
        <v>0</v>
      </c>
      <c r="G24" s="3"/>
      <c r="H24" s="3"/>
      <c r="I24" s="3"/>
    </row>
    <row r="25" spans="1:10" x14ac:dyDescent="0.35">
      <c r="B25" s="3" t="s">
        <v>120</v>
      </c>
      <c r="C25" s="3">
        <v>11</v>
      </c>
      <c r="D25" s="3">
        <v>0.8</v>
      </c>
      <c r="E25" s="3"/>
      <c r="F25" s="3">
        <v>0</v>
      </c>
      <c r="G25" s="3"/>
      <c r="H25" s="3"/>
      <c r="I25" s="3"/>
    </row>
    <row r="26" spans="1:10" x14ac:dyDescent="0.35">
      <c r="B26" s="3" t="s">
        <v>121</v>
      </c>
      <c r="C26" s="3">
        <v>13</v>
      </c>
      <c r="D26" s="3">
        <v>0.7</v>
      </c>
      <c r="E26" s="3"/>
      <c r="F26" s="3">
        <v>0</v>
      </c>
      <c r="G26" s="3"/>
      <c r="H26" s="3"/>
      <c r="I26" s="3"/>
    </row>
    <row r="27" spans="1:10" x14ac:dyDescent="0.35">
      <c r="B27" s="3" t="s">
        <v>122</v>
      </c>
      <c r="C27" s="3">
        <v>14</v>
      </c>
      <c r="D27" s="3">
        <v>0.7</v>
      </c>
      <c r="E27" s="3"/>
      <c r="F27" s="3">
        <v>0</v>
      </c>
      <c r="G27" s="3"/>
      <c r="H27" s="3"/>
      <c r="I27" s="3"/>
    </row>
    <row r="28" spans="1:10" x14ac:dyDescent="0.35">
      <c r="B28" s="4" t="s">
        <v>123</v>
      </c>
      <c r="C28" s="4">
        <v>14</v>
      </c>
      <c r="D28" s="4">
        <v>0.6</v>
      </c>
      <c r="E28" s="4"/>
      <c r="F28" s="4">
        <v>0</v>
      </c>
      <c r="G28" s="4"/>
      <c r="H28" s="4"/>
      <c r="I28" s="4"/>
    </row>
    <row r="29" spans="1:10" x14ac:dyDescent="0.35">
      <c r="B29" s="4" t="s">
        <v>124</v>
      </c>
      <c r="C29" s="2">
        <v>12</v>
      </c>
      <c r="D29" s="2">
        <v>0.6</v>
      </c>
      <c r="E29" s="2"/>
      <c r="F29" s="2">
        <v>5</v>
      </c>
      <c r="G29" s="2"/>
      <c r="H29" s="2"/>
      <c r="I29" s="2"/>
      <c r="J29" s="17"/>
    </row>
    <row r="30" spans="1:10" x14ac:dyDescent="0.35">
      <c r="B30" s="3"/>
      <c r="C30" s="3"/>
      <c r="D30" s="3"/>
      <c r="E30" s="3"/>
      <c r="F30" s="3"/>
      <c r="G30" s="3"/>
      <c r="H30" s="3"/>
      <c r="I30" s="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Tabela14.2</vt:lpstr>
      <vt:lpstr>Aplicacao1</vt:lpstr>
      <vt:lpstr>Aplicacao2</vt:lpstr>
      <vt:lpstr>Aplicacao3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Chagas Rodrigues</dc:creator>
  <cp:lastModifiedBy>Juliana Chagas Rodrigues</cp:lastModifiedBy>
  <dcterms:created xsi:type="dcterms:W3CDTF">2021-10-07T01:11:24Z</dcterms:created>
  <dcterms:modified xsi:type="dcterms:W3CDTF">2021-10-07T14:09:21Z</dcterms:modified>
</cp:coreProperties>
</file>