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ício" sheetId="1" r:id="rId3"/>
    <sheet state="visible" name="Rocha" sheetId="2" r:id="rId4"/>
    <sheet state="visible" name="Líquido" sheetId="3" r:id="rId5"/>
    <sheet state="visible" name="Conversão" sheetId="4" r:id="rId6"/>
    <sheet state="visible" name="Template" sheetId="5" r:id="rId7"/>
  </sheets>
  <definedNames/>
  <calcPr/>
</workbook>
</file>

<file path=xl/sharedStrings.xml><?xml version="1.0" encoding="utf-8"?>
<sst xmlns="http://schemas.openxmlformats.org/spreadsheetml/2006/main" count="427" uniqueCount="309">
  <si>
    <t>Exercício de Diferenciação Magmática</t>
  </si>
  <si>
    <t>O exercício de diferenciação tem o objetivo de representar o funcionamento de uma câmara magmática composta com um certa quantidade específica de magma e elementos químicos específicos.</t>
  </si>
  <si>
    <t>Essa parte do exercício é dividida em duas etapas:                                                                                                         - Na primeira etapa, serão considerados os minerais que serão cristalizados e formarão rochas, ou seja, de todo o líquido magmático, parte dele irá cristalizar e sairá desse líquido.                                                                                          - Na segunda etapa, será analisado o líquido que sobra, ou seja, todos os elementos químicos que não foram cristalizados e que podem modificar a composição desse líquido sobressalente.</t>
  </si>
  <si>
    <t>Tabela 1 - Composição dos Mineirais</t>
  </si>
  <si>
    <t>Nessa tabela está descrito os elementos químicos que formam cada mineral, o magma tem um número limitado de elementos. Por exemplo:                                                                                                                                                   A Forsterita (Mg2SiO4) é composta por um àtomo de Silício e 2 átomos de Magnésio;                                                                      A Faialita (Fe2SiO4) é composta por um àtomo de Silício e 2 átomos de Ferro;                                                              Obs: O oxigênio nesse exercício não esta sendo representado.</t>
  </si>
  <si>
    <t>Cor</t>
  </si>
  <si>
    <t>Inicial</t>
  </si>
  <si>
    <t>Mg-Ol</t>
  </si>
  <si>
    <t>Fe-Ol</t>
  </si>
  <si>
    <t>Pyx</t>
  </si>
  <si>
    <t>Ca-Plag</t>
  </si>
  <si>
    <t>Na-Plag</t>
  </si>
  <si>
    <t>K-Feldsp</t>
  </si>
  <si>
    <t>Magnetita</t>
  </si>
  <si>
    <t>Quartzo</t>
  </si>
  <si>
    <t>Magma</t>
  </si>
  <si>
    <t>Mg2SiO4</t>
  </si>
  <si>
    <t>Fe2SiO4</t>
  </si>
  <si>
    <t>CaMgSi2O6</t>
  </si>
  <si>
    <t>CaAl2Si2O8</t>
  </si>
  <si>
    <t>NaAlSi3O8</t>
  </si>
  <si>
    <t>KAlSi3O8</t>
  </si>
  <si>
    <t>Fe3O4</t>
  </si>
  <si>
    <t>SiO2</t>
  </si>
  <si>
    <t>Si</t>
  </si>
  <si>
    <t>marrom</t>
  </si>
  <si>
    <t>Al</t>
  </si>
  <si>
    <t>branco</t>
  </si>
  <si>
    <t>Fe</t>
  </si>
  <si>
    <t>vermelho</t>
  </si>
  <si>
    <t>Mg</t>
  </si>
  <si>
    <t>verde</t>
  </si>
  <si>
    <t>Ca</t>
  </si>
  <si>
    <t>azul</t>
  </si>
  <si>
    <t>Na</t>
  </si>
  <si>
    <t>laranja</t>
  </si>
  <si>
    <t>K</t>
  </si>
  <si>
    <t>rosa</t>
  </si>
  <si>
    <t>Total</t>
  </si>
  <si>
    <t>A câmara magmática nesse exercício irá funcionar em 10 passos, a cada passo um determinado número de minerais são cristalizados, de acordo com a serie de Bowen. Como vocês podem verificar na tabela abaixo, no primeiro passo é cristalizado 2 forsteritas (olivina magnesiana), isso também significa que o magma perdeu 2 forsteritas.</t>
  </si>
  <si>
    <t>Tabela 2 - Minerais cristalizados a cada passo</t>
  </si>
  <si>
    <t>Minerais</t>
  </si>
  <si>
    <t>Passo</t>
  </si>
  <si>
    <t xml:space="preserve">Nessa etapa do exercício, vamos analisar a composição da rocha, sempre se baseando na Tabela 2, vendo quais minerais cristalizam a cada passo. Nessa etapa, a rocha no passo inicial tem zero minerais, a cada passo os minerais são acrescentados a rocha, isso faz com que a cada novo passo a rocha tenha uma composição diferente. </t>
  </si>
  <si>
    <t>Tabela 3 - Composição da Rocha (cátions precipitados)</t>
  </si>
  <si>
    <t>Elementos</t>
  </si>
  <si>
    <t>% Magma</t>
  </si>
  <si>
    <r>
      <t xml:space="preserve">Para a tabela abaixo, será analisado a porcentagem de cada elemento para cada passo em função do valor inicial total. Assim para o passo 1, havia 2 átomos de silício para um total de 6 átomos, ou seja, isso representa 33,3% do líquido. Isso deve ser feito para cada passo e para cada elemento.                                                                                </t>
    </r>
    <r>
      <rPr>
        <b/>
      </rPr>
      <t>Obs: seja esperto e crie funções, assim é só copiar para as células vizinhas</t>
    </r>
  </si>
  <si>
    <t>Tabela 4 - Composição da Rocha em elementos (porcentagem)</t>
  </si>
  <si>
    <r>
      <t xml:space="preserve">Para a tabela abaixo, será analisado a porcentagem dos óxidos para cada passo em função do valor inicial total. Para isso, converta os valores de elementos em óxidos na aba Conversão. Uma outra maneira para facilitar os cálculos é usar a taxa de conversão (5ª coluna) e dividir pelo número de átomos de cada elemento.                                                                              </t>
    </r>
    <r>
      <rPr>
        <b/>
      </rPr>
      <t>Obs: seja esperto, crie uma função que pegue os valores da Tabela de composição e faça a conversão</t>
    </r>
  </si>
  <si>
    <t>Tabela 5 - Composição da Rocha em óxidos (porcentagem)</t>
  </si>
  <si>
    <t>Oxidos</t>
  </si>
  <si>
    <t>Al2O3</t>
  </si>
  <si>
    <t>FeO</t>
  </si>
  <si>
    <t>Classificação TAS</t>
  </si>
  <si>
    <t>MgO</t>
  </si>
  <si>
    <t>CaO</t>
  </si>
  <si>
    <t>Na2O</t>
  </si>
  <si>
    <t>K2O</t>
  </si>
  <si>
    <t>Para classificar o magma em cada passo, utilize o diagrama TAS (ao lado). Ele se baseia na porcentagem de Óxido de Silício e na porcentagem dos Óxidos de Sódio e Potássio. Na tabela abaixo, calcule a porcentagem desses óxidos par poder fazer a classificação.</t>
  </si>
  <si>
    <t>Classificação das rochas geradas a cada passo</t>
  </si>
  <si>
    <t>Classificação</t>
  </si>
  <si>
    <t>N + K</t>
  </si>
  <si>
    <t>TAS</t>
  </si>
  <si>
    <t>IUGS vulcanica</t>
  </si>
  <si>
    <t>IUGS plutonica</t>
  </si>
  <si>
    <t>Gráfico Ternário para Rochas Vulcânicas</t>
  </si>
  <si>
    <t>Gráfico Ternário para Rochas Plutônicas</t>
  </si>
  <si>
    <t>Continuação do diagrama (parte verde)</t>
  </si>
  <si>
    <t>Classificação Máfica para Rochas Plutônicas</t>
  </si>
  <si>
    <t>Classificação Ultramáfica para Rochas Plutônicas</t>
  </si>
  <si>
    <t>Nessa etapa do exercício, vamos analisar a composição do líquido (magma), sempre se baseando na Tabela 2, vendo quais minerais cristalizam a cada passo. Ao contrário da etapa anterior, no primeiro passo há 100% do magma e dos elementos, a cada passo é subtraido os mineirais que são cristalizados e o magma vai perdendo massa, sua composição também vai sendo alterada, já que os elementos que são retirados do líquido nos primeiros passos é diferente dos elementos retirados nos passos finais.</t>
  </si>
  <si>
    <t>Tabela 6 - Composição do Líquido (cátions restantes)</t>
  </si>
  <si>
    <r>
      <t xml:space="preserve">Para a tabela abaixo, será analisado a porcentagem de cada elemento para cada passo em função do valor inicial total. Assim para o passo inicial, havia 184 átomos de silício para um total de 397 átomos, ou seja, isso representa 46,3% do líquido. Isso deve ser feito para casa passo e para cada elemento.                                                                                </t>
    </r>
    <r>
      <rPr>
        <b/>
      </rPr>
      <t>Obs: seja esperto e crie funções, assim é só copiar para as células vizinhas</t>
    </r>
  </si>
  <si>
    <t>Tabela 7 - Composição do Líquido em elementos (porcentagem)</t>
  </si>
  <si>
    <r>
      <t xml:space="preserve">Para a tabela abaixo, será analisado a porcentagem dos óxidos para cada passo em função do valor inicial total. Para isso, converta os valores de elementos em óxidos na aba Conversão. Uma outra maneira para facilitar os cálculos é usar a taxa de conversão (5ª coluna) e dividir pelo número de átomos de cada elemento.                                                                              </t>
    </r>
    <r>
      <rPr>
        <b/>
      </rPr>
      <t>Obs: seja esperto, crie uma função que pegue os valores da Tabela de composição e faça a conversão</t>
    </r>
  </si>
  <si>
    <t>Tabela 8 - Composição do Líquido em óxidos</t>
  </si>
  <si>
    <t xml:space="preserve"> </t>
  </si>
  <si>
    <t>Classificação dos magmas restantes a cada passo</t>
  </si>
  <si>
    <t>TABELA DE CONVERSÃO ÓXIDO-ELEMENTO</t>
  </si>
  <si>
    <t>Uso da tabela: é do interesse do exercício saber a conversão de elementos em óxidos, ou seja, o número de átomos de determinado elemento em óxido. Para isso utilize a última coluna (Element to Oxide), nela escreva a quantidade de átomos para o respectivo elemento e na coluna em que está zerada irá calcular automaticamente.                                                                               Por exemplo: 1 átomo de Actínio (1 linha) equilave a 1,1057 em óxido, será usado esse valor (1,1057) nas tabelas do exercício.</t>
  </si>
  <si>
    <t>(1)    Element</t>
  </si>
  <si>
    <t>Elmt.</t>
  </si>
  <si>
    <t>Oxide</t>
  </si>
  <si>
    <t>Mole Wt.</t>
  </si>
  <si>
    <t>Conversion</t>
  </si>
  <si>
    <t>Name</t>
  </si>
  <si>
    <t xml:space="preserve"> Oxide to Element</t>
  </si>
  <si>
    <t xml:space="preserve"> Element to Oixde</t>
  </si>
  <si>
    <t>Actium</t>
  </si>
  <si>
    <t>Ac</t>
  </si>
  <si>
    <t>Ac2 O3</t>
  </si>
  <si>
    <t>Aluminum</t>
  </si>
  <si>
    <t>Al2 O3</t>
  </si>
  <si>
    <t>Corundum</t>
  </si>
  <si>
    <t>Antimony</t>
  </si>
  <si>
    <t>Sb</t>
  </si>
  <si>
    <t>Sb2 O3</t>
  </si>
  <si>
    <t>Valentinite</t>
  </si>
  <si>
    <t>Arsenic</t>
  </si>
  <si>
    <t>As</t>
  </si>
  <si>
    <t>As2 O3</t>
  </si>
  <si>
    <t>Claudetite</t>
  </si>
  <si>
    <t>Barium</t>
  </si>
  <si>
    <t>Ba</t>
  </si>
  <si>
    <t>Ba O</t>
  </si>
  <si>
    <t>Berylium</t>
  </si>
  <si>
    <t>Be</t>
  </si>
  <si>
    <t>Be O</t>
  </si>
  <si>
    <t>Bromellite</t>
  </si>
  <si>
    <t>Bismuth</t>
  </si>
  <si>
    <t>Bi</t>
  </si>
  <si>
    <t>Bi2 O3</t>
  </si>
  <si>
    <t>Boron</t>
  </si>
  <si>
    <t>B</t>
  </si>
  <si>
    <t>B2 O3</t>
  </si>
  <si>
    <t>Cadmium</t>
  </si>
  <si>
    <t>Cd</t>
  </si>
  <si>
    <t>Cd O</t>
  </si>
  <si>
    <t>Calcium</t>
  </si>
  <si>
    <t>Ca O</t>
  </si>
  <si>
    <t>Cerium</t>
  </si>
  <si>
    <t>Ce</t>
  </si>
  <si>
    <t>Ce O2</t>
  </si>
  <si>
    <t>"</t>
  </si>
  <si>
    <t>Ce2 O3</t>
  </si>
  <si>
    <t>Cesium</t>
  </si>
  <si>
    <t>Cs</t>
  </si>
  <si>
    <t>Cs2 O</t>
  </si>
  <si>
    <t>Chromium</t>
  </si>
  <si>
    <t>Cr</t>
  </si>
  <si>
    <t>Cr2 O3</t>
  </si>
  <si>
    <t>Cobalt</t>
  </si>
  <si>
    <t>Co</t>
  </si>
  <si>
    <t>Co O</t>
  </si>
  <si>
    <t>Co3 O4</t>
  </si>
  <si>
    <t>Copper</t>
  </si>
  <si>
    <t>Cu</t>
  </si>
  <si>
    <t>Cu O</t>
  </si>
  <si>
    <t>Tenorite</t>
  </si>
  <si>
    <t>Cu2 O</t>
  </si>
  <si>
    <t>Cuprite</t>
  </si>
  <si>
    <t>Erbium</t>
  </si>
  <si>
    <t>Er</t>
  </si>
  <si>
    <t>Er2 O3</t>
  </si>
  <si>
    <t>Gadolinium</t>
  </si>
  <si>
    <t>Gd</t>
  </si>
  <si>
    <t>Gd2 O3</t>
  </si>
  <si>
    <t>Gallium</t>
  </si>
  <si>
    <t>Ga</t>
  </si>
  <si>
    <t>Ga2 O3</t>
  </si>
  <si>
    <t>Germanium</t>
  </si>
  <si>
    <t>Ge</t>
  </si>
  <si>
    <t>Ge O2</t>
  </si>
  <si>
    <t xml:space="preserve">         Ç  Oxide Percent _ Conversion Number = Elemental Percent  È</t>
  </si>
  <si>
    <t xml:space="preserve">         Ç  Elemental Percent Ö Conversion Number = Oxide Percent  È</t>
  </si>
  <si>
    <t>(2)    Element</t>
  </si>
  <si>
    <t>Hafnium</t>
  </si>
  <si>
    <t>Hf</t>
  </si>
  <si>
    <t>Hf O2</t>
  </si>
  <si>
    <t>Indium</t>
  </si>
  <si>
    <t>In</t>
  </si>
  <si>
    <t>In2 O3</t>
  </si>
  <si>
    <t>Iron</t>
  </si>
  <si>
    <t>Fe O</t>
  </si>
  <si>
    <t>Fe2 O3</t>
  </si>
  <si>
    <t>Hematite</t>
  </si>
  <si>
    <t>Fe3 O4</t>
  </si>
  <si>
    <t>Magnetite</t>
  </si>
  <si>
    <t>Lathanum</t>
  </si>
  <si>
    <t>La</t>
  </si>
  <si>
    <t>La2 O3</t>
  </si>
  <si>
    <t>Lead</t>
  </si>
  <si>
    <t>Pb</t>
  </si>
  <si>
    <t>Pb O</t>
  </si>
  <si>
    <t>Massicot</t>
  </si>
  <si>
    <t>Pb O2</t>
  </si>
  <si>
    <t>Plattnerite</t>
  </si>
  <si>
    <t>Lithium</t>
  </si>
  <si>
    <t>Li</t>
  </si>
  <si>
    <t>Li2 O</t>
  </si>
  <si>
    <t>Magnesium</t>
  </si>
  <si>
    <t>Mg O</t>
  </si>
  <si>
    <t>Periclase</t>
  </si>
  <si>
    <t>Manganese</t>
  </si>
  <si>
    <t>Mn</t>
  </si>
  <si>
    <t>Mn O</t>
  </si>
  <si>
    <t>Manganosite</t>
  </si>
  <si>
    <t>Mn O2</t>
  </si>
  <si>
    <t>Pyrolusite</t>
  </si>
  <si>
    <t>Mn2 O3</t>
  </si>
  <si>
    <t>Mercury</t>
  </si>
  <si>
    <t>Hg</t>
  </si>
  <si>
    <t>Hg O</t>
  </si>
  <si>
    <t>Montroydite</t>
  </si>
  <si>
    <t>Molybdenum</t>
  </si>
  <si>
    <t>Mo</t>
  </si>
  <si>
    <t>Mo O3</t>
  </si>
  <si>
    <t>Neodymium</t>
  </si>
  <si>
    <t>Nd</t>
  </si>
  <si>
    <t>Nd2 O3</t>
  </si>
  <si>
    <t>Nickel</t>
  </si>
  <si>
    <t>Ni</t>
  </si>
  <si>
    <t>NiO</t>
  </si>
  <si>
    <t>Niobium</t>
  </si>
  <si>
    <t>Nb</t>
  </si>
  <si>
    <t>Nb2 O5</t>
  </si>
  <si>
    <t>( Columbium )</t>
  </si>
  <si>
    <t>Cb</t>
  </si>
  <si>
    <t>Cb2 O5</t>
  </si>
  <si>
    <t>Now is Niobium</t>
  </si>
  <si>
    <t>Phosphorus</t>
  </si>
  <si>
    <t>P</t>
  </si>
  <si>
    <t>P2 O5</t>
  </si>
  <si>
    <t>Potassium</t>
  </si>
  <si>
    <t>K2 O</t>
  </si>
  <si>
    <t>Praseodymium</t>
  </si>
  <si>
    <t>Pr</t>
  </si>
  <si>
    <t>Pr2 O3</t>
  </si>
  <si>
    <t>(3)    Element</t>
  </si>
  <si>
    <t>Radium</t>
  </si>
  <si>
    <t>Ra</t>
  </si>
  <si>
    <t>Ra O</t>
  </si>
  <si>
    <t>Rubidium</t>
  </si>
  <si>
    <t>Rb</t>
  </si>
  <si>
    <t>Rb2 O</t>
  </si>
  <si>
    <t>Samarium</t>
  </si>
  <si>
    <t>Sm</t>
  </si>
  <si>
    <t>Sm2 O3</t>
  </si>
  <si>
    <t>Selenium</t>
  </si>
  <si>
    <t>Se</t>
  </si>
  <si>
    <t>Se O2</t>
  </si>
  <si>
    <t>Silicon</t>
  </si>
  <si>
    <t>Si O2</t>
  </si>
  <si>
    <t>Quartz</t>
  </si>
  <si>
    <t>Silver</t>
  </si>
  <si>
    <t>Ag</t>
  </si>
  <si>
    <t>Ag2 O</t>
  </si>
  <si>
    <t>Sodium</t>
  </si>
  <si>
    <t>Na2 O</t>
  </si>
  <si>
    <t>Strontium</t>
  </si>
  <si>
    <t>Sr</t>
  </si>
  <si>
    <t>Sr O</t>
  </si>
  <si>
    <t>Sulfur</t>
  </si>
  <si>
    <t>S</t>
  </si>
  <si>
    <t>S O2</t>
  </si>
  <si>
    <t>S O3</t>
  </si>
  <si>
    <t>S O4</t>
  </si>
  <si>
    <t>Tantalum</t>
  </si>
  <si>
    <t>Ta</t>
  </si>
  <si>
    <t>Ta2 O5</t>
  </si>
  <si>
    <t>Tellurium</t>
  </si>
  <si>
    <t>Te</t>
  </si>
  <si>
    <t>Te O2</t>
  </si>
  <si>
    <t>Tellurite</t>
  </si>
  <si>
    <t>Terbium</t>
  </si>
  <si>
    <t>Tb</t>
  </si>
  <si>
    <t>Tb2 O3</t>
  </si>
  <si>
    <t>Thallium</t>
  </si>
  <si>
    <t>Tl</t>
  </si>
  <si>
    <t>Tl2 O3</t>
  </si>
  <si>
    <t>Thorium</t>
  </si>
  <si>
    <t>Th</t>
  </si>
  <si>
    <t>Th O2</t>
  </si>
  <si>
    <t>Thorianite</t>
  </si>
  <si>
    <t>Titanium</t>
  </si>
  <si>
    <t>Ti</t>
  </si>
  <si>
    <t>Ti O2</t>
  </si>
  <si>
    <t>Rutile</t>
  </si>
  <si>
    <t>Tin</t>
  </si>
  <si>
    <t>Sn</t>
  </si>
  <si>
    <t>Sn O2</t>
  </si>
  <si>
    <t>Cassiterite</t>
  </si>
  <si>
    <t>Uranium</t>
  </si>
  <si>
    <t>U</t>
  </si>
  <si>
    <t>U O2</t>
  </si>
  <si>
    <t>Uraninite</t>
  </si>
  <si>
    <t>U3 O8</t>
  </si>
  <si>
    <t>Vanadium</t>
  </si>
  <si>
    <t>V</t>
  </si>
  <si>
    <t>V O2</t>
  </si>
  <si>
    <t>V2 O5</t>
  </si>
  <si>
    <t>Wolfram</t>
  </si>
  <si>
    <t>W</t>
  </si>
  <si>
    <t>W O3</t>
  </si>
  <si>
    <t>also called Tungsten</t>
  </si>
  <si>
    <t>(4)    Element</t>
  </si>
  <si>
    <t>Yttrium</t>
  </si>
  <si>
    <t>Y</t>
  </si>
  <si>
    <t>Y2 O3</t>
  </si>
  <si>
    <t>Zinc</t>
  </si>
  <si>
    <t>Zn</t>
  </si>
  <si>
    <t>Zn O</t>
  </si>
  <si>
    <t>Zincite</t>
  </si>
  <si>
    <t>Zirconium</t>
  </si>
  <si>
    <t>Zr</t>
  </si>
  <si>
    <t>Zr O2</t>
  </si>
  <si>
    <t>Baddeleyite</t>
  </si>
  <si>
    <t xml:space="preserve">Ç  PPM's Ö 10,000 = Percent (as actual value in percent)  È </t>
  </si>
  <si>
    <t xml:space="preserve"> [ Example.   10,000 ppm = 1%  ]</t>
  </si>
  <si>
    <t>Ç  Percent (as actual value in percent) _ 10,000 = PPM's  È</t>
  </si>
  <si>
    <t xml:space="preserve"> [ Example.   0.01% = 100 ppm  ]</t>
  </si>
  <si>
    <t>Enter PPM's  in Red box</t>
  </si>
  <si>
    <t>equals</t>
  </si>
  <si>
    <t>equals lbs/tn</t>
  </si>
  <si>
    <t xml:space="preserve"> Pounds/Ton</t>
  </si>
  <si>
    <t>Enter Percent in Pink Box</t>
  </si>
  <si>
    <t>ppm's</t>
  </si>
  <si>
    <t>Planilha adaptada e melhorada por Higor Oliveira xD</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</si>
</sst>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
    <numFmt numFmtId="165" formatCode="#,##0.0000"/>
    <numFmt numFmtId="166" formatCode="#,##0.00000"/>
    <numFmt numFmtId="167" formatCode="#,##0.000"/>
    <numFmt numFmtId="168" formatCode="0.000%"/>
    <numFmt numFmtId="169" formatCode="#,##0.0"/>
  </numFmts>
  <fonts count="20">
    <font>
      <sz val="9.0"/>
      <color rgb="FF000000"/>
      <name val="Arial"/>
    </font>
    <font>
      <b/>
      <sz val="18.0"/>
    </font>
    <font>
      <sz val="14.0"/>
    </font>
    <font>
      <sz val="12.0"/>
    </font>
    <font>
      <b/>
      <sz val="14.0"/>
    </font>
    <font>
      <b/>
      <sz val="10.0"/>
      <name val="Arial"/>
    </font>
    <font/>
    <font>
      <b/>
      <sz val="10.0"/>
      <name val="Times New Roman"/>
    </font>
    <font>
      <b/>
      <sz val="9.0"/>
      <name val="Arial"/>
    </font>
    <font>
      <b/>
      <sz val="9.0"/>
      <name val="Times New Roman"/>
    </font>
    <font>
      <sz val="10.0"/>
      <color rgb="FFFFFFFF"/>
      <name val="Arial"/>
    </font>
    <font>
      <sz val="10.0"/>
      <name val="Arial"/>
    </font>
    <font>
      <sz val="10.0"/>
      <name val="Times New Roman"/>
    </font>
    <font>
      <b/>
      <sz val="14.0"/>
      <name val="Arial"/>
    </font>
    <font>
      <sz val="12.0"/>
      <name val="Arial"/>
    </font>
    <font>
      <name val="Arial"/>
    </font>
    <font>
      <b/>
      <sz val="12.0"/>
    </font>
    <font>
      <b/>
      <name val="Arial"/>
    </font>
    <font>
      <i/>
      <name val="Arial"/>
    </font>
    <font>
      <i/>
      <sz val="8.0"/>
      <name val="Arial"/>
    </font>
  </fonts>
  <fills count="11">
    <fill>
      <patternFill patternType="none"/>
    </fill>
    <fill>
      <patternFill patternType="lightGray"/>
    </fill>
    <fill>
      <patternFill patternType="solid">
        <fgColor rgb="FFE06666"/>
        <bgColor rgb="FFE06666"/>
      </patternFill>
    </fill>
    <fill>
      <patternFill patternType="solid">
        <fgColor rgb="FF783F04"/>
        <bgColor rgb="FF783F04"/>
      </patternFill>
    </fill>
    <fill>
      <patternFill patternType="solid">
        <fgColor rgb="FFFFFFFF"/>
        <bgColor rgb="FFFFFFFF"/>
      </patternFill>
    </fill>
    <fill>
      <patternFill patternType="solid">
        <fgColor rgb="FFFF0000"/>
        <bgColor rgb="FFFF0000"/>
      </patternFill>
    </fill>
    <fill>
      <patternFill patternType="solid">
        <fgColor rgb="FF9BBB59"/>
        <bgColor rgb="FF9BBB59"/>
      </patternFill>
    </fill>
    <fill>
      <patternFill patternType="solid">
        <fgColor rgb="FF8DB3E2"/>
        <bgColor rgb="FF8DB3E2"/>
      </patternFill>
    </fill>
    <fill>
      <patternFill patternType="solid">
        <fgColor rgb="FFFF6600"/>
        <bgColor rgb="FFFF6600"/>
      </patternFill>
    </fill>
    <fill>
      <patternFill patternType="solid">
        <fgColor rgb="FFD99594"/>
        <bgColor rgb="FFD99594"/>
      </patternFill>
    </fill>
    <fill>
      <patternFill patternType="solid">
        <fgColor rgb="FFEFEFEF"/>
        <bgColor rgb="FFEFEFEF"/>
      </patternFill>
    </fill>
  </fills>
  <borders count="91">
    <border/>
    <border>
      <left style="thick">
        <color rgb="FF000000"/>
      </left>
      <right style="medium">
        <color rgb="FF000000"/>
      </right>
      <top style="thick">
        <color rgb="FF000000"/>
      </top>
    </border>
    <border>
      <left style="medium">
        <color rgb="FF000000"/>
      </left>
      <top style="thick">
        <color rgb="FF000000"/>
      </top>
      <bottom style="thin">
        <color rgb="FF000000"/>
      </bottom>
    </border>
    <border>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medium">
        <color rgb="FF000000"/>
      </right>
      <bottom style="medium">
        <color rgb="FF000000"/>
      </bottom>
    </border>
    <border>
      <left style="medium">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bottom style="medium">
        <color rgb="FF000000"/>
      </bottom>
    </border>
    <border>
      <right style="thick">
        <color rgb="FF000000"/>
      </right>
      <bottom style="medium">
        <color rgb="FF000000"/>
      </bottom>
    </border>
    <border>
      <left style="thick">
        <color rgb="FF000000"/>
      </left>
      <right style="medium">
        <color rgb="FF000000"/>
      </right>
      <top style="medium">
        <color rgb="FF000000"/>
      </top>
      <bottom style="thin">
        <color rgb="FF000000"/>
      </bottom>
    </border>
    <border>
      <left style="medium">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thin">
        <color rgb="FF000000"/>
      </right>
      <bottom style="thin">
        <color rgb="FF000000"/>
      </bottom>
    </border>
    <border>
      <left style="thin">
        <color rgb="FF000000"/>
      </left>
      <right style="thick">
        <color rgb="FF000000"/>
      </right>
      <top style="medium">
        <color rgb="FF000000"/>
      </top>
      <bottom style="thin">
        <color rgb="FF000000"/>
      </bottom>
    </border>
    <border>
      <left style="thick">
        <color rgb="FF000000"/>
      </left>
      <right style="medium">
        <color rgb="FF000000"/>
      </right>
      <top style="thin">
        <color rgb="FF000000"/>
      </top>
      <bottom style="thin">
        <color rgb="FF000000"/>
      </bottom>
    </border>
    <border>
      <left style="medium">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ck">
        <color rgb="FF000000"/>
      </right>
      <top style="thin">
        <color rgb="FF000000"/>
      </top>
      <bottom style="thin">
        <color rgb="FF000000"/>
      </bottom>
    </border>
    <border>
      <left style="thick">
        <color rgb="FF000000"/>
      </left>
      <right style="medium">
        <color rgb="FF000000"/>
      </right>
      <bottom style="thick">
        <color rgb="FF000000"/>
      </bottom>
    </border>
    <border>
      <left style="medium">
        <color rgb="FF000000"/>
      </left>
      <top style="thin">
        <color rgb="FF000000"/>
      </top>
      <bottom style="thick">
        <color rgb="FF000000"/>
      </bottom>
    </border>
    <border>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right style="thick">
        <color rgb="FF000000"/>
      </right>
      <bottom style="thick">
        <color rgb="FF000000"/>
      </bottom>
    </border>
    <border>
      <left style="medium">
        <color rgb="FF000000"/>
      </left>
      <right style="medium">
        <color rgb="FF000000"/>
      </right>
      <top style="medium">
        <color rgb="FF000000"/>
      </top>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medium">
        <color rgb="FF000000"/>
      </left>
      <right style="medium">
        <color rgb="FF000000"/>
      </right>
      <bottom style="medium">
        <color rgb="FF000000"/>
      </bottom>
    </border>
    <border>
      <right style="thin">
        <color rgb="FF000000"/>
      </right>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bottom style="thin">
        <color rgb="FF000000"/>
      </bottom>
    </border>
    <border>
      <left style="medium">
        <color rgb="FF000000"/>
      </left>
      <right style="medium">
        <color rgb="FF000000"/>
      </right>
      <top style="thin">
        <color rgb="FF000000"/>
      </top>
    </border>
    <border>
      <left style="medium">
        <color rgb="FF000000"/>
      </left>
      <right style="thin">
        <color rgb="FF000000"/>
      </right>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ck">
        <color rgb="FF000000"/>
      </left>
      <right style="medium">
        <color rgb="FF000000"/>
      </right>
      <top style="thick">
        <color rgb="FF000000"/>
      </top>
      <bottom style="thick">
        <color rgb="FF000000"/>
      </bottom>
    </border>
    <border>
      <left style="medium">
        <color rgb="FF000000"/>
      </left>
      <right style="thin">
        <color rgb="FF000000"/>
      </right>
      <top style="thick">
        <color rgb="FF000000"/>
      </top>
      <bottom style="thick">
        <color rgb="FF000000"/>
      </bottom>
    </border>
    <border>
      <left style="medium">
        <color rgb="FF000000"/>
      </left>
      <right style="thick">
        <color rgb="FF000000"/>
      </right>
      <top style="thick">
        <color rgb="FF000000"/>
      </top>
      <bottom style="thick">
        <color rgb="FF000000"/>
      </bottom>
    </border>
    <border>
      <left style="medium">
        <color rgb="FF000000"/>
      </left>
      <right style="thin">
        <color rgb="FF000000"/>
      </right>
      <bottom style="medium">
        <color rgb="FF000000"/>
      </bottom>
    </border>
    <border>
      <left style="medium">
        <color rgb="FF000000"/>
      </left>
      <right style="medium">
        <color rgb="FF000000"/>
      </right>
    </border>
    <border>
      <right style="thin">
        <color rgb="FF000000"/>
      </right>
      <top style="thin">
        <color rgb="FF000000"/>
      </top>
    </border>
    <border>
      <left style="thick">
        <color rgb="FF000000"/>
      </left>
      <right style="thin">
        <color rgb="FF000000"/>
      </right>
      <top style="thick">
        <color rgb="FF000000"/>
      </top>
      <bottom style="thin">
        <color rgb="FF000000"/>
      </bottom>
    </border>
    <border>
      <left style="thick">
        <color rgb="FF000000"/>
      </left>
      <right style="thin">
        <color rgb="FF000000"/>
      </right>
      <bottom style="thin">
        <color rgb="FF000000"/>
      </bottom>
    </border>
    <border>
      <left style="thin">
        <color rgb="FF000000"/>
      </left>
      <right style="thick">
        <color rgb="FF000000"/>
      </right>
      <bottom style="thin">
        <color rgb="FF000000"/>
      </bottom>
    </border>
    <border>
      <left style="thick">
        <color rgb="FF000000"/>
      </left>
      <right style="thin">
        <color rgb="FF000000"/>
      </right>
      <top style="thin">
        <color rgb="FF000000"/>
      </top>
      <bottom style="thin">
        <color rgb="FF000000"/>
      </bottom>
    </border>
    <border>
      <left style="thick">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ck">
        <color rgb="FF000000"/>
      </left>
      <right style="thick">
        <color rgb="FF000000"/>
      </right>
      <top style="thick">
        <color rgb="FF000000"/>
      </top>
      <bottom style="medium">
        <color rgb="FF000000"/>
      </bottom>
    </border>
    <border>
      <left style="thick">
        <color rgb="FF000000"/>
      </left>
      <right style="thick">
        <color rgb="FF000000"/>
      </right>
      <top style="thin">
        <color rgb="FF000000"/>
      </top>
      <bottom style="thin">
        <color rgb="FF000000"/>
      </bottom>
    </border>
    <border>
      <left style="thick">
        <color rgb="FF000000"/>
      </left>
      <right style="thick">
        <color rgb="FF000000"/>
      </right>
    </border>
    <border>
      <left style="thick">
        <color rgb="FF000000"/>
      </left>
      <right style="thin">
        <color rgb="FF000000"/>
      </right>
      <top style="thin">
        <color rgb="FF000000"/>
      </top>
    </border>
    <border>
      <left style="thin">
        <color rgb="FF000000"/>
      </left>
      <right style="thick">
        <color rgb="FF000000"/>
      </right>
      <top style="thin">
        <color rgb="FF000000"/>
      </top>
    </border>
    <border>
      <left style="thick">
        <color rgb="FF000000"/>
      </left>
      <right style="thin">
        <color rgb="FF000000"/>
      </right>
      <top style="thick">
        <color rgb="FF000000"/>
      </top>
      <bottom style="thick">
        <color rgb="FF000000"/>
      </bottom>
    </border>
    <border>
      <left style="thin">
        <color rgb="FF000000"/>
      </left>
      <right style="thin">
        <color rgb="FF000000"/>
      </right>
      <top style="thick">
        <color rgb="FF000000"/>
      </top>
      <bottom style="thick">
        <color rgb="FF000000"/>
      </bottom>
    </border>
    <border>
      <left style="thin">
        <color rgb="FF000000"/>
      </left>
      <right style="thick">
        <color rgb="FF000000"/>
      </right>
      <top style="thick">
        <color rgb="FF000000"/>
      </top>
      <bottom style="thick">
        <color rgb="FF000000"/>
      </bottom>
    </border>
    <border>
      <bottom style="thin">
        <color rgb="FF000000"/>
      </bottom>
    </border>
    <border>
      <right style="double">
        <color rgb="FFDD0806"/>
      </right>
      <bottom style="thin">
        <color rgb="FF000000"/>
      </bottom>
    </border>
    <border>
      <right/>
      <top style="double">
        <color rgb="FFDD0806"/>
      </top>
      <bottom style="double">
        <color rgb="FFDD0806"/>
      </bottom>
    </border>
    <border>
      <right style="double">
        <color rgb="FFDD0806"/>
      </right>
      <top style="double">
        <color rgb="FFDD0806"/>
      </top>
      <bottom style="double">
        <color rgb="FFDD0806"/>
      </bottom>
    </border>
    <border>
      <right style="double">
        <color rgb="FFDD0806"/>
      </right>
    </border>
    <border>
      <bottom style="double">
        <color rgb="FFDD0806"/>
      </bottom>
    </border>
    <border>
      <right style="double">
        <color rgb="FFDD0806"/>
      </right>
      <bottom style="double">
        <color rgb="FFDD0806"/>
      </bottom>
    </border>
    <border>
      <left/>
      <right/>
      <bottom/>
    </border>
    <border>
      <right/>
      <bottom/>
    </border>
    <border>
      <left/>
      <right/>
      <bottom style="thin">
        <color rgb="FF000000"/>
      </bottom>
    </border>
    <border>
      <right/>
      <bottom style="thin">
        <color rgb="FF000000"/>
      </bottom>
    </border>
    <border>
      <right/>
      <bottom style="double">
        <color rgb="FFDD0806"/>
      </bottom>
    </border>
    <border>
      <left style="thin">
        <color rgb="FF000000"/>
      </left>
      <right/>
      <bottom/>
    </border>
    <border>
      <right style="thin">
        <color rgb="FF000000"/>
      </right>
      <bottom/>
    </border>
    <border>
      <left style="thin">
        <color rgb="FF000000"/>
      </left>
      <right/>
      <bottom style="thin">
        <color rgb="FF000000"/>
      </bottom>
    </border>
    <border>
      <right style="thin">
        <color rgb="FF000000"/>
      </right>
      <bottom style="thin">
        <color rgb="FF000000"/>
      </bottom>
    </border>
    <border>
      <right style="double">
        <color rgb="FFDD0806"/>
      </right>
      <bottom/>
    </border>
    <border>
      <right style="thin">
        <color rgb="FF000000"/>
      </right>
    </border>
    <border>
      <bottom/>
    </border>
    <border>
      <right/>
      <bottom style="double">
        <color rgb="FFF20884"/>
      </bottom>
    </border>
    <border>
      <right style="double">
        <color rgb="FFF20884"/>
      </right>
      <bottom/>
    </border>
    <border>
      <right style="double">
        <color rgb="FFF20884"/>
      </right>
      <bottom style="double">
        <color rgb="FFF20884"/>
      </bottom>
    </border>
  </borders>
  <cellStyleXfs count="1">
    <xf borderId="0" fillId="0" fontId="0" numFmtId="0" applyAlignment="1" applyFont="1"/>
  </cellStyleXfs>
  <cellXfs count="219">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0" fontId="2" numFmtId="0" xfId="0" applyAlignment="1" applyFont="1">
      <alignment readingOrder="0" shrinkToFit="0" vertical="center" wrapText="1"/>
    </xf>
    <xf borderId="0" fillId="0" fontId="3" numFmtId="0" xfId="0" applyAlignment="1" applyFont="1">
      <alignment readingOrder="0" shrinkToFit="0" vertical="top" wrapText="1"/>
    </xf>
    <xf borderId="0" fillId="0" fontId="4" numFmtId="0" xfId="0" applyAlignment="1" applyFont="1">
      <alignment readingOrder="0"/>
    </xf>
    <xf borderId="1" fillId="0" fontId="5" numFmtId="0" xfId="0" applyAlignment="1" applyBorder="1" applyFont="1">
      <alignment horizontal="left" shrinkToFit="0" wrapText="0"/>
    </xf>
    <xf borderId="2" fillId="0" fontId="5" numFmtId="0" xfId="0" applyAlignment="1" applyBorder="1" applyFont="1">
      <alignment horizontal="left" shrinkToFit="0" wrapText="0"/>
    </xf>
    <xf borderId="3" fillId="0" fontId="6" numFmtId="0" xfId="0" applyBorder="1" applyFont="1"/>
    <xf borderId="4" fillId="0" fontId="5" numFmtId="0" xfId="0" applyAlignment="1" applyBorder="1" applyFont="1">
      <alignment horizontal="center" shrinkToFit="0" wrapText="0"/>
    </xf>
    <xf borderId="5" fillId="0" fontId="5" numFmtId="0" xfId="0" applyAlignment="1" applyBorder="1" applyFont="1">
      <alignment horizontal="center" shrinkToFit="0" wrapText="0"/>
    </xf>
    <xf borderId="0" fillId="0" fontId="7" numFmtId="0" xfId="0" applyAlignment="1" applyFont="1">
      <alignment horizontal="center" shrinkToFit="0" wrapText="0"/>
    </xf>
    <xf borderId="6" fillId="0" fontId="8" numFmtId="0" xfId="0" applyAlignment="1" applyBorder="1" applyFont="1">
      <alignment horizontal="left" shrinkToFit="0" wrapText="0"/>
    </xf>
    <xf borderId="7" fillId="0" fontId="8" numFmtId="0" xfId="0" applyAlignment="1" applyBorder="1" applyFont="1">
      <alignment horizontal="left" shrinkToFit="0" wrapText="0"/>
    </xf>
    <xf borderId="8" fillId="0" fontId="6" numFmtId="0" xfId="0" applyBorder="1" applyFont="1"/>
    <xf borderId="9" fillId="0" fontId="8" numFmtId="0" xfId="0" applyAlignment="1" applyBorder="1" applyFont="1">
      <alignment horizontal="center" shrinkToFit="0" wrapText="0"/>
    </xf>
    <xf borderId="10" fillId="0" fontId="8" numFmtId="0" xfId="0" applyAlignment="1" applyBorder="1" applyFont="1">
      <alignment horizontal="center" shrinkToFit="0" wrapText="0"/>
    </xf>
    <xf borderId="11" fillId="0" fontId="8" numFmtId="0" xfId="0" applyAlignment="1" applyBorder="1" applyFont="1">
      <alignment horizontal="center" shrinkToFit="0" wrapText="0"/>
    </xf>
    <xf borderId="0" fillId="0" fontId="9" numFmtId="0" xfId="0" applyAlignment="1" applyFont="1">
      <alignment horizontal="center" shrinkToFit="0" wrapText="0"/>
    </xf>
    <xf borderId="12" fillId="0" fontId="5" numFmtId="0" xfId="0" applyAlignment="1" applyBorder="1" applyFont="1">
      <alignment horizontal="left" shrinkToFit="0" wrapText="0"/>
    </xf>
    <xf borderId="13" fillId="3" fontId="10" numFmtId="0" xfId="0" applyAlignment="1" applyBorder="1" applyFill="1" applyFont="1">
      <alignment horizontal="left" shrinkToFit="0" wrapText="0"/>
    </xf>
    <xf borderId="14" fillId="0" fontId="6" numFmtId="0" xfId="0" applyBorder="1" applyFont="1"/>
    <xf borderId="15" fillId="3" fontId="10" numFmtId="0" xfId="0" applyAlignment="1" applyBorder="1" applyFont="1">
      <alignment horizontal="center" shrinkToFit="0" wrapText="0"/>
    </xf>
    <xf borderId="15" fillId="0" fontId="11" numFmtId="0" xfId="0" applyAlignment="1" applyBorder="1" applyFont="1">
      <alignment horizontal="center" shrinkToFit="0" wrapText="0"/>
    </xf>
    <xf borderId="16" fillId="0" fontId="11" numFmtId="0" xfId="0" applyAlignment="1" applyBorder="1" applyFont="1">
      <alignment horizontal="center" shrinkToFit="0" wrapText="0"/>
    </xf>
    <xf borderId="17" fillId="0" fontId="11" numFmtId="0" xfId="0" applyAlignment="1" applyBorder="1" applyFont="1">
      <alignment horizontal="center" shrinkToFit="0" wrapText="0"/>
    </xf>
    <xf borderId="0" fillId="0" fontId="12" numFmtId="0" xfId="0" applyAlignment="1" applyFont="1">
      <alignment shrinkToFit="0" wrapText="0"/>
    </xf>
    <xf borderId="18" fillId="0" fontId="5" numFmtId="0" xfId="0" applyAlignment="1" applyBorder="1" applyFont="1">
      <alignment horizontal="left" shrinkToFit="0" wrapText="0"/>
    </xf>
    <xf borderId="19" fillId="4" fontId="11" numFmtId="0" xfId="0" applyAlignment="1" applyBorder="1" applyFill="1" applyFont="1">
      <alignment horizontal="left" shrinkToFit="0" wrapText="0"/>
    </xf>
    <xf borderId="20" fillId="0" fontId="6" numFmtId="0" xfId="0" applyBorder="1" applyFont="1"/>
    <xf borderId="21" fillId="4" fontId="11" numFmtId="0" xfId="0" applyAlignment="1" applyBorder="1" applyFont="1">
      <alignment horizontal="center" shrinkToFit="0" wrapText="0"/>
    </xf>
    <xf borderId="21" fillId="0" fontId="11" numFmtId="0" xfId="0" applyAlignment="1" applyBorder="1" applyFont="1">
      <alignment horizontal="center" shrinkToFit="0" wrapText="0"/>
    </xf>
    <xf borderId="21" fillId="0" fontId="11" numFmtId="0" xfId="0" applyAlignment="1" applyBorder="1" applyFont="1">
      <alignment horizontal="center" readingOrder="0" shrinkToFit="0" wrapText="0"/>
    </xf>
    <xf borderId="22" fillId="0" fontId="11" numFmtId="0" xfId="0" applyAlignment="1" applyBorder="1" applyFont="1">
      <alignment shrinkToFit="0" wrapText="0"/>
    </xf>
    <xf borderId="19" fillId="5" fontId="11" numFmtId="0" xfId="0" applyAlignment="1" applyBorder="1" applyFill="1" applyFont="1">
      <alignment horizontal="left" shrinkToFit="0" wrapText="0"/>
    </xf>
    <xf borderId="21" fillId="5" fontId="11" numFmtId="0" xfId="0" applyAlignment="1" applyBorder="1" applyFont="1">
      <alignment horizontal="center" shrinkToFit="0" wrapText="0"/>
    </xf>
    <xf borderId="22" fillId="0" fontId="11" numFmtId="0" xfId="0" applyAlignment="1" applyBorder="1" applyFont="1">
      <alignment horizontal="center" shrinkToFit="0" wrapText="0"/>
    </xf>
    <xf borderId="19" fillId="6" fontId="11" numFmtId="0" xfId="0" applyAlignment="1" applyBorder="1" applyFill="1" applyFont="1">
      <alignment horizontal="left" shrinkToFit="0" wrapText="0"/>
    </xf>
    <xf borderId="21" fillId="6" fontId="11" numFmtId="0" xfId="0" applyAlignment="1" applyBorder="1" applyFont="1">
      <alignment horizontal="center" shrinkToFit="0" wrapText="0"/>
    </xf>
    <xf borderId="19" fillId="7" fontId="11" numFmtId="0" xfId="0" applyAlignment="1" applyBorder="1" applyFill="1" applyFont="1">
      <alignment horizontal="left" shrinkToFit="0" wrapText="0"/>
    </xf>
    <xf borderId="21" fillId="7" fontId="11" numFmtId="0" xfId="0" applyAlignment="1" applyBorder="1" applyFont="1">
      <alignment horizontal="center" shrinkToFit="0" wrapText="0"/>
    </xf>
    <xf borderId="19" fillId="8" fontId="11" numFmtId="0" xfId="0" applyAlignment="1" applyBorder="1" applyFill="1" applyFont="1">
      <alignment horizontal="left" shrinkToFit="0" wrapText="0"/>
    </xf>
    <xf borderId="21" fillId="8" fontId="11" numFmtId="0" xfId="0" applyAlignment="1" applyBorder="1" applyFont="1">
      <alignment horizontal="center" shrinkToFit="0" wrapText="0"/>
    </xf>
    <xf borderId="19" fillId="9" fontId="5" numFmtId="0" xfId="0" applyAlignment="1" applyBorder="1" applyFill="1" applyFont="1">
      <alignment horizontal="left" shrinkToFit="0" wrapText="0"/>
    </xf>
    <xf borderId="21" fillId="9" fontId="11" numFmtId="0" xfId="0" applyAlignment="1" applyBorder="1" applyFont="1">
      <alignment horizontal="center" shrinkToFit="0" wrapText="0"/>
    </xf>
    <xf borderId="23" fillId="0" fontId="5" numFmtId="0" xfId="0" applyAlignment="1" applyBorder="1" applyFont="1">
      <alignment horizontal="left" shrinkToFit="0" wrapText="0"/>
    </xf>
    <xf borderId="24" fillId="0" fontId="5" numFmtId="0" xfId="0" applyAlignment="1" applyBorder="1" applyFont="1">
      <alignment horizontal="left" shrinkToFit="0" wrapText="0"/>
    </xf>
    <xf borderId="25" fillId="0" fontId="6" numFmtId="0" xfId="0" applyBorder="1" applyFont="1"/>
    <xf borderId="26" fillId="0" fontId="5" numFmtId="0" xfId="0" applyAlignment="1" applyBorder="1" applyFont="1">
      <alignment horizontal="center" shrinkToFit="0" wrapText="0"/>
    </xf>
    <xf borderId="26" fillId="0" fontId="5" numFmtId="0" xfId="0" applyAlignment="1" applyBorder="1" applyFont="1">
      <alignment shrinkToFit="0" wrapText="0"/>
    </xf>
    <xf borderId="27" fillId="0" fontId="5" numFmtId="0" xfId="0" applyAlignment="1" applyBorder="1" applyFont="1">
      <alignment horizontal="center" shrinkToFit="0" wrapText="0"/>
    </xf>
    <xf borderId="0" fillId="0" fontId="7" numFmtId="0" xfId="0" applyAlignment="1" applyFont="1">
      <alignment shrinkToFit="0" wrapText="0"/>
    </xf>
    <xf borderId="0" fillId="0" fontId="5" numFmtId="0" xfId="0" applyAlignment="1" applyFont="1">
      <alignment horizontal="left" readingOrder="0" shrinkToFit="0" wrapText="0"/>
    </xf>
    <xf borderId="0" fillId="0" fontId="13" numFmtId="0" xfId="0" applyAlignment="1" applyFont="1">
      <alignment horizontal="left" readingOrder="0" shrinkToFit="0" wrapText="0"/>
    </xf>
    <xf borderId="28" fillId="0" fontId="5" numFmtId="0" xfId="0" applyAlignment="1" applyBorder="1" applyFont="1">
      <alignment horizontal="left" shrinkToFit="0" wrapText="0"/>
    </xf>
    <xf borderId="29" fillId="0" fontId="5" numFmtId="0" xfId="0" applyAlignment="1" applyBorder="1" applyFont="1">
      <alignment horizontal="center" shrinkToFit="0" wrapText="0"/>
    </xf>
    <xf borderId="30" fillId="0" fontId="5" numFmtId="0" xfId="0" applyAlignment="1" applyBorder="1" applyFont="1">
      <alignment horizontal="center" shrinkToFit="0" wrapText="0"/>
    </xf>
    <xf borderId="31" fillId="0" fontId="11" numFmtId="0" xfId="0" applyAlignment="1" applyBorder="1" applyFont="1">
      <alignment horizontal="left" shrinkToFit="0" wrapText="0"/>
    </xf>
    <xf borderId="32" fillId="0" fontId="5" numFmtId="0" xfId="0" applyAlignment="1" applyBorder="1" applyFont="1">
      <alignment shrinkToFit="0" wrapText="0"/>
    </xf>
    <xf borderId="10" fillId="0" fontId="5" numFmtId="0" xfId="0" applyAlignment="1" applyBorder="1" applyFont="1">
      <alignment horizontal="center" shrinkToFit="0" wrapText="0"/>
    </xf>
    <xf borderId="33" fillId="0" fontId="5" numFmtId="0" xfId="0" applyAlignment="1" applyBorder="1" applyFont="1">
      <alignment horizontal="center" shrinkToFit="0" wrapText="0"/>
    </xf>
    <xf borderId="34" fillId="0" fontId="5" numFmtId="0" xfId="0" applyAlignment="1" applyBorder="1" applyFont="1">
      <alignment horizontal="left" shrinkToFit="0" wrapText="0"/>
    </xf>
    <xf borderId="14" fillId="0" fontId="5" numFmtId="0" xfId="0" applyAlignment="1" applyBorder="1" applyFont="1">
      <alignment shrinkToFit="0" wrapText="0"/>
    </xf>
    <xf borderId="35" fillId="0" fontId="11" numFmtId="0" xfId="0" applyAlignment="1" applyBorder="1" applyFont="1">
      <alignment horizontal="center" shrinkToFit="0" wrapText="0"/>
    </xf>
    <xf borderId="36" fillId="0" fontId="5" numFmtId="0" xfId="0" applyAlignment="1" applyBorder="1" applyFont="1">
      <alignment horizontal="left" shrinkToFit="0" wrapText="0"/>
    </xf>
    <xf borderId="20" fillId="0" fontId="5" numFmtId="0" xfId="0" applyAlignment="1" applyBorder="1" applyFont="1">
      <alignment shrinkToFit="0" wrapText="0"/>
    </xf>
    <xf borderId="37" fillId="0" fontId="11" numFmtId="0" xfId="0" applyAlignment="1" applyBorder="1" applyFont="1">
      <alignment horizontal="center" shrinkToFit="0" wrapText="0"/>
    </xf>
    <xf borderId="31" fillId="0" fontId="5" numFmtId="0" xfId="0" applyAlignment="1" applyBorder="1" applyFont="1">
      <alignment horizontal="left" shrinkToFit="0" wrapText="0"/>
    </xf>
    <xf borderId="8" fillId="0" fontId="5" numFmtId="0" xfId="0" applyAlignment="1" applyBorder="1" applyFont="1">
      <alignment shrinkToFit="0" wrapText="0"/>
    </xf>
    <xf borderId="9" fillId="0" fontId="5" numFmtId="0" xfId="0" applyAlignment="1" applyBorder="1" applyFont="1">
      <alignment horizontal="center" shrinkToFit="0" wrapText="0"/>
    </xf>
    <xf borderId="0" fillId="0" fontId="5" numFmtId="0" xfId="0" applyAlignment="1" applyFont="1">
      <alignment horizontal="left" shrinkToFit="0" wrapText="0"/>
    </xf>
    <xf borderId="0" fillId="0" fontId="11" numFmtId="0" xfId="0" applyAlignment="1" applyFont="1">
      <alignment shrinkToFit="0" wrapText="0"/>
    </xf>
    <xf borderId="38" fillId="0" fontId="5" numFmtId="0" xfId="0" applyAlignment="1" applyBorder="1" applyFont="1">
      <alignment horizontal="left" shrinkToFit="0" wrapText="0"/>
    </xf>
    <xf borderId="39" fillId="0" fontId="5" numFmtId="0" xfId="0" applyAlignment="1" applyBorder="1" applyFont="1">
      <alignment shrinkToFit="0" wrapText="0"/>
    </xf>
    <xf borderId="40" fillId="0" fontId="5" numFmtId="0" xfId="0" applyAlignment="1" applyBorder="1" applyFont="1">
      <alignment horizontal="center" shrinkToFit="0" wrapText="0"/>
    </xf>
    <xf borderId="41" fillId="0" fontId="5" numFmtId="0" xfId="0" applyAlignment="1" applyBorder="1" applyFont="1">
      <alignment horizontal="center" shrinkToFit="0" wrapText="0"/>
    </xf>
    <xf borderId="14" fillId="0" fontId="11" numFmtId="0" xfId="0" applyAlignment="1" applyBorder="1" applyFont="1">
      <alignment horizontal="center" readingOrder="0" shrinkToFit="0" wrapText="0"/>
    </xf>
    <xf borderId="15" fillId="0" fontId="11" numFmtId="0" xfId="0" applyAlignment="1" applyBorder="1" applyFont="1">
      <alignment horizontal="center" readingOrder="0" shrinkToFit="0" wrapText="0"/>
    </xf>
    <xf borderId="20" fillId="0" fontId="11" numFmtId="0" xfId="0" applyAlignment="1" applyBorder="1" applyFont="1">
      <alignment horizontal="center" readingOrder="0" shrinkToFit="0" wrapText="0"/>
    </xf>
    <xf borderId="20" fillId="0" fontId="5" numFmtId="0" xfId="0" applyAlignment="1" applyBorder="1" applyFont="1">
      <alignment horizontal="center" readingOrder="0" shrinkToFit="0" wrapText="0"/>
    </xf>
    <xf borderId="20" fillId="0" fontId="5" numFmtId="0" xfId="0" applyAlignment="1" applyBorder="1" applyFont="1">
      <alignment horizontal="center" shrinkToFit="0" wrapText="0"/>
    </xf>
    <xf borderId="0" fillId="0" fontId="7" numFmtId="0" xfId="0" applyAlignment="1" applyFont="1">
      <alignment horizontal="right" shrinkToFit="0" wrapText="0"/>
    </xf>
    <xf borderId="8" fillId="0" fontId="5" numFmtId="164" xfId="0" applyAlignment="1" applyBorder="1" applyFont="1" applyNumberFormat="1">
      <alignment horizontal="center" shrinkToFit="0" wrapText="0"/>
    </xf>
    <xf borderId="0" fillId="0" fontId="14" numFmtId="0" xfId="0" applyAlignment="1" applyFont="1">
      <alignment horizontal="left" readingOrder="0" shrinkToFit="0" vertical="top" wrapText="1"/>
    </xf>
    <xf borderId="42" fillId="0" fontId="11" numFmtId="164" xfId="0" applyAlignment="1" applyBorder="1" applyFont="1" applyNumberFormat="1">
      <alignment shrinkToFit="0" wrapText="0"/>
    </xf>
    <xf borderId="16" fillId="0" fontId="11" numFmtId="2" xfId="0" applyAlignment="1" applyBorder="1" applyFont="1" applyNumberFormat="1">
      <alignment readingOrder="0" shrinkToFit="0" wrapText="0"/>
    </xf>
    <xf borderId="16" fillId="0" fontId="11" numFmtId="2" xfId="0" applyAlignment="1" applyBorder="1" applyFont="1" applyNumberFormat="1">
      <alignment shrinkToFit="0" wrapText="0"/>
    </xf>
    <xf borderId="35" fillId="0" fontId="11" numFmtId="2" xfId="0" applyAlignment="1" applyBorder="1" applyFont="1" applyNumberFormat="1">
      <alignment shrinkToFit="0" wrapText="0"/>
    </xf>
    <xf borderId="21" fillId="0" fontId="11" numFmtId="2" xfId="0" applyAlignment="1" applyBorder="1" applyFont="1" applyNumberFormat="1">
      <alignment shrinkToFit="0" wrapText="0"/>
    </xf>
    <xf borderId="37" fillId="0" fontId="11" numFmtId="2" xfId="0" applyAlignment="1" applyBorder="1" applyFont="1" applyNumberFormat="1">
      <alignment shrinkToFit="0" wrapText="0"/>
    </xf>
    <xf borderId="43" fillId="0" fontId="5" numFmtId="0" xfId="0" applyAlignment="1" applyBorder="1" applyFont="1">
      <alignment horizontal="left" shrinkToFit="0" wrapText="0"/>
    </xf>
    <xf borderId="44" fillId="0" fontId="11" numFmtId="164" xfId="0" applyAlignment="1" applyBorder="1" applyFont="1" applyNumberFormat="1">
      <alignment shrinkToFit="0" wrapText="0"/>
    </xf>
    <xf borderId="45" fillId="0" fontId="11" numFmtId="2" xfId="0" applyAlignment="1" applyBorder="1" applyFont="1" applyNumberFormat="1">
      <alignment shrinkToFit="0" wrapText="0"/>
    </xf>
    <xf borderId="46" fillId="0" fontId="11" numFmtId="2" xfId="0" applyAlignment="1" applyBorder="1" applyFont="1" applyNumberFormat="1">
      <alignment shrinkToFit="0" wrapText="0"/>
    </xf>
    <xf borderId="47" fillId="0" fontId="5" numFmtId="0" xfId="0" applyAlignment="1" applyBorder="1" applyFont="1">
      <alignment horizontal="left" shrinkToFit="0" wrapText="0"/>
    </xf>
    <xf borderId="48" fillId="0" fontId="5" numFmtId="164" xfId="0" applyAlignment="1" applyBorder="1" applyFont="1" applyNumberFormat="1">
      <alignment shrinkToFit="0" wrapText="0"/>
    </xf>
    <xf borderId="49" fillId="0" fontId="5" numFmtId="164" xfId="0" applyAlignment="1" applyBorder="1" applyFont="1" applyNumberFormat="1">
      <alignment shrinkToFit="0" wrapText="0"/>
    </xf>
    <xf borderId="50" fillId="0" fontId="5" numFmtId="164" xfId="0" applyAlignment="1" applyBorder="1" applyFont="1" applyNumberFormat="1">
      <alignment shrinkToFit="0" wrapText="0"/>
    </xf>
    <xf borderId="0" fillId="0" fontId="4" numFmtId="0" xfId="0" applyAlignment="1" applyFont="1">
      <alignment horizontal="center" readingOrder="0"/>
    </xf>
    <xf borderId="0" fillId="0" fontId="5" numFmtId="0" xfId="0" applyAlignment="1" applyFont="1">
      <alignment shrinkToFit="0" wrapText="0"/>
    </xf>
    <xf borderId="21" fillId="0" fontId="5" numFmtId="0" xfId="0" applyAlignment="1" applyBorder="1" applyFont="1">
      <alignment horizontal="right" shrinkToFit="0" wrapText="0"/>
    </xf>
    <xf borderId="37" fillId="0" fontId="5" numFmtId="0" xfId="0" applyAlignment="1" applyBorder="1" applyFont="1">
      <alignment horizontal="right" shrinkToFit="0" wrapText="0"/>
    </xf>
    <xf borderId="51" fillId="0" fontId="5" numFmtId="0" xfId="0" applyAlignment="1" applyBorder="1" applyFont="1">
      <alignment horizontal="left" readingOrder="0" shrinkToFit="0" wrapText="0"/>
    </xf>
    <xf borderId="52" fillId="0" fontId="5" numFmtId="0" xfId="0" applyAlignment="1" applyBorder="1" applyFont="1">
      <alignment horizontal="center" shrinkToFit="0" wrapText="0"/>
    </xf>
    <xf borderId="0" fillId="0" fontId="13" numFmtId="0" xfId="0" applyAlignment="1" applyFont="1">
      <alignment horizontal="left" shrinkToFit="0" wrapText="0"/>
    </xf>
    <xf borderId="53" fillId="0" fontId="5" numFmtId="0" xfId="0" applyAlignment="1" applyBorder="1" applyFont="1">
      <alignment horizontal="left" shrinkToFit="0" wrapText="0"/>
    </xf>
    <xf borderId="4" fillId="0" fontId="5" numFmtId="0" xfId="0" applyAlignment="1" applyBorder="1" applyFont="1">
      <alignment shrinkToFit="0" wrapText="0"/>
    </xf>
    <xf borderId="4" fillId="0" fontId="5" numFmtId="0" xfId="0" applyAlignment="1" applyBorder="1" applyFont="1">
      <alignment horizontal="center" readingOrder="0" shrinkToFit="0" wrapText="0"/>
    </xf>
    <xf borderId="5" fillId="0" fontId="5" numFmtId="0" xfId="0" applyAlignment="1" applyBorder="1" applyFont="1">
      <alignment horizontal="center" readingOrder="0" shrinkToFit="0" wrapText="0"/>
    </xf>
    <xf borderId="54" fillId="0" fontId="5" numFmtId="0" xfId="0" applyAlignment="1" applyBorder="1" applyFont="1">
      <alignment horizontal="left" readingOrder="0" shrinkToFit="0" wrapText="0"/>
    </xf>
    <xf borderId="16" fillId="0" fontId="5" numFmtId="0" xfId="0" applyAlignment="1" applyBorder="1" applyFont="1">
      <alignment shrinkToFit="0" wrapText="0"/>
    </xf>
    <xf borderId="16" fillId="0" fontId="5" numFmtId="0" xfId="0" applyAlignment="1" applyBorder="1" applyFont="1">
      <alignment horizontal="center" readingOrder="0" shrinkToFit="0" wrapText="0"/>
    </xf>
    <xf borderId="55" fillId="0" fontId="5" numFmtId="0" xfId="0" applyAlignment="1" applyBorder="1" applyFont="1">
      <alignment horizontal="center" readingOrder="0" shrinkToFit="0" wrapText="0"/>
    </xf>
    <xf borderId="56" fillId="0" fontId="5" numFmtId="0" xfId="0" applyAlignment="1" applyBorder="1" applyFont="1">
      <alignment horizontal="left" shrinkToFit="0" wrapText="0"/>
    </xf>
    <xf borderId="21" fillId="0" fontId="11" numFmtId="164" xfId="0" applyAlignment="1" applyBorder="1" applyFont="1" applyNumberFormat="1">
      <alignment shrinkToFit="0" wrapText="0"/>
    </xf>
    <xf borderId="22" fillId="0" fontId="11" numFmtId="2" xfId="0" applyAlignment="1" applyBorder="1" applyFont="1" applyNumberFormat="1">
      <alignment shrinkToFit="0" wrapText="0"/>
    </xf>
    <xf borderId="57" fillId="0" fontId="5" numFmtId="0" xfId="0" applyAlignment="1" applyBorder="1" applyFont="1">
      <alignment horizontal="left" shrinkToFit="0" wrapText="0"/>
    </xf>
    <xf borderId="26" fillId="0" fontId="11" numFmtId="164" xfId="0" applyAlignment="1" applyBorder="1" applyFont="1" applyNumberFormat="1">
      <alignment shrinkToFit="0" wrapText="0"/>
    </xf>
    <xf borderId="26" fillId="0" fontId="11" numFmtId="2" xfId="0" applyAlignment="1" applyBorder="1" applyFont="1" applyNumberFormat="1">
      <alignment shrinkToFit="0" wrapText="0"/>
    </xf>
    <xf borderId="58" fillId="0" fontId="11" numFmtId="2" xfId="0" applyAlignment="1" applyBorder="1" applyFont="1" applyNumberFormat="1">
      <alignment shrinkToFit="0" wrapText="0"/>
    </xf>
    <xf borderId="0" fillId="0" fontId="15" numFmtId="0" xfId="0" applyFont="1"/>
    <xf borderId="0" fillId="0" fontId="13" numFmtId="0" xfId="0" applyAlignment="1" applyFont="1">
      <alignment horizontal="center" readingOrder="0"/>
    </xf>
    <xf borderId="0" fillId="0" fontId="6" numFmtId="0" xfId="0" applyAlignment="1" applyFont="1">
      <alignment horizontal="center" readingOrder="0"/>
    </xf>
    <xf borderId="0" fillId="0" fontId="16" numFmtId="0" xfId="0" applyAlignment="1" applyFont="1">
      <alignment horizontal="center" readingOrder="0"/>
    </xf>
    <xf borderId="40" fillId="0" fontId="5" numFmtId="0" xfId="0" applyAlignment="1" applyBorder="1" applyFont="1">
      <alignment horizontal="center" readingOrder="0" shrinkToFit="0" wrapText="0"/>
    </xf>
    <xf borderId="41" fillId="0" fontId="5" numFmtId="0" xfId="0" applyAlignment="1" applyBorder="1" applyFont="1">
      <alignment horizontal="center" readingOrder="0" shrinkToFit="0" wrapText="0"/>
    </xf>
    <xf borderId="42" fillId="0" fontId="11" numFmtId="164" xfId="0" applyAlignment="1" applyBorder="1" applyFont="1" applyNumberFormat="1">
      <alignment horizontal="center" shrinkToFit="0" wrapText="0"/>
    </xf>
    <xf borderId="42" fillId="0" fontId="5" numFmtId="164" xfId="0" applyAlignment="1" applyBorder="1" applyFont="1" applyNumberFormat="1">
      <alignment horizontal="center" shrinkToFit="0" wrapText="0"/>
    </xf>
    <xf borderId="59" fillId="0" fontId="5" numFmtId="164" xfId="0" applyAlignment="1" applyBorder="1" applyFont="1" applyNumberFormat="1">
      <alignment horizontal="center" shrinkToFit="0" wrapText="0"/>
    </xf>
    <xf borderId="60" fillId="0" fontId="5" numFmtId="164" xfId="0" applyAlignment="1" applyBorder="1" applyFont="1" applyNumberFormat="1">
      <alignment shrinkToFit="0" wrapText="0"/>
    </xf>
    <xf borderId="60" fillId="0" fontId="5" numFmtId="164" xfId="0" applyAlignment="1" applyBorder="1" applyFont="1" applyNumberFormat="1">
      <alignment readingOrder="0" shrinkToFit="0" wrapText="0"/>
    </xf>
    <xf borderId="61" fillId="0" fontId="5" numFmtId="0" xfId="0" applyAlignment="1" applyBorder="1" applyFont="1">
      <alignment horizontal="left" shrinkToFit="0" wrapText="0"/>
    </xf>
    <xf borderId="62" fillId="0" fontId="5" numFmtId="0" xfId="0" applyAlignment="1" applyBorder="1" applyFont="1">
      <alignment horizontal="left" shrinkToFit="0" wrapText="0"/>
    </xf>
    <xf borderId="63" fillId="0" fontId="5" numFmtId="0" xfId="0" applyAlignment="1" applyBorder="1" applyFont="1">
      <alignment shrinkToFit="0" wrapText="0"/>
    </xf>
    <xf borderId="20" fillId="0" fontId="11" numFmtId="0" xfId="0" applyAlignment="1" applyBorder="1" applyFont="1">
      <alignment readingOrder="0" shrinkToFit="0" wrapText="0"/>
    </xf>
    <xf borderId="56" fillId="0" fontId="5" numFmtId="0" xfId="0" applyAlignment="1" applyBorder="1" applyFont="1">
      <alignment horizontal="left" readingOrder="0" shrinkToFit="0" wrapText="0"/>
    </xf>
    <xf borderId="21" fillId="0" fontId="5" numFmtId="0" xfId="0" applyAlignment="1" applyBorder="1" applyFont="1">
      <alignment shrinkToFit="0" wrapText="0"/>
    </xf>
    <xf borderId="22" fillId="0" fontId="5" numFmtId="0" xfId="0" applyAlignment="1" applyBorder="1" applyFont="1">
      <alignment shrinkToFit="0" wrapText="0"/>
    </xf>
    <xf borderId="64" fillId="0" fontId="5" numFmtId="0" xfId="0" applyAlignment="1" applyBorder="1" applyFont="1">
      <alignment horizontal="left" readingOrder="0" shrinkToFit="0" wrapText="0"/>
    </xf>
    <xf borderId="45" fillId="0" fontId="5" numFmtId="0" xfId="0" applyAlignment="1" applyBorder="1" applyFont="1">
      <alignment shrinkToFit="0" wrapText="0"/>
    </xf>
    <xf borderId="65" fillId="0" fontId="5" numFmtId="0" xfId="0" applyAlignment="1" applyBorder="1" applyFont="1">
      <alignment shrinkToFit="0" wrapText="0"/>
    </xf>
    <xf borderId="66" fillId="0" fontId="5" numFmtId="0" xfId="0" applyAlignment="1" applyBorder="1" applyFont="1">
      <alignment horizontal="left" shrinkToFit="0" wrapText="0"/>
    </xf>
    <xf borderId="67" fillId="0" fontId="11" numFmtId="164" xfId="0" applyAlignment="1" applyBorder="1" applyFont="1" applyNumberFormat="1">
      <alignment shrinkToFit="0" wrapText="0"/>
    </xf>
    <xf borderId="67" fillId="0" fontId="11" numFmtId="2" xfId="0" applyAlignment="1" applyBorder="1" applyFont="1" applyNumberFormat="1">
      <alignment shrinkToFit="0" wrapText="0"/>
    </xf>
    <xf borderId="68" fillId="0" fontId="11" numFmtId="2" xfId="0" applyAlignment="1" applyBorder="1" applyFont="1" applyNumberFormat="1">
      <alignment shrinkToFit="0" wrapText="0"/>
    </xf>
    <xf borderId="0" fillId="0" fontId="13" numFmtId="0" xfId="0" applyAlignment="1" applyFont="1">
      <alignment horizontal="center" readingOrder="0" vertical="top"/>
    </xf>
    <xf borderId="0" fillId="0" fontId="15" numFmtId="0" xfId="0" applyAlignment="1" applyFont="1">
      <alignment vertical="bottom"/>
    </xf>
    <xf borderId="0" fillId="0" fontId="17" numFmtId="0" xfId="0" applyAlignment="1" applyFont="1">
      <alignment vertical="bottom"/>
    </xf>
    <xf borderId="0" fillId="0" fontId="14" numFmtId="0" xfId="0" applyAlignment="1" applyFont="1">
      <alignment readingOrder="0" shrinkToFit="0" vertical="top" wrapText="1"/>
    </xf>
    <xf borderId="0" fillId="0" fontId="17" numFmtId="0" xfId="0" applyAlignment="1" applyFont="1">
      <alignment horizontal="center" vertical="bottom"/>
    </xf>
    <xf borderId="0" fillId="0" fontId="17" numFmtId="165" xfId="0" applyAlignment="1" applyFont="1" applyNumberFormat="1">
      <alignment horizontal="center" vertical="bottom"/>
    </xf>
    <xf borderId="0" fillId="0" fontId="17" numFmtId="166" xfId="0" applyAlignment="1" applyFont="1" applyNumberFormat="1">
      <alignment horizontal="center" vertical="bottom"/>
    </xf>
    <xf borderId="0" fillId="0" fontId="17" numFmtId="167" xfId="0" applyAlignment="1" applyFont="1" applyNumberFormat="1">
      <alignment shrinkToFit="0" vertical="bottom" wrapText="0"/>
    </xf>
    <xf borderId="69" fillId="0" fontId="17" numFmtId="0" xfId="0" applyAlignment="1" applyBorder="1" applyFont="1">
      <alignment vertical="bottom"/>
    </xf>
    <xf borderId="69" fillId="0" fontId="17" numFmtId="0" xfId="0" applyAlignment="1" applyBorder="1" applyFont="1">
      <alignment horizontal="center" vertical="bottom"/>
    </xf>
    <xf borderId="69" fillId="0" fontId="17" numFmtId="165" xfId="0" applyAlignment="1" applyBorder="1" applyFont="1" applyNumberFormat="1">
      <alignment horizontal="center" vertical="bottom"/>
    </xf>
    <xf borderId="69" fillId="0" fontId="17" numFmtId="166" xfId="0" applyAlignment="1" applyBorder="1" applyFont="1" applyNumberFormat="1">
      <alignment horizontal="center" vertical="bottom"/>
    </xf>
    <xf borderId="70" fillId="0" fontId="17" numFmtId="0" xfId="0" applyAlignment="1" applyBorder="1" applyFont="1">
      <alignment horizontal="center" vertical="bottom"/>
    </xf>
    <xf borderId="71" fillId="0" fontId="17" numFmtId="167" xfId="0" applyAlignment="1" applyBorder="1" applyFont="1" applyNumberFormat="1">
      <alignment shrinkToFit="0" vertical="bottom" wrapText="0"/>
    </xf>
    <xf borderId="72" fillId="0" fontId="15" numFmtId="0" xfId="0" applyAlignment="1" applyBorder="1" applyFont="1">
      <alignment vertical="bottom"/>
    </xf>
    <xf borderId="0" fillId="0" fontId="15" numFmtId="0" xfId="0" applyAlignment="1" applyFont="1">
      <alignment horizontal="center" vertical="bottom"/>
    </xf>
    <xf borderId="0" fillId="0" fontId="15" numFmtId="165" xfId="0" applyAlignment="1" applyFont="1" applyNumberFormat="1">
      <alignment horizontal="center" vertical="bottom"/>
    </xf>
    <xf borderId="0" fillId="0" fontId="15" numFmtId="166" xfId="0" applyAlignment="1" applyFont="1" applyNumberFormat="1">
      <alignment horizontal="center" vertical="bottom"/>
    </xf>
    <xf borderId="73" fillId="0" fontId="15" numFmtId="0" xfId="0" applyAlignment="1" applyBorder="1" applyFont="1">
      <alignment horizontal="center" vertical="bottom"/>
    </xf>
    <xf borderId="0" fillId="0" fontId="15" numFmtId="165" xfId="0" applyAlignment="1" applyFont="1" applyNumberFormat="1">
      <alignment vertical="bottom"/>
    </xf>
    <xf borderId="73" fillId="0" fontId="15" numFmtId="165" xfId="0" applyAlignment="1" applyBorder="1" applyFont="1" applyNumberFormat="1">
      <alignment horizontal="right" vertical="bottom"/>
    </xf>
    <xf borderId="0" fillId="0" fontId="15" numFmtId="165" xfId="0" applyAlignment="1" applyFont="1" applyNumberFormat="1">
      <alignment readingOrder="0" vertical="bottom"/>
    </xf>
    <xf borderId="69" fillId="0" fontId="15" numFmtId="0" xfId="0" applyAlignment="1" applyBorder="1" applyFont="1">
      <alignment horizontal="center" vertical="bottom"/>
    </xf>
    <xf borderId="69" fillId="0" fontId="15" numFmtId="165" xfId="0" applyAlignment="1" applyBorder="1" applyFont="1" applyNumberFormat="1">
      <alignment horizontal="center" vertical="bottom"/>
    </xf>
    <xf borderId="69" fillId="0" fontId="15" numFmtId="166" xfId="0" applyAlignment="1" applyBorder="1" applyFont="1" applyNumberFormat="1">
      <alignment horizontal="center" vertical="bottom"/>
    </xf>
    <xf borderId="70" fillId="0" fontId="15" numFmtId="0" xfId="0" applyAlignment="1" applyBorder="1" applyFont="1">
      <alignment horizontal="center" vertical="bottom"/>
    </xf>
    <xf borderId="74" fillId="0" fontId="15" numFmtId="165" xfId="0" applyAlignment="1" applyBorder="1" applyFont="1" applyNumberFormat="1">
      <alignment vertical="bottom"/>
    </xf>
    <xf borderId="75" fillId="0" fontId="15" numFmtId="165" xfId="0" applyAlignment="1" applyBorder="1" applyFont="1" applyNumberFormat="1">
      <alignment horizontal="right" vertical="bottom"/>
    </xf>
    <xf borderId="76" fillId="4" fontId="17" numFmtId="0" xfId="0" applyAlignment="1" applyBorder="1" applyFont="1">
      <alignment shrinkToFit="0" vertical="bottom" wrapText="0"/>
    </xf>
    <xf borderId="77" fillId="4" fontId="17" numFmtId="0" xfId="0" applyAlignment="1" applyBorder="1" applyFont="1">
      <alignment vertical="bottom"/>
    </xf>
    <xf borderId="77" fillId="4" fontId="15" numFmtId="0" xfId="0" applyAlignment="1" applyBorder="1" applyFont="1">
      <alignment vertical="bottom"/>
    </xf>
    <xf borderId="77" fillId="4" fontId="15" numFmtId="165" xfId="0" applyAlignment="1" applyBorder="1" applyFont="1" applyNumberFormat="1">
      <alignment vertical="bottom"/>
    </xf>
    <xf borderId="77" fillId="4" fontId="15" numFmtId="166" xfId="0" applyAlignment="1" applyBorder="1" applyFont="1" applyNumberFormat="1">
      <alignment vertical="bottom"/>
    </xf>
    <xf borderId="77" fillId="4" fontId="15" numFmtId="167" xfId="0" applyAlignment="1" applyBorder="1" applyFont="1" applyNumberFormat="1">
      <alignment vertical="bottom"/>
    </xf>
    <xf borderId="78" fillId="4" fontId="17" numFmtId="0" xfId="0" applyAlignment="1" applyBorder="1" applyFont="1">
      <alignment shrinkToFit="0" vertical="bottom" wrapText="0"/>
    </xf>
    <xf borderId="79" fillId="4" fontId="17" numFmtId="0" xfId="0" applyAlignment="1" applyBorder="1" applyFont="1">
      <alignment vertical="bottom"/>
    </xf>
    <xf borderId="79" fillId="4" fontId="15" numFmtId="0" xfId="0" applyAlignment="1" applyBorder="1" applyFont="1">
      <alignment vertical="bottom"/>
    </xf>
    <xf borderId="79" fillId="4" fontId="15" numFmtId="165" xfId="0" applyAlignment="1" applyBorder="1" applyFont="1" applyNumberFormat="1">
      <alignment vertical="bottom"/>
    </xf>
    <xf borderId="79" fillId="4" fontId="15" numFmtId="166" xfId="0" applyAlignment="1" applyBorder="1" applyFont="1" applyNumberFormat="1">
      <alignment vertical="bottom"/>
    </xf>
    <xf borderId="80" fillId="4" fontId="15" numFmtId="167" xfId="0" applyAlignment="1" applyBorder="1" applyFont="1" applyNumberFormat="1">
      <alignment vertical="bottom"/>
    </xf>
    <xf borderId="80" fillId="4" fontId="15" numFmtId="0" xfId="0" applyAlignment="1" applyBorder="1" applyFont="1">
      <alignment vertical="bottom"/>
    </xf>
    <xf borderId="80" fillId="0" fontId="17" numFmtId="167" xfId="0" applyAlignment="1" applyBorder="1" applyFont="1" applyNumberFormat="1">
      <alignment shrinkToFit="0" vertical="bottom" wrapText="0"/>
    </xf>
    <xf borderId="75" fillId="0" fontId="15" numFmtId="0" xfId="0" applyAlignment="1" applyBorder="1" applyFont="1">
      <alignment vertical="bottom"/>
    </xf>
    <xf borderId="0" fillId="0" fontId="15" numFmtId="165" xfId="0" applyAlignment="1" applyFont="1" applyNumberFormat="1">
      <alignment horizontal="right" vertical="bottom"/>
    </xf>
    <xf borderId="73" fillId="0" fontId="17" numFmtId="0" xfId="0" applyAlignment="1" applyBorder="1" applyFont="1">
      <alignment horizontal="center" vertical="bottom"/>
    </xf>
    <xf borderId="73" fillId="0" fontId="18" numFmtId="0" xfId="0" applyAlignment="1" applyBorder="1" applyFont="1">
      <alignment horizontal="center" vertical="bottom"/>
    </xf>
    <xf borderId="0" fillId="0" fontId="15" numFmtId="165" xfId="0" applyAlignment="1" applyFont="1" applyNumberFormat="1">
      <alignment horizontal="right" readingOrder="0" vertical="bottom"/>
    </xf>
    <xf borderId="70" fillId="0" fontId="19" numFmtId="0" xfId="0" applyAlignment="1" applyBorder="1" applyFont="1">
      <alignment horizontal="center" vertical="bottom"/>
    </xf>
    <xf borderId="76" fillId="4" fontId="17" numFmtId="0" xfId="0" applyAlignment="1" applyBorder="1" applyFont="1">
      <alignment vertical="bottom"/>
    </xf>
    <xf borderId="78" fillId="4" fontId="17" numFmtId="0" xfId="0" applyAlignment="1" applyBorder="1" applyFont="1">
      <alignment vertical="bottom"/>
    </xf>
    <xf borderId="81" fillId="4" fontId="17" numFmtId="0" xfId="0" applyAlignment="1" applyBorder="1" applyFont="1">
      <alignment shrinkToFit="0" vertical="bottom" wrapText="0"/>
    </xf>
    <xf borderId="77" fillId="4" fontId="17" numFmtId="166" xfId="0" applyAlignment="1" applyBorder="1" applyFont="1" applyNumberFormat="1">
      <alignment shrinkToFit="0" vertical="bottom" wrapText="0"/>
    </xf>
    <xf borderId="82" fillId="4" fontId="15" numFmtId="0" xfId="0" applyAlignment="1" applyBorder="1" applyFont="1">
      <alignment vertical="bottom"/>
    </xf>
    <xf borderId="83" fillId="4" fontId="17" numFmtId="0" xfId="0" applyAlignment="1" applyBorder="1" applyFont="1">
      <alignment shrinkToFit="0" vertical="bottom" wrapText="0"/>
    </xf>
    <xf borderId="79" fillId="4" fontId="17" numFmtId="166" xfId="0" applyAlignment="1" applyBorder="1" applyFont="1" applyNumberFormat="1">
      <alignment shrinkToFit="0" vertical="bottom" wrapText="0"/>
    </xf>
    <xf borderId="84" fillId="4" fontId="15" numFmtId="0" xfId="0" applyAlignment="1" applyBorder="1" applyFont="1">
      <alignment vertical="bottom"/>
    </xf>
    <xf borderId="77" fillId="0" fontId="15" numFmtId="0" xfId="0" applyAlignment="1" applyBorder="1" applyFont="1">
      <alignment shrinkToFit="0" vertical="bottom" wrapText="0"/>
    </xf>
    <xf borderId="85" fillId="0" fontId="15" numFmtId="0" xfId="0" applyAlignment="1" applyBorder="1" applyFont="1">
      <alignment vertical="bottom"/>
    </xf>
    <xf borderId="75" fillId="0" fontId="15" numFmtId="3" xfId="0" applyAlignment="1" applyBorder="1" applyFont="1" applyNumberFormat="1">
      <alignment horizontal="right" vertical="bottom"/>
    </xf>
    <xf borderId="0" fillId="0" fontId="15" numFmtId="168" xfId="0" applyAlignment="1" applyFont="1" applyNumberFormat="1">
      <alignment horizontal="right" vertical="bottom"/>
    </xf>
    <xf borderId="86" fillId="0" fontId="15" numFmtId="0" xfId="0" applyAlignment="1" applyBorder="1" applyFont="1">
      <alignment vertical="bottom"/>
    </xf>
    <xf borderId="76" fillId="10" fontId="15" numFmtId="0" xfId="0" applyAlignment="1" applyBorder="1" applyFill="1" applyFont="1">
      <alignment vertical="bottom"/>
    </xf>
    <xf borderId="77" fillId="10" fontId="15" numFmtId="0" xfId="0" applyAlignment="1" applyBorder="1" applyFont="1">
      <alignment vertical="bottom"/>
    </xf>
    <xf borderId="87" fillId="0" fontId="15" numFmtId="0" xfId="0" applyAlignment="1" applyBorder="1" applyFont="1">
      <alignment horizontal="center" vertical="bottom"/>
    </xf>
    <xf borderId="87" fillId="0" fontId="15" numFmtId="0" xfId="0" applyAlignment="1" applyBorder="1" applyFont="1">
      <alignment horizontal="right" vertical="bottom"/>
    </xf>
    <xf borderId="82" fillId="0" fontId="15" numFmtId="0" xfId="0" applyAlignment="1" applyBorder="1" applyFont="1">
      <alignment vertical="bottom"/>
    </xf>
    <xf borderId="88" fillId="10" fontId="15" numFmtId="0" xfId="0" applyAlignment="1" applyBorder="1" applyFont="1">
      <alignment vertical="bottom"/>
    </xf>
    <xf borderId="82" fillId="10" fontId="15" numFmtId="0" xfId="0" applyAlignment="1" applyBorder="1" applyFont="1">
      <alignment vertical="bottom"/>
    </xf>
    <xf borderId="89" fillId="0" fontId="15" numFmtId="0" xfId="0" applyAlignment="1" applyBorder="1" applyFont="1">
      <alignment horizontal="center" vertical="bottom"/>
    </xf>
    <xf borderId="90" fillId="0" fontId="15" numFmtId="168" xfId="0" applyAlignment="1" applyBorder="1" applyFont="1" applyNumberFormat="1">
      <alignment horizontal="right" vertical="bottom"/>
    </xf>
    <xf borderId="0" fillId="0" fontId="15" numFmtId="3" xfId="0" applyAlignment="1" applyFont="1" applyNumberFormat="1">
      <alignment horizontal="right" vertical="bottom"/>
    </xf>
    <xf borderId="0" fillId="0" fontId="15" numFmtId="169" xfId="0" applyAlignment="1" applyFont="1" applyNumberFormat="1">
      <alignment horizontal="right" vertical="bottom"/>
    </xf>
    <xf borderId="0" fillId="0" fontId="15" numFmtId="167" xfId="0" applyAlignment="1" applyFont="1" applyNumberFormat="1">
      <alignment vertical="bottom"/>
    </xf>
    <xf borderId="0" fillId="0" fontId="7" numFmtId="0" xfId="0" applyAlignment="1" applyFont="1">
      <alignment horizontal="left" shrinkToFit="0" wrapText="0"/>
    </xf>
    <xf borderId="0" fillId="0" fontId="7" numFmtId="0" xfId="0" applyAlignment="1" applyFont="1">
      <alignment horizontal="left" readingOrder="0" shrinkToFit="0" wrapText="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3.png"/><Relationship Id="rId3" Type="http://schemas.openxmlformats.org/officeDocument/2006/relationships/image" Target="../media/image6.png"/><Relationship Id="rId4" Type="http://schemas.openxmlformats.org/officeDocument/2006/relationships/image" Target="../media/image1.png"/><Relationship Id="rId5" Type="http://schemas.openxmlformats.org/officeDocument/2006/relationships/image" Target="../media/image2.png"/><Relationship Id="rId6"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609600</xdr:colOff>
      <xdr:row>10</xdr:row>
      <xdr:rowOff>57150</xdr:rowOff>
    </xdr:from>
    <xdr:ext cx="4762500" cy="357187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390525</xdr:colOff>
      <xdr:row>45</xdr:row>
      <xdr:rowOff>9525</xdr:rowOff>
    </xdr:from>
    <xdr:ext cx="5257800" cy="4762500"/>
    <xdr:pic>
      <xdr:nvPicPr>
        <xdr:cNvPr id="0" name="image7.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68</xdr:row>
      <xdr:rowOff>19050</xdr:rowOff>
    </xdr:from>
    <xdr:ext cx="3714750" cy="6067425"/>
    <xdr:pic>
      <xdr:nvPicPr>
        <xdr:cNvPr id="0" name="image3.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95250</xdr:colOff>
      <xdr:row>68</xdr:row>
      <xdr:rowOff>19050</xdr:rowOff>
    </xdr:from>
    <xdr:ext cx="4286250" cy="5438775"/>
    <xdr:pic>
      <xdr:nvPicPr>
        <xdr:cNvPr id="0" name="image6.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123825</xdr:colOff>
      <xdr:row>103</xdr:row>
      <xdr:rowOff>142875</xdr:rowOff>
    </xdr:from>
    <xdr:ext cx="3524250" cy="2800350"/>
    <xdr:pic>
      <xdr:nvPicPr>
        <xdr:cNvPr id="0" name="image1.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228600</xdr:colOff>
      <xdr:row>103</xdr:row>
      <xdr:rowOff>190500</xdr:rowOff>
    </xdr:from>
    <xdr:ext cx="5000625" cy="3276600"/>
    <xdr:pic>
      <xdr:nvPicPr>
        <xdr:cNvPr id="0" name="image2.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13</xdr:col>
      <xdr:colOff>381000</xdr:colOff>
      <xdr:row>73</xdr:row>
      <xdr:rowOff>38100</xdr:rowOff>
    </xdr:from>
    <xdr:ext cx="5505450" cy="2924175"/>
    <xdr:pic>
      <xdr:nvPicPr>
        <xdr:cNvPr id="0" name="image5.png" title="Imagem"/>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647700</xdr:colOff>
      <xdr:row>37</xdr:row>
      <xdr:rowOff>180975</xdr:rowOff>
    </xdr:from>
    <xdr:ext cx="5257800" cy="4762500"/>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2" width="9.43"/>
    <col customWidth="1" min="13" max="13" width="3.0"/>
    <col customWidth="1" min="14" max="25" width="9.43"/>
  </cols>
  <sheetData>
    <row r="1">
      <c r="A1" s="1" t="s">
        <v>0</v>
      </c>
    </row>
    <row r="4">
      <c r="A4" s="2" t="s">
        <v>1</v>
      </c>
      <c r="N4" s="3" t="s">
        <v>2</v>
      </c>
    </row>
    <row r="9">
      <c r="A9" s="4" t="s">
        <v>3</v>
      </c>
    </row>
    <row r="10">
      <c r="A10" s="3" t="s">
        <v>4</v>
      </c>
    </row>
    <row r="16">
      <c r="A16" s="5"/>
      <c r="B16" s="6" t="s">
        <v>5</v>
      </c>
      <c r="C16" s="7"/>
      <c r="D16" s="8" t="s">
        <v>6</v>
      </c>
      <c r="E16" s="8" t="s">
        <v>7</v>
      </c>
      <c r="F16" s="8" t="s">
        <v>8</v>
      </c>
      <c r="G16" s="8" t="s">
        <v>9</v>
      </c>
      <c r="H16" s="8" t="s">
        <v>10</v>
      </c>
      <c r="I16" s="8" t="s">
        <v>11</v>
      </c>
      <c r="J16" s="8" t="s">
        <v>12</v>
      </c>
      <c r="K16" s="8" t="s">
        <v>13</v>
      </c>
      <c r="L16" s="9" t="s">
        <v>14</v>
      </c>
      <c r="M16" s="10"/>
    </row>
    <row r="17">
      <c r="A17" s="11"/>
      <c r="B17" s="12"/>
      <c r="C17" s="13"/>
      <c r="D17" s="14" t="s">
        <v>15</v>
      </c>
      <c r="E17" s="14" t="s">
        <v>16</v>
      </c>
      <c r="F17" s="14" t="s">
        <v>17</v>
      </c>
      <c r="G17" s="14" t="s">
        <v>18</v>
      </c>
      <c r="H17" s="14" t="s">
        <v>19</v>
      </c>
      <c r="I17" s="15" t="s">
        <v>20</v>
      </c>
      <c r="J17" s="14" t="s">
        <v>21</v>
      </c>
      <c r="K17" s="15" t="s">
        <v>22</v>
      </c>
      <c r="L17" s="16" t="s">
        <v>23</v>
      </c>
      <c r="M17" s="17"/>
    </row>
    <row r="18">
      <c r="A18" s="18" t="s">
        <v>24</v>
      </c>
      <c r="B18" s="19" t="s">
        <v>25</v>
      </c>
      <c r="C18" s="20"/>
      <c r="D18" s="21">
        <v>184.0</v>
      </c>
      <c r="E18" s="22">
        <v>1.0</v>
      </c>
      <c r="F18" s="22">
        <v>1.0</v>
      </c>
      <c r="G18" s="22">
        <v>2.0</v>
      </c>
      <c r="H18" s="22">
        <v>2.0</v>
      </c>
      <c r="I18" s="22">
        <v>3.0</v>
      </c>
      <c r="J18" s="23">
        <v>3.0</v>
      </c>
      <c r="K18" s="22"/>
      <c r="L18" s="24">
        <v>1.0</v>
      </c>
      <c r="M18" s="25"/>
    </row>
    <row r="19">
      <c r="A19" s="26" t="s">
        <v>26</v>
      </c>
      <c r="B19" s="27" t="s">
        <v>27</v>
      </c>
      <c r="C19" s="28"/>
      <c r="D19" s="29">
        <v>70.0</v>
      </c>
      <c r="E19" s="30"/>
      <c r="F19" s="30"/>
      <c r="G19" s="30"/>
      <c r="H19" s="30">
        <v>2.0</v>
      </c>
      <c r="I19" s="30">
        <v>1.0</v>
      </c>
      <c r="J19" s="31">
        <v>1.0</v>
      </c>
      <c r="K19" s="30"/>
      <c r="L19" s="32"/>
      <c r="M19" s="25"/>
    </row>
    <row r="20">
      <c r="A20" s="26" t="s">
        <v>28</v>
      </c>
      <c r="B20" s="33" t="s">
        <v>29</v>
      </c>
      <c r="C20" s="28"/>
      <c r="D20" s="34">
        <v>39.0</v>
      </c>
      <c r="E20" s="30"/>
      <c r="F20" s="30">
        <v>2.0</v>
      </c>
      <c r="G20" s="30"/>
      <c r="H20" s="30"/>
      <c r="I20" s="30"/>
      <c r="J20" s="30"/>
      <c r="K20" s="30">
        <v>3.0</v>
      </c>
      <c r="L20" s="35"/>
      <c r="M20" s="25"/>
    </row>
    <row r="21">
      <c r="A21" s="26" t="s">
        <v>30</v>
      </c>
      <c r="B21" s="36" t="s">
        <v>31</v>
      </c>
      <c r="C21" s="28"/>
      <c r="D21" s="37">
        <v>40.0</v>
      </c>
      <c r="E21" s="30">
        <v>2.0</v>
      </c>
      <c r="F21" s="30"/>
      <c r="G21" s="30">
        <v>1.0</v>
      </c>
      <c r="H21" s="30"/>
      <c r="I21" s="30"/>
      <c r="J21" s="30"/>
      <c r="K21" s="30"/>
      <c r="L21" s="32"/>
      <c r="M21" s="25"/>
    </row>
    <row r="22">
      <c r="A22" s="26" t="s">
        <v>32</v>
      </c>
      <c r="B22" s="38" t="s">
        <v>33</v>
      </c>
      <c r="C22" s="28"/>
      <c r="D22" s="39">
        <v>34.0</v>
      </c>
      <c r="E22" s="30"/>
      <c r="F22" s="30"/>
      <c r="G22" s="30">
        <v>1.0</v>
      </c>
      <c r="H22" s="30">
        <v>1.0</v>
      </c>
      <c r="I22" s="30"/>
      <c r="J22" s="30"/>
      <c r="K22" s="30"/>
      <c r="L22" s="32"/>
      <c r="M22" s="25"/>
    </row>
    <row r="23">
      <c r="A23" s="26" t="s">
        <v>34</v>
      </c>
      <c r="B23" s="40" t="s">
        <v>35</v>
      </c>
      <c r="C23" s="28"/>
      <c r="D23" s="41">
        <v>24.0</v>
      </c>
      <c r="E23" s="30"/>
      <c r="F23" s="30"/>
      <c r="G23" s="30"/>
      <c r="H23" s="30"/>
      <c r="I23" s="30">
        <v>1.0</v>
      </c>
      <c r="J23" s="30"/>
      <c r="K23" s="30"/>
      <c r="L23" s="32"/>
      <c r="M23" s="25"/>
    </row>
    <row r="24">
      <c r="A24" s="26" t="s">
        <v>36</v>
      </c>
      <c r="B24" s="42" t="s">
        <v>37</v>
      </c>
      <c r="C24" s="28"/>
      <c r="D24" s="43">
        <v>6.0</v>
      </c>
      <c r="E24" s="30"/>
      <c r="F24" s="30"/>
      <c r="G24" s="30"/>
      <c r="H24" s="30"/>
      <c r="I24" s="30"/>
      <c r="J24" s="30">
        <v>1.0</v>
      </c>
      <c r="K24" s="30"/>
      <c r="L24" s="32"/>
      <c r="M24" s="25"/>
    </row>
    <row r="25">
      <c r="A25" s="44" t="s">
        <v>38</v>
      </c>
      <c r="B25" s="45"/>
      <c r="C25" s="46"/>
      <c r="D25" s="47">
        <f>SUM(D18:D24)</f>
        <v>397</v>
      </c>
      <c r="E25" s="47"/>
      <c r="F25" s="47"/>
      <c r="G25" s="47"/>
      <c r="H25" s="47"/>
      <c r="I25" s="47"/>
      <c r="J25" s="48"/>
      <c r="K25" s="47"/>
      <c r="L25" s="49"/>
      <c r="M25" s="50"/>
    </row>
    <row r="26">
      <c r="A26" s="51"/>
      <c r="B26" s="51"/>
      <c r="C26" s="51"/>
      <c r="D26" s="51"/>
      <c r="E26" s="51"/>
      <c r="F26" s="51"/>
      <c r="G26" s="51"/>
      <c r="H26" s="51"/>
      <c r="I26" s="51"/>
      <c r="J26" s="51"/>
      <c r="K26" s="51"/>
      <c r="L26" s="51"/>
      <c r="M26" s="25"/>
    </row>
    <row r="27">
      <c r="A27" s="3" t="s">
        <v>39</v>
      </c>
    </row>
    <row r="32">
      <c r="A32" s="52" t="s">
        <v>40</v>
      </c>
    </row>
    <row r="33">
      <c r="A33" s="53" t="s">
        <v>41</v>
      </c>
      <c r="B33" s="54"/>
      <c r="C33" s="55" t="s">
        <v>42</v>
      </c>
      <c r="D33" s="55" t="s">
        <v>42</v>
      </c>
      <c r="E33" s="55" t="s">
        <v>42</v>
      </c>
      <c r="F33" s="55" t="s">
        <v>42</v>
      </c>
      <c r="G33" s="55" t="s">
        <v>42</v>
      </c>
      <c r="H33" s="55" t="s">
        <v>42</v>
      </c>
      <c r="I33" s="55" t="s">
        <v>42</v>
      </c>
      <c r="J33" s="55" t="s">
        <v>42</v>
      </c>
      <c r="K33" s="55" t="s">
        <v>42</v>
      </c>
      <c r="L33" s="55" t="s">
        <v>42</v>
      </c>
    </row>
    <row r="34">
      <c r="A34" s="56"/>
      <c r="B34" s="57"/>
      <c r="C34" s="58">
        <v>1.0</v>
      </c>
      <c r="D34" s="58">
        <v>2.0</v>
      </c>
      <c r="E34" s="58">
        <v>3.0</v>
      </c>
      <c r="F34" s="58">
        <v>4.0</v>
      </c>
      <c r="G34" s="58">
        <v>5.0</v>
      </c>
      <c r="H34" s="58">
        <v>6.0</v>
      </c>
      <c r="I34" s="58">
        <v>7.0</v>
      </c>
      <c r="J34" s="58">
        <v>8.0</v>
      </c>
      <c r="K34" s="58">
        <v>9.0</v>
      </c>
      <c r="L34" s="59">
        <v>10.0</v>
      </c>
    </row>
    <row r="35">
      <c r="A35" s="60" t="s">
        <v>7</v>
      </c>
      <c r="B35" s="61"/>
      <c r="C35" s="22">
        <v>2.0</v>
      </c>
      <c r="D35" s="22">
        <v>3.0</v>
      </c>
      <c r="E35" s="22">
        <v>4.0</v>
      </c>
      <c r="F35" s="22">
        <v>3.0</v>
      </c>
      <c r="G35" s="22">
        <v>2.0</v>
      </c>
      <c r="H35" s="22"/>
      <c r="I35" s="22"/>
      <c r="J35" s="22"/>
      <c r="K35" s="22"/>
      <c r="L35" s="62"/>
    </row>
    <row r="36">
      <c r="A36" s="63" t="s">
        <v>8</v>
      </c>
      <c r="B36" s="64"/>
      <c r="C36" s="30"/>
      <c r="D36" s="30"/>
      <c r="E36" s="30">
        <v>1.0</v>
      </c>
      <c r="F36" s="30">
        <v>1.0</v>
      </c>
      <c r="G36" s="30">
        <v>1.0</v>
      </c>
      <c r="H36" s="30">
        <v>1.0</v>
      </c>
      <c r="I36" s="30"/>
      <c r="J36" s="30"/>
      <c r="K36" s="30"/>
      <c r="L36" s="65"/>
    </row>
    <row r="37">
      <c r="A37" s="63" t="s">
        <v>9</v>
      </c>
      <c r="B37" s="64"/>
      <c r="C37" s="30"/>
      <c r="D37" s="30"/>
      <c r="E37" s="30"/>
      <c r="F37" s="30">
        <v>1.0</v>
      </c>
      <c r="G37" s="30">
        <v>1.0</v>
      </c>
      <c r="H37" s="30">
        <v>4.0</v>
      </c>
      <c r="I37" s="30">
        <v>2.0</v>
      </c>
      <c r="J37" s="30">
        <v>2.0</v>
      </c>
      <c r="K37" s="30"/>
      <c r="L37" s="65"/>
    </row>
    <row r="38">
      <c r="A38" s="63" t="s">
        <v>10</v>
      </c>
      <c r="B38" s="64"/>
      <c r="C38" s="30"/>
      <c r="D38" s="30">
        <v>1.0</v>
      </c>
      <c r="E38" s="30">
        <v>2.0</v>
      </c>
      <c r="F38" s="30">
        <v>3.0</v>
      </c>
      <c r="G38" s="30">
        <v>3.0</v>
      </c>
      <c r="H38" s="30">
        <v>4.0</v>
      </c>
      <c r="I38" s="30">
        <v>3.0</v>
      </c>
      <c r="J38" s="30">
        <v>3.0</v>
      </c>
      <c r="K38" s="30">
        <v>1.0</v>
      </c>
      <c r="L38" s="65">
        <v>1.0</v>
      </c>
    </row>
    <row r="39">
      <c r="A39" s="63" t="s">
        <v>11</v>
      </c>
      <c r="B39" s="64"/>
      <c r="C39" s="30"/>
      <c r="D39" s="30"/>
      <c r="E39" s="30"/>
      <c r="F39" s="30"/>
      <c r="G39" s="30"/>
      <c r="H39" s="30">
        <v>1.0</v>
      </c>
      <c r="I39" s="30">
        <v>3.0</v>
      </c>
      <c r="J39" s="30">
        <v>6.0</v>
      </c>
      <c r="K39" s="30">
        <v>5.0</v>
      </c>
      <c r="L39" s="65">
        <v>7.0</v>
      </c>
    </row>
    <row r="40">
      <c r="A40" s="63" t="s">
        <v>14</v>
      </c>
      <c r="B40" s="64"/>
      <c r="C40" s="30"/>
      <c r="D40" s="30"/>
      <c r="E40" s="30"/>
      <c r="F40" s="30"/>
      <c r="G40" s="30"/>
      <c r="H40" s="30"/>
      <c r="I40" s="30"/>
      <c r="J40" s="30"/>
      <c r="K40" s="30">
        <v>1.0</v>
      </c>
      <c r="L40" s="65">
        <v>4.0</v>
      </c>
    </row>
    <row r="41">
      <c r="A41" s="63" t="s">
        <v>13</v>
      </c>
      <c r="B41" s="64"/>
      <c r="C41" s="30"/>
      <c r="D41" s="30"/>
      <c r="E41" s="30"/>
      <c r="F41" s="30"/>
      <c r="G41" s="30">
        <v>1.0</v>
      </c>
      <c r="H41" s="30">
        <v>3.0</v>
      </c>
      <c r="I41" s="30">
        <v>2.0</v>
      </c>
      <c r="J41" s="30">
        <v>2.0</v>
      </c>
      <c r="K41" s="30">
        <v>1.0</v>
      </c>
      <c r="L41" s="65">
        <v>1.0</v>
      </c>
    </row>
    <row r="42">
      <c r="A42" s="63" t="s">
        <v>12</v>
      </c>
      <c r="B42" s="64"/>
      <c r="C42" s="30"/>
      <c r="D42" s="30"/>
      <c r="E42" s="30"/>
      <c r="F42" s="30"/>
      <c r="G42" s="30"/>
      <c r="H42" s="30"/>
      <c r="I42" s="30"/>
      <c r="J42" s="30"/>
      <c r="K42" s="30">
        <v>1.0</v>
      </c>
      <c r="L42" s="65">
        <v>2.0</v>
      </c>
    </row>
    <row r="43">
      <c r="A43" s="66" t="s">
        <v>38</v>
      </c>
      <c r="B43" s="67"/>
      <c r="C43" s="68">
        <f t="shared" ref="C43:L43" si="1">SUM(C35:C41)</f>
        <v>2</v>
      </c>
      <c r="D43" s="68">
        <f t="shared" si="1"/>
        <v>4</v>
      </c>
      <c r="E43" s="68">
        <f t="shared" si="1"/>
        <v>7</v>
      </c>
      <c r="F43" s="68">
        <f t="shared" si="1"/>
        <v>8</v>
      </c>
      <c r="G43" s="68">
        <f t="shared" si="1"/>
        <v>8</v>
      </c>
      <c r="H43" s="68">
        <f t="shared" si="1"/>
        <v>13</v>
      </c>
      <c r="I43" s="68">
        <f t="shared" si="1"/>
        <v>10</v>
      </c>
      <c r="J43" s="68">
        <f t="shared" si="1"/>
        <v>13</v>
      </c>
      <c r="K43" s="68">
        <f t="shared" si="1"/>
        <v>8</v>
      </c>
      <c r="L43" s="59">
        <f t="shared" si="1"/>
        <v>13</v>
      </c>
    </row>
  </sheetData>
  <mergeCells count="20">
    <mergeCell ref="B22:C22"/>
    <mergeCell ref="B24:C24"/>
    <mergeCell ref="B23:C23"/>
    <mergeCell ref="A27:L30"/>
    <mergeCell ref="A32:L32"/>
    <mergeCell ref="B20:C20"/>
    <mergeCell ref="B21:C21"/>
    <mergeCell ref="B25:C25"/>
    <mergeCell ref="B16:C16"/>
    <mergeCell ref="A15:L15"/>
    <mergeCell ref="A9:L9"/>
    <mergeCell ref="N4:X9"/>
    <mergeCell ref="A4:L7"/>
    <mergeCell ref="B19:C19"/>
    <mergeCell ref="B18:C18"/>
    <mergeCell ref="A1:L2"/>
    <mergeCell ref="A3:L3"/>
    <mergeCell ref="B17:C17"/>
    <mergeCell ref="A8:L8"/>
    <mergeCell ref="A10:L14"/>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7.29" defaultRowHeight="15.0"/>
  <cols>
    <col customWidth="1" min="1" max="13" width="9.43"/>
  </cols>
  <sheetData>
    <row r="1">
      <c r="A1" s="3" t="s">
        <v>43</v>
      </c>
    </row>
    <row r="6">
      <c r="A6" s="69"/>
      <c r="B6" s="70"/>
      <c r="C6" s="70"/>
      <c r="D6" s="70"/>
      <c r="E6" s="70"/>
      <c r="F6" s="70"/>
      <c r="G6" s="70"/>
      <c r="H6" s="70"/>
      <c r="I6" s="70"/>
      <c r="J6" s="70"/>
      <c r="K6" s="70"/>
      <c r="L6" s="70"/>
      <c r="M6" s="25"/>
    </row>
    <row r="7">
      <c r="A7" s="52" t="s">
        <v>44</v>
      </c>
      <c r="M7" s="25"/>
    </row>
    <row r="8">
      <c r="A8" s="71" t="s">
        <v>45</v>
      </c>
      <c r="B8" s="72" t="s">
        <v>6</v>
      </c>
      <c r="C8" s="73">
        <v>1.0</v>
      </c>
      <c r="D8" s="73">
        <v>2.0</v>
      </c>
      <c r="E8" s="73">
        <v>3.0</v>
      </c>
      <c r="F8" s="73">
        <v>4.0</v>
      </c>
      <c r="G8" s="73">
        <v>5.0</v>
      </c>
      <c r="H8" s="73">
        <v>6.0</v>
      </c>
      <c r="I8" s="73">
        <v>7.0</v>
      </c>
      <c r="J8" s="73">
        <v>8.0</v>
      </c>
      <c r="K8" s="73">
        <v>9.0</v>
      </c>
      <c r="L8" s="74">
        <v>10.0</v>
      </c>
      <c r="M8" s="25"/>
    </row>
    <row r="9">
      <c r="A9" s="18" t="s">
        <v>24</v>
      </c>
      <c r="B9" s="75">
        <v>0.0</v>
      </c>
      <c r="C9" s="76">
        <v>2.0</v>
      </c>
      <c r="D9" s="76">
        <v>5.0</v>
      </c>
      <c r="E9" s="22"/>
      <c r="F9" s="22"/>
      <c r="G9" s="22"/>
      <c r="H9" s="22"/>
      <c r="I9" s="22"/>
      <c r="J9" s="22"/>
      <c r="K9" s="22"/>
      <c r="L9" s="62"/>
      <c r="M9" s="25"/>
    </row>
    <row r="10">
      <c r="A10" s="26" t="s">
        <v>26</v>
      </c>
      <c r="B10" s="77">
        <v>0.0</v>
      </c>
      <c r="C10" s="31">
        <v>0.0</v>
      </c>
      <c r="D10" s="31">
        <v>2.0</v>
      </c>
      <c r="E10" s="30"/>
      <c r="F10" s="30"/>
      <c r="G10" s="30"/>
      <c r="H10" s="30"/>
      <c r="I10" s="30"/>
      <c r="J10" s="30"/>
      <c r="K10" s="30"/>
      <c r="L10" s="65"/>
      <c r="M10" s="25"/>
    </row>
    <row r="11">
      <c r="A11" s="26" t="s">
        <v>28</v>
      </c>
      <c r="B11" s="77">
        <v>0.0</v>
      </c>
      <c r="C11" s="31">
        <v>0.0</v>
      </c>
      <c r="D11" s="30"/>
      <c r="E11" s="30"/>
      <c r="F11" s="30"/>
      <c r="G11" s="30"/>
      <c r="H11" s="30"/>
      <c r="I11" s="30"/>
      <c r="J11" s="30"/>
      <c r="K11" s="30"/>
      <c r="L11" s="65"/>
      <c r="M11" s="25"/>
    </row>
    <row r="12">
      <c r="A12" s="26" t="s">
        <v>30</v>
      </c>
      <c r="B12" s="77">
        <v>0.0</v>
      </c>
      <c r="C12" s="31">
        <v>4.0</v>
      </c>
      <c r="D12" s="31">
        <v>6.0</v>
      </c>
      <c r="E12" s="30"/>
      <c r="F12" s="30"/>
      <c r="G12" s="30"/>
      <c r="H12" s="30"/>
      <c r="I12" s="30"/>
      <c r="J12" s="30"/>
      <c r="K12" s="30"/>
      <c r="L12" s="65"/>
      <c r="M12" s="25"/>
    </row>
    <row r="13">
      <c r="A13" s="26" t="s">
        <v>32</v>
      </c>
      <c r="B13" s="77">
        <v>0.0</v>
      </c>
      <c r="C13" s="31">
        <v>0.0</v>
      </c>
      <c r="D13" s="31">
        <v>1.0</v>
      </c>
      <c r="E13" s="30"/>
      <c r="F13" s="30"/>
      <c r="G13" s="30"/>
      <c r="H13" s="30"/>
      <c r="I13" s="30"/>
      <c r="J13" s="30"/>
      <c r="K13" s="30"/>
      <c r="L13" s="65"/>
      <c r="M13" s="25"/>
    </row>
    <row r="14">
      <c r="A14" s="26" t="s">
        <v>34</v>
      </c>
      <c r="B14" s="77">
        <v>0.0</v>
      </c>
      <c r="C14" s="31">
        <v>0.0</v>
      </c>
      <c r="D14" s="30"/>
      <c r="E14" s="30"/>
      <c r="F14" s="30"/>
      <c r="G14" s="30"/>
      <c r="H14" s="30"/>
      <c r="I14" s="30"/>
      <c r="J14" s="30"/>
      <c r="K14" s="30"/>
      <c r="L14" s="65"/>
      <c r="M14" s="25"/>
    </row>
    <row r="15">
      <c r="A15" s="26" t="s">
        <v>36</v>
      </c>
      <c r="B15" s="77">
        <v>0.0</v>
      </c>
      <c r="C15" s="31">
        <v>0.0</v>
      </c>
      <c r="D15" s="30"/>
      <c r="E15" s="30"/>
      <c r="F15" s="30"/>
      <c r="G15" s="30"/>
      <c r="H15" s="30"/>
      <c r="I15" s="30"/>
      <c r="J15" s="30"/>
      <c r="K15" s="30"/>
      <c r="L15" s="65"/>
      <c r="M15" s="25"/>
    </row>
    <row r="16">
      <c r="A16" s="44" t="s">
        <v>38</v>
      </c>
      <c r="B16" s="78">
        <v>397.0</v>
      </c>
      <c r="C16" s="79">
        <f t="shared" ref="C16:L16" si="1">SUM(C9:C14)</f>
        <v>6</v>
      </c>
      <c r="D16" s="79">
        <f t="shared" si="1"/>
        <v>14</v>
      </c>
      <c r="E16" s="79">
        <f t="shared" si="1"/>
        <v>0</v>
      </c>
      <c r="F16" s="79">
        <f t="shared" si="1"/>
        <v>0</v>
      </c>
      <c r="G16" s="79">
        <f t="shared" si="1"/>
        <v>0</v>
      </c>
      <c r="H16" s="79">
        <f t="shared" si="1"/>
        <v>0</v>
      </c>
      <c r="I16" s="79">
        <f t="shared" si="1"/>
        <v>0</v>
      </c>
      <c r="J16" s="79">
        <f t="shared" si="1"/>
        <v>0</v>
      </c>
      <c r="K16" s="79">
        <f t="shared" si="1"/>
        <v>0</v>
      </c>
      <c r="L16" s="79">
        <f t="shared" si="1"/>
        <v>0</v>
      </c>
      <c r="M16" s="80"/>
    </row>
    <row r="17">
      <c r="A17" s="66" t="s">
        <v>46</v>
      </c>
      <c r="B17" s="81">
        <f t="shared" ref="B17:L17" si="2">B16/$B16*100</f>
        <v>100</v>
      </c>
      <c r="C17" s="81">
        <f t="shared" si="2"/>
        <v>1.511335013</v>
      </c>
      <c r="D17" s="81">
        <f t="shared" si="2"/>
        <v>3.526448363</v>
      </c>
      <c r="E17" s="81">
        <f t="shared" si="2"/>
        <v>0</v>
      </c>
      <c r="F17" s="81">
        <f t="shared" si="2"/>
        <v>0</v>
      </c>
      <c r="G17" s="81">
        <f t="shared" si="2"/>
        <v>0</v>
      </c>
      <c r="H17" s="81">
        <f t="shared" si="2"/>
        <v>0</v>
      </c>
      <c r="I17" s="81">
        <f t="shared" si="2"/>
        <v>0</v>
      </c>
      <c r="J17" s="81">
        <f t="shared" si="2"/>
        <v>0</v>
      </c>
      <c r="K17" s="81">
        <f t="shared" si="2"/>
        <v>0</v>
      </c>
      <c r="L17" s="81">
        <f t="shared" si="2"/>
        <v>0</v>
      </c>
      <c r="M17" s="80"/>
    </row>
    <row r="18">
      <c r="A18" s="69"/>
      <c r="M18" s="25"/>
    </row>
    <row r="19">
      <c r="A19" s="82" t="s">
        <v>47</v>
      </c>
      <c r="M19" s="25"/>
    </row>
    <row r="20">
      <c r="M20" s="25"/>
    </row>
    <row r="21">
      <c r="M21" s="25"/>
    </row>
    <row r="22">
      <c r="M22" s="25"/>
    </row>
    <row r="23">
      <c r="A23" s="69"/>
      <c r="M23" s="25"/>
    </row>
    <row r="24">
      <c r="A24" s="52" t="s">
        <v>48</v>
      </c>
      <c r="M24" s="25"/>
    </row>
    <row r="25">
      <c r="A25" s="71" t="s">
        <v>45</v>
      </c>
      <c r="B25" s="72" t="s">
        <v>6</v>
      </c>
      <c r="C25" s="73">
        <v>1.0</v>
      </c>
      <c r="D25" s="73">
        <v>2.0</v>
      </c>
      <c r="E25" s="73">
        <v>3.0</v>
      </c>
      <c r="F25" s="73">
        <v>4.0</v>
      </c>
      <c r="G25" s="73">
        <v>5.0</v>
      </c>
      <c r="H25" s="73">
        <v>6.0</v>
      </c>
      <c r="I25" s="73">
        <v>7.0</v>
      </c>
      <c r="J25" s="73">
        <v>8.0</v>
      </c>
      <c r="K25" s="73">
        <v>9.0</v>
      </c>
      <c r="L25" s="74">
        <v>10.0</v>
      </c>
      <c r="M25" s="25"/>
    </row>
    <row r="26">
      <c r="A26" s="60" t="str">
        <f t="shared" ref="A26:A31" si="3">A9</f>
        <v>Si</v>
      </c>
      <c r="B26" s="83">
        <f t="shared" ref="B26:B32" si="4">B9/$B$16*100</f>
        <v>0</v>
      </c>
      <c r="C26" s="84">
        <f t="shared" ref="C26:C32" si="5">C9/$C$16*100</f>
        <v>33.33333333</v>
      </c>
      <c r="D26" s="85"/>
      <c r="E26" s="85"/>
      <c r="F26" s="85"/>
      <c r="G26" s="85"/>
      <c r="H26" s="85"/>
      <c r="I26" s="85"/>
      <c r="J26" s="85"/>
      <c r="K26" s="85"/>
      <c r="L26" s="86"/>
      <c r="M26" s="25"/>
    </row>
    <row r="27">
      <c r="A27" s="63" t="str">
        <f t="shared" si="3"/>
        <v>Al</v>
      </c>
      <c r="B27" s="83">
        <f t="shared" si="4"/>
        <v>0</v>
      </c>
      <c r="C27" s="84">
        <f t="shared" si="5"/>
        <v>0</v>
      </c>
      <c r="D27" s="87"/>
      <c r="E27" s="87"/>
      <c r="F27" s="87"/>
      <c r="G27" s="87"/>
      <c r="H27" s="87"/>
      <c r="I27" s="87"/>
      <c r="J27" s="87"/>
      <c r="K27" s="87"/>
      <c r="L27" s="88"/>
      <c r="M27" s="25"/>
    </row>
    <row r="28">
      <c r="A28" s="63" t="str">
        <f t="shared" si="3"/>
        <v>Fe</v>
      </c>
      <c r="B28" s="83">
        <f t="shared" si="4"/>
        <v>0</v>
      </c>
      <c r="C28" s="84">
        <f t="shared" si="5"/>
        <v>0</v>
      </c>
      <c r="D28" s="87"/>
      <c r="E28" s="87"/>
      <c r="F28" s="87"/>
      <c r="G28" s="87"/>
      <c r="H28" s="87"/>
      <c r="I28" s="87"/>
      <c r="J28" s="87"/>
      <c r="K28" s="87"/>
      <c r="L28" s="88"/>
      <c r="M28" s="25"/>
    </row>
    <row r="29">
      <c r="A29" s="63" t="str">
        <f t="shared" si="3"/>
        <v>Mg</v>
      </c>
      <c r="B29" s="83">
        <f t="shared" si="4"/>
        <v>0</v>
      </c>
      <c r="C29" s="84">
        <f t="shared" si="5"/>
        <v>66.66666667</v>
      </c>
      <c r="D29" s="87"/>
      <c r="E29" s="87"/>
      <c r="F29" s="87"/>
      <c r="G29" s="87"/>
      <c r="H29" s="87"/>
      <c r="I29" s="87"/>
      <c r="J29" s="87"/>
      <c r="K29" s="87"/>
      <c r="L29" s="88"/>
      <c r="M29" s="25"/>
    </row>
    <row r="30">
      <c r="A30" s="63" t="str">
        <f t="shared" si="3"/>
        <v>Ca</v>
      </c>
      <c r="B30" s="83">
        <f t="shared" si="4"/>
        <v>0</v>
      </c>
      <c r="C30" s="84">
        <f t="shared" si="5"/>
        <v>0</v>
      </c>
      <c r="D30" s="87"/>
      <c r="E30" s="87"/>
      <c r="F30" s="87"/>
      <c r="G30" s="87"/>
      <c r="H30" s="87"/>
      <c r="I30" s="87"/>
      <c r="J30" s="87"/>
      <c r="K30" s="87"/>
      <c r="L30" s="88"/>
      <c r="M30" s="25"/>
    </row>
    <row r="31">
      <c r="A31" s="63" t="str">
        <f t="shared" si="3"/>
        <v>Na</v>
      </c>
      <c r="B31" s="83">
        <f t="shared" si="4"/>
        <v>0</v>
      </c>
      <c r="C31" s="84">
        <f t="shared" si="5"/>
        <v>0</v>
      </c>
      <c r="D31" s="87"/>
      <c r="E31" s="87"/>
      <c r="F31" s="87"/>
      <c r="G31" s="87"/>
      <c r="H31" s="87"/>
      <c r="I31" s="87"/>
      <c r="J31" s="87"/>
      <c r="K31" s="87"/>
      <c r="L31" s="88"/>
      <c r="M31" s="25"/>
    </row>
    <row r="32">
      <c r="A32" s="89" t="s">
        <v>36</v>
      </c>
      <c r="B32" s="90">
        <f t="shared" si="4"/>
        <v>0</v>
      </c>
      <c r="C32" s="84">
        <f t="shared" si="5"/>
        <v>0</v>
      </c>
      <c r="D32" s="91"/>
      <c r="E32" s="91"/>
      <c r="F32" s="91"/>
      <c r="G32" s="91"/>
      <c r="H32" s="91"/>
      <c r="I32" s="91"/>
      <c r="J32" s="91"/>
      <c r="K32" s="91"/>
      <c r="L32" s="92"/>
      <c r="M32" s="25"/>
    </row>
    <row r="33">
      <c r="A33" s="93" t="str">
        <f>A16</f>
        <v>Total</v>
      </c>
      <c r="B33" s="94">
        <f t="shared" ref="B33:L33" si="6">SUM(B26:B31)</f>
        <v>0</v>
      </c>
      <c r="C33" s="94">
        <f t="shared" si="6"/>
        <v>100</v>
      </c>
      <c r="D33" s="94">
        <f t="shared" si="6"/>
        <v>0</v>
      </c>
      <c r="E33" s="94">
        <f t="shared" si="6"/>
        <v>0</v>
      </c>
      <c r="F33" s="94">
        <f t="shared" si="6"/>
        <v>0</v>
      </c>
      <c r="G33" s="94">
        <f t="shared" si="6"/>
        <v>0</v>
      </c>
      <c r="H33" s="94">
        <f t="shared" si="6"/>
        <v>0</v>
      </c>
      <c r="I33" s="94">
        <f t="shared" si="6"/>
        <v>0</v>
      </c>
      <c r="J33" s="94">
        <f t="shared" si="6"/>
        <v>0</v>
      </c>
      <c r="K33" s="94">
        <f t="shared" si="6"/>
        <v>0</v>
      </c>
      <c r="L33" s="95">
        <f t="shared" si="6"/>
        <v>0</v>
      </c>
      <c r="M33" s="50"/>
    </row>
    <row r="34">
      <c r="A34" s="66" t="s">
        <v>46</v>
      </c>
      <c r="B34" s="96">
        <f t="shared" ref="B34:L34" si="7">B16/$B16*100</f>
        <v>100</v>
      </c>
      <c r="C34" s="96">
        <f t="shared" si="7"/>
        <v>1.511335013</v>
      </c>
      <c r="D34" s="96">
        <f t="shared" si="7"/>
        <v>3.526448363</v>
      </c>
      <c r="E34" s="96">
        <f t="shared" si="7"/>
        <v>0</v>
      </c>
      <c r="F34" s="96">
        <f t="shared" si="7"/>
        <v>0</v>
      </c>
      <c r="G34" s="96">
        <f t="shared" si="7"/>
        <v>0</v>
      </c>
      <c r="H34" s="96">
        <f t="shared" si="7"/>
        <v>0</v>
      </c>
      <c r="I34" s="96">
        <f t="shared" si="7"/>
        <v>0</v>
      </c>
      <c r="J34" s="96">
        <f t="shared" si="7"/>
        <v>0</v>
      </c>
      <c r="K34" s="96">
        <f t="shared" si="7"/>
        <v>0</v>
      </c>
      <c r="L34" s="96">
        <f t="shared" si="7"/>
        <v>0</v>
      </c>
      <c r="M34" s="50"/>
    </row>
    <row r="35">
      <c r="A35" s="69"/>
      <c r="B35" s="70"/>
      <c r="C35" s="70"/>
      <c r="D35" s="70"/>
      <c r="E35" s="70"/>
      <c r="F35" s="70"/>
      <c r="G35" s="70"/>
      <c r="H35" s="70"/>
      <c r="I35" s="70"/>
      <c r="J35" s="70"/>
      <c r="K35" s="70"/>
      <c r="L35" s="70"/>
      <c r="M35" s="25"/>
    </row>
    <row r="36">
      <c r="A36" s="82" t="s">
        <v>49</v>
      </c>
      <c r="M36" s="25"/>
    </row>
    <row r="37">
      <c r="M37" s="25"/>
    </row>
    <row r="38">
      <c r="M38" s="25"/>
    </row>
    <row r="39">
      <c r="M39" s="25"/>
    </row>
    <row r="40">
      <c r="A40" s="69"/>
      <c r="B40" s="70"/>
      <c r="C40" s="70"/>
      <c r="D40" s="70"/>
      <c r="E40" s="70"/>
      <c r="F40" s="70"/>
      <c r="G40" s="70"/>
      <c r="H40" s="70"/>
      <c r="I40" s="70"/>
      <c r="J40" s="70"/>
      <c r="K40" s="70"/>
      <c r="L40" s="70"/>
      <c r="M40" s="25"/>
    </row>
    <row r="41">
      <c r="A41" s="52" t="s">
        <v>50</v>
      </c>
      <c r="M41" s="25"/>
    </row>
    <row r="42">
      <c r="A42" s="71" t="s">
        <v>51</v>
      </c>
      <c r="B42" s="72" t="s">
        <v>6</v>
      </c>
      <c r="C42" s="73">
        <v>1.0</v>
      </c>
      <c r="D42" s="73">
        <v>2.0</v>
      </c>
      <c r="E42" s="73">
        <v>3.0</v>
      </c>
      <c r="F42" s="73">
        <v>4.0</v>
      </c>
      <c r="G42" s="73">
        <v>5.0</v>
      </c>
      <c r="H42" s="73">
        <v>6.0</v>
      </c>
      <c r="I42" s="73">
        <v>7.0</v>
      </c>
      <c r="J42" s="73">
        <v>8.0</v>
      </c>
      <c r="K42" s="73">
        <v>9.0</v>
      </c>
      <c r="L42" s="74">
        <v>10.0</v>
      </c>
      <c r="M42" s="25"/>
    </row>
    <row r="43">
      <c r="A43" s="63" t="s">
        <v>23</v>
      </c>
      <c r="B43" s="75">
        <v>0.0</v>
      </c>
      <c r="C43" s="76"/>
      <c r="D43" s="22"/>
      <c r="E43" s="22"/>
      <c r="F43" s="22"/>
      <c r="G43" s="22"/>
      <c r="H43" s="22"/>
      <c r="I43" s="22"/>
      <c r="J43" s="22"/>
      <c r="K43" s="22"/>
      <c r="L43" s="62"/>
      <c r="M43" s="25"/>
    </row>
    <row r="44">
      <c r="A44" s="63" t="s">
        <v>52</v>
      </c>
      <c r="B44" s="77">
        <v>0.0</v>
      </c>
      <c r="C44" s="30"/>
      <c r="D44" s="30"/>
      <c r="E44" s="30"/>
      <c r="F44" s="30"/>
      <c r="G44" s="30"/>
      <c r="H44" s="30"/>
      <c r="I44" s="30"/>
      <c r="J44" s="30"/>
      <c r="K44" s="30"/>
      <c r="L44" s="65"/>
      <c r="M44" s="25"/>
    </row>
    <row r="45">
      <c r="A45" s="63" t="s">
        <v>53</v>
      </c>
      <c r="B45" s="77">
        <v>0.0</v>
      </c>
      <c r="C45" s="30"/>
      <c r="D45" s="30"/>
      <c r="E45" s="30"/>
      <c r="F45" s="30"/>
      <c r="G45" s="30"/>
      <c r="H45" s="30"/>
      <c r="I45" s="30"/>
      <c r="J45" s="30"/>
      <c r="K45" s="30"/>
      <c r="L45" s="65"/>
      <c r="M45" s="25"/>
      <c r="N45" s="97" t="s">
        <v>54</v>
      </c>
    </row>
    <row r="46">
      <c r="A46" s="63" t="s">
        <v>55</v>
      </c>
      <c r="B46" s="77">
        <v>0.0</v>
      </c>
      <c r="C46" s="30"/>
      <c r="D46" s="30"/>
      <c r="E46" s="30"/>
      <c r="F46" s="30"/>
      <c r="G46" s="30"/>
      <c r="H46" s="30"/>
      <c r="I46" s="30"/>
      <c r="J46" s="30"/>
      <c r="K46" s="30"/>
      <c r="L46" s="65"/>
      <c r="M46" s="25"/>
    </row>
    <row r="47">
      <c r="A47" s="63" t="s">
        <v>56</v>
      </c>
      <c r="B47" s="77">
        <v>0.0</v>
      </c>
      <c r="C47" s="30"/>
      <c r="D47" s="30"/>
      <c r="E47" s="30"/>
      <c r="F47" s="30"/>
      <c r="G47" s="30"/>
      <c r="H47" s="30"/>
      <c r="I47" s="30"/>
      <c r="J47" s="30"/>
      <c r="K47" s="30"/>
      <c r="L47" s="65"/>
      <c r="M47" s="25"/>
    </row>
    <row r="48">
      <c r="A48" s="98" t="s">
        <v>57</v>
      </c>
      <c r="B48" s="31">
        <v>0.0</v>
      </c>
      <c r="C48" s="30"/>
      <c r="D48" s="30"/>
      <c r="E48" s="30"/>
      <c r="F48" s="30"/>
      <c r="G48" s="30"/>
      <c r="H48" s="30"/>
      <c r="I48" s="30"/>
      <c r="J48" s="30"/>
      <c r="K48" s="30"/>
      <c r="L48" s="65"/>
      <c r="M48" s="25"/>
    </row>
    <row r="49">
      <c r="A49" s="63" t="s">
        <v>58</v>
      </c>
      <c r="B49" s="77">
        <v>0.0</v>
      </c>
      <c r="C49" s="30"/>
      <c r="D49" s="30"/>
      <c r="E49" s="30"/>
      <c r="F49" s="30"/>
      <c r="G49" s="30"/>
      <c r="H49" s="30"/>
      <c r="I49" s="30"/>
      <c r="J49" s="30"/>
      <c r="K49" s="30"/>
      <c r="L49" s="65"/>
      <c r="M49" s="25"/>
    </row>
    <row r="50">
      <c r="A50" s="63"/>
      <c r="B50" s="79">
        <f>SUM(B43:B48)</f>
        <v>0</v>
      </c>
      <c r="C50" s="99"/>
      <c r="D50" s="99"/>
      <c r="E50" s="99"/>
      <c r="F50" s="99"/>
      <c r="G50" s="99"/>
      <c r="H50" s="99"/>
      <c r="I50" s="99"/>
      <c r="J50" s="99"/>
      <c r="K50" s="99"/>
      <c r="L50" s="100"/>
      <c r="M50" s="80"/>
    </row>
    <row r="51">
      <c r="A51" s="101" t="s">
        <v>38</v>
      </c>
      <c r="B51" s="102">
        <f>'Líquido'!B50</f>
        <v>525.89</v>
      </c>
      <c r="C51" s="102">
        <f t="shared" ref="C51:L51" si="8">SUM(C43:C50)</f>
        <v>0</v>
      </c>
      <c r="D51" s="102">
        <f t="shared" si="8"/>
        <v>0</v>
      </c>
      <c r="E51" s="102">
        <f t="shared" si="8"/>
        <v>0</v>
      </c>
      <c r="F51" s="102">
        <f t="shared" si="8"/>
        <v>0</v>
      </c>
      <c r="G51" s="102">
        <f t="shared" si="8"/>
        <v>0</v>
      </c>
      <c r="H51" s="102">
        <f t="shared" si="8"/>
        <v>0</v>
      </c>
      <c r="I51" s="102">
        <f t="shared" si="8"/>
        <v>0</v>
      </c>
      <c r="J51" s="102">
        <f t="shared" si="8"/>
        <v>0</v>
      </c>
      <c r="K51" s="102">
        <f t="shared" si="8"/>
        <v>0</v>
      </c>
      <c r="L51" s="102">
        <f t="shared" si="8"/>
        <v>0</v>
      </c>
      <c r="M51" s="80"/>
    </row>
    <row r="52">
      <c r="A52" s="66" t="s">
        <v>46</v>
      </c>
      <c r="B52" s="81">
        <f t="shared" ref="B52:L52" si="9">B50/$B51*100</f>
        <v>0</v>
      </c>
      <c r="C52" s="81">
        <f t="shared" si="9"/>
        <v>0</v>
      </c>
      <c r="D52" s="81">
        <f t="shared" si="9"/>
        <v>0</v>
      </c>
      <c r="E52" s="81">
        <f t="shared" si="9"/>
        <v>0</v>
      </c>
      <c r="F52" s="81">
        <f t="shared" si="9"/>
        <v>0</v>
      </c>
      <c r="G52" s="81">
        <f t="shared" si="9"/>
        <v>0</v>
      </c>
      <c r="H52" s="81">
        <f t="shared" si="9"/>
        <v>0</v>
      </c>
      <c r="I52" s="81">
        <f t="shared" si="9"/>
        <v>0</v>
      </c>
      <c r="J52" s="81">
        <f t="shared" si="9"/>
        <v>0</v>
      </c>
      <c r="K52" s="81">
        <f t="shared" si="9"/>
        <v>0</v>
      </c>
      <c r="L52" s="81">
        <f t="shared" si="9"/>
        <v>0</v>
      </c>
      <c r="M52" s="80"/>
    </row>
    <row r="53">
      <c r="A53" s="69"/>
      <c r="M53" s="25"/>
    </row>
    <row r="54">
      <c r="A54" s="82" t="s">
        <v>59</v>
      </c>
      <c r="M54" s="25"/>
    </row>
    <row r="55">
      <c r="M55" s="25"/>
    </row>
    <row r="56">
      <c r="M56" s="25"/>
    </row>
    <row r="57">
      <c r="M57" s="25"/>
    </row>
    <row r="58">
      <c r="A58" s="69"/>
      <c r="M58" s="25"/>
    </row>
    <row r="59">
      <c r="A59" s="103" t="s">
        <v>60</v>
      </c>
      <c r="M59" s="25"/>
    </row>
    <row r="60">
      <c r="A60" s="104" t="s">
        <v>61</v>
      </c>
      <c r="B60" s="105" t="s">
        <v>6</v>
      </c>
      <c r="C60" s="106">
        <v>1.0</v>
      </c>
      <c r="D60" s="106">
        <v>2.0</v>
      </c>
      <c r="E60" s="106">
        <v>3.0</v>
      </c>
      <c r="F60" s="106">
        <v>4.0</v>
      </c>
      <c r="G60" s="106">
        <v>5.0</v>
      </c>
      <c r="H60" s="106">
        <v>6.0</v>
      </c>
      <c r="I60" s="106">
        <v>7.0</v>
      </c>
      <c r="J60" s="106">
        <v>8.0</v>
      </c>
      <c r="K60" s="106">
        <v>9.0</v>
      </c>
      <c r="L60" s="107">
        <v>10.0</v>
      </c>
      <c r="M60" s="25"/>
    </row>
    <row r="61">
      <c r="A61" s="108" t="s">
        <v>23</v>
      </c>
      <c r="B61" s="109">
        <f>B43/B51</f>
        <v>0</v>
      </c>
      <c r="C61" s="110"/>
      <c r="D61" s="110"/>
      <c r="E61" s="110"/>
      <c r="F61" s="110"/>
      <c r="G61" s="110"/>
      <c r="H61" s="110"/>
      <c r="I61" s="110"/>
      <c r="J61" s="110"/>
      <c r="K61" s="110"/>
      <c r="L61" s="111"/>
      <c r="M61" s="25"/>
    </row>
    <row r="62">
      <c r="A62" s="108" t="s">
        <v>62</v>
      </c>
      <c r="B62" s="109">
        <f>(B48/B51) + (B49/B51)</f>
        <v>0</v>
      </c>
      <c r="C62" s="110"/>
      <c r="D62" s="110"/>
      <c r="E62" s="110"/>
      <c r="F62" s="110"/>
      <c r="G62" s="110"/>
      <c r="H62" s="110"/>
      <c r="I62" s="110"/>
      <c r="J62" s="110"/>
      <c r="K62" s="110"/>
      <c r="L62" s="111"/>
      <c r="M62" s="25"/>
    </row>
    <row r="63">
      <c r="A63" s="112" t="s">
        <v>63</v>
      </c>
      <c r="B63" s="113"/>
      <c r="C63" s="87"/>
      <c r="D63" s="87"/>
      <c r="E63" s="87"/>
      <c r="F63" s="87"/>
      <c r="G63" s="87"/>
      <c r="H63" s="87"/>
      <c r="I63" s="87"/>
      <c r="J63" s="87"/>
      <c r="K63" s="87"/>
      <c r="L63" s="114"/>
      <c r="M63" s="25"/>
    </row>
    <row r="64">
      <c r="A64" s="112" t="s">
        <v>64</v>
      </c>
      <c r="B64" s="113"/>
      <c r="C64" s="87"/>
      <c r="D64" s="87"/>
      <c r="E64" s="87"/>
      <c r="F64" s="87"/>
      <c r="G64" s="87"/>
      <c r="H64" s="87"/>
      <c r="I64" s="87"/>
      <c r="J64" s="87"/>
      <c r="K64" s="87"/>
      <c r="L64" s="114"/>
      <c r="M64" s="25"/>
    </row>
    <row r="65">
      <c r="A65" s="115" t="s">
        <v>65</v>
      </c>
      <c r="B65" s="116"/>
      <c r="C65" s="117"/>
      <c r="D65" s="117"/>
      <c r="E65" s="117"/>
      <c r="F65" s="117"/>
      <c r="G65" s="117"/>
      <c r="H65" s="117"/>
      <c r="I65" s="117"/>
      <c r="J65" s="117"/>
      <c r="K65" s="117"/>
      <c r="L65" s="118"/>
      <c r="M65" s="25"/>
    </row>
    <row r="66">
      <c r="A66" s="69"/>
      <c r="B66" s="70"/>
      <c r="C66" s="70"/>
      <c r="D66" s="70"/>
      <c r="E66" s="70"/>
      <c r="F66" s="70"/>
      <c r="G66" s="70"/>
      <c r="H66" s="70"/>
      <c r="I66" s="70"/>
      <c r="J66" s="70"/>
      <c r="K66" s="70"/>
      <c r="L66" s="70"/>
      <c r="M66" s="25"/>
    </row>
    <row r="67">
      <c r="A67" s="119"/>
      <c r="B67" s="119"/>
      <c r="C67" s="119"/>
      <c r="D67" s="119"/>
      <c r="E67" s="119"/>
      <c r="F67" s="119"/>
      <c r="G67" s="119"/>
      <c r="H67" s="119"/>
      <c r="I67" s="119"/>
      <c r="J67" s="119"/>
      <c r="K67" s="119"/>
      <c r="L67" s="119"/>
    </row>
    <row r="68">
      <c r="A68" s="120" t="s">
        <v>66</v>
      </c>
      <c r="G68" s="120" t="s">
        <v>67</v>
      </c>
    </row>
    <row r="69">
      <c r="A69" s="119"/>
      <c r="B69" s="119"/>
      <c r="C69" s="119"/>
      <c r="D69" s="119"/>
      <c r="E69" s="119"/>
      <c r="F69" s="119"/>
      <c r="G69" s="119"/>
      <c r="H69" s="119"/>
      <c r="I69" s="119"/>
      <c r="J69" s="119"/>
      <c r="K69" s="119"/>
      <c r="L69" s="119"/>
    </row>
    <row r="70">
      <c r="A70" s="119"/>
      <c r="B70" s="119"/>
      <c r="C70" s="119"/>
      <c r="D70" s="119"/>
      <c r="E70" s="119"/>
      <c r="F70" s="119"/>
      <c r="G70" s="119"/>
      <c r="H70" s="119"/>
      <c r="I70" s="119"/>
      <c r="J70" s="119"/>
      <c r="K70" s="119"/>
      <c r="L70" s="119"/>
    </row>
    <row r="73">
      <c r="O73" s="121" t="s">
        <v>68</v>
      </c>
    </row>
    <row r="103">
      <c r="A103" s="122" t="s">
        <v>69</v>
      </c>
      <c r="H103" s="122" t="s">
        <v>70</v>
      </c>
    </row>
  </sheetData>
  <mergeCells count="18">
    <mergeCell ref="O73:Q73"/>
    <mergeCell ref="N45:R45"/>
    <mergeCell ref="A36:L39"/>
    <mergeCell ref="A41:L41"/>
    <mergeCell ref="A7:L7"/>
    <mergeCell ref="A1:L5"/>
    <mergeCell ref="A24:L24"/>
    <mergeCell ref="A19:L22"/>
    <mergeCell ref="A18:L18"/>
    <mergeCell ref="A23:L23"/>
    <mergeCell ref="G68:M68"/>
    <mergeCell ref="A68:F68"/>
    <mergeCell ref="A103:F103"/>
    <mergeCell ref="H103:M103"/>
    <mergeCell ref="A59:L59"/>
    <mergeCell ref="A54:L57"/>
    <mergeCell ref="A58:L58"/>
    <mergeCell ref="A53:L53"/>
  </mergeCells>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2" width="9.43"/>
  </cols>
  <sheetData>
    <row r="1">
      <c r="A1" s="3" t="s">
        <v>71</v>
      </c>
    </row>
    <row r="7">
      <c r="A7" s="52" t="s">
        <v>72</v>
      </c>
    </row>
    <row r="8">
      <c r="A8" s="71" t="s">
        <v>45</v>
      </c>
      <c r="B8" s="72" t="s">
        <v>6</v>
      </c>
      <c r="C8" s="123">
        <v>1.0</v>
      </c>
      <c r="D8" s="123">
        <v>2.0</v>
      </c>
      <c r="E8" s="123">
        <v>3.0</v>
      </c>
      <c r="F8" s="123">
        <v>4.0</v>
      </c>
      <c r="G8" s="123">
        <v>5.0</v>
      </c>
      <c r="H8" s="123">
        <v>6.0</v>
      </c>
      <c r="I8" s="123">
        <v>7.0</v>
      </c>
      <c r="J8" s="123">
        <v>8.0</v>
      </c>
      <c r="K8" s="123">
        <v>9.0</v>
      </c>
      <c r="L8" s="74" t="str">
        <f>#REF!</f>
        <v>#REF!</v>
      </c>
    </row>
    <row r="9">
      <c r="A9" s="18" t="s">
        <v>24</v>
      </c>
      <c r="B9" s="21">
        <v>184.0</v>
      </c>
      <c r="C9" s="76">
        <v>182.0</v>
      </c>
      <c r="D9" s="76">
        <v>177.0</v>
      </c>
      <c r="E9" s="22"/>
      <c r="F9" s="22"/>
      <c r="G9" s="22"/>
      <c r="H9" s="22"/>
      <c r="I9" s="22"/>
      <c r="J9" s="22"/>
      <c r="K9" s="22"/>
      <c r="L9" s="62"/>
    </row>
    <row r="10">
      <c r="A10" s="26" t="s">
        <v>26</v>
      </c>
      <c r="B10" s="29">
        <v>70.0</v>
      </c>
      <c r="C10" s="31">
        <v>70.0</v>
      </c>
      <c r="D10" s="31">
        <v>68.0</v>
      </c>
      <c r="E10" s="30"/>
      <c r="F10" s="30"/>
      <c r="G10" s="30"/>
      <c r="H10" s="30"/>
      <c r="I10" s="30"/>
      <c r="J10" s="30"/>
      <c r="K10" s="30"/>
      <c r="L10" s="65"/>
    </row>
    <row r="11">
      <c r="A11" s="26" t="s">
        <v>28</v>
      </c>
      <c r="B11" s="34">
        <v>39.0</v>
      </c>
      <c r="C11" s="31">
        <v>39.0</v>
      </c>
      <c r="D11" s="31">
        <v>39.0</v>
      </c>
      <c r="E11" s="30"/>
      <c r="F11" s="30"/>
      <c r="G11" s="30"/>
      <c r="H11" s="30"/>
      <c r="I11" s="30"/>
      <c r="J11" s="30"/>
      <c r="K11" s="30"/>
      <c r="L11" s="65"/>
    </row>
    <row r="12">
      <c r="A12" s="26" t="s">
        <v>30</v>
      </c>
      <c r="B12" s="37">
        <v>40.0</v>
      </c>
      <c r="C12" s="31">
        <v>36.0</v>
      </c>
      <c r="D12" s="31">
        <v>30.0</v>
      </c>
      <c r="E12" s="30"/>
      <c r="F12" s="30"/>
      <c r="G12" s="30"/>
      <c r="H12" s="30"/>
      <c r="I12" s="30"/>
      <c r="J12" s="30"/>
      <c r="K12" s="30"/>
      <c r="L12" s="65"/>
    </row>
    <row r="13">
      <c r="A13" s="26" t="s">
        <v>32</v>
      </c>
      <c r="B13" s="39">
        <v>34.0</v>
      </c>
      <c r="C13" s="31">
        <v>34.0</v>
      </c>
      <c r="D13" s="31">
        <v>33.0</v>
      </c>
      <c r="E13" s="30"/>
      <c r="F13" s="30"/>
      <c r="G13" s="30"/>
      <c r="H13" s="30"/>
      <c r="I13" s="30"/>
      <c r="J13" s="30"/>
      <c r="K13" s="30"/>
      <c r="L13" s="65"/>
    </row>
    <row r="14">
      <c r="A14" s="26" t="s">
        <v>34</v>
      </c>
      <c r="B14" s="41">
        <v>24.0</v>
      </c>
      <c r="C14" s="31">
        <v>24.0</v>
      </c>
      <c r="D14" s="31">
        <v>24.0</v>
      </c>
      <c r="E14" s="30"/>
      <c r="F14" s="30"/>
      <c r="G14" s="30"/>
      <c r="H14" s="30"/>
      <c r="I14" s="30"/>
      <c r="J14" s="30"/>
      <c r="K14" s="30"/>
      <c r="L14" s="65"/>
    </row>
    <row r="15">
      <c r="A15" s="26" t="s">
        <v>36</v>
      </c>
      <c r="B15" s="43">
        <v>6.0</v>
      </c>
      <c r="C15" s="31">
        <v>6.0</v>
      </c>
      <c r="D15" s="31">
        <v>6.0</v>
      </c>
      <c r="E15" s="30"/>
      <c r="F15" s="30"/>
      <c r="G15" s="30"/>
      <c r="H15" s="30"/>
      <c r="I15" s="30"/>
      <c r="J15" s="30"/>
      <c r="K15" s="30"/>
      <c r="L15" s="65"/>
    </row>
    <row r="16">
      <c r="A16" s="44" t="s">
        <v>38</v>
      </c>
      <c r="B16" s="47">
        <f t="shared" ref="B16:L16" si="1">SUM(B9:B15)</f>
        <v>397</v>
      </c>
      <c r="C16" s="79">
        <f t="shared" si="1"/>
        <v>391</v>
      </c>
      <c r="D16" s="79">
        <f t="shared" si="1"/>
        <v>377</v>
      </c>
      <c r="E16" s="79">
        <f t="shared" si="1"/>
        <v>0</v>
      </c>
      <c r="F16" s="79">
        <f t="shared" si="1"/>
        <v>0</v>
      </c>
      <c r="G16" s="79">
        <f t="shared" si="1"/>
        <v>0</v>
      </c>
      <c r="H16" s="79">
        <f t="shared" si="1"/>
        <v>0</v>
      </c>
      <c r="I16" s="79">
        <f t="shared" si="1"/>
        <v>0</v>
      </c>
      <c r="J16" s="79">
        <f t="shared" si="1"/>
        <v>0</v>
      </c>
      <c r="K16" s="79">
        <f t="shared" si="1"/>
        <v>0</v>
      </c>
      <c r="L16" s="79">
        <f t="shared" si="1"/>
        <v>0</v>
      </c>
    </row>
    <row r="17">
      <c r="A17" s="66" t="s">
        <v>46</v>
      </c>
      <c r="B17" s="81">
        <f t="shared" ref="B17:L17" si="2">B16/$B16*100</f>
        <v>100</v>
      </c>
      <c r="C17" s="81">
        <f t="shared" si="2"/>
        <v>98.48866499</v>
      </c>
      <c r="D17" s="81">
        <f t="shared" si="2"/>
        <v>94.96221662</v>
      </c>
      <c r="E17" s="81">
        <f t="shared" si="2"/>
        <v>0</v>
      </c>
      <c r="F17" s="81">
        <f t="shared" si="2"/>
        <v>0</v>
      </c>
      <c r="G17" s="81">
        <f t="shared" si="2"/>
        <v>0</v>
      </c>
      <c r="H17" s="81">
        <f t="shared" si="2"/>
        <v>0</v>
      </c>
      <c r="I17" s="81">
        <f t="shared" si="2"/>
        <v>0</v>
      </c>
      <c r="J17" s="81">
        <f t="shared" si="2"/>
        <v>0</v>
      </c>
      <c r="K17" s="81">
        <f t="shared" si="2"/>
        <v>0</v>
      </c>
      <c r="L17" s="81">
        <f t="shared" si="2"/>
        <v>0</v>
      </c>
    </row>
    <row r="18">
      <c r="A18" s="69"/>
    </row>
    <row r="19">
      <c r="A19" s="82" t="s">
        <v>73</v>
      </c>
    </row>
    <row r="23">
      <c r="A23" s="69"/>
    </row>
    <row r="24">
      <c r="A24" s="52" t="s">
        <v>74</v>
      </c>
    </row>
    <row r="25">
      <c r="A25" s="71" t="s">
        <v>45</v>
      </c>
      <c r="B25" s="72" t="s">
        <v>6</v>
      </c>
      <c r="C25" s="123">
        <v>1.0</v>
      </c>
      <c r="D25" s="123">
        <v>2.0</v>
      </c>
      <c r="E25" s="123">
        <v>3.0</v>
      </c>
      <c r="F25" s="123">
        <v>4.0</v>
      </c>
      <c r="G25" s="123">
        <v>5.0</v>
      </c>
      <c r="H25" s="123">
        <v>6.0</v>
      </c>
      <c r="I25" s="123">
        <v>7.0</v>
      </c>
      <c r="J25" s="123">
        <v>8.0</v>
      </c>
      <c r="K25" s="123">
        <v>9.0</v>
      </c>
      <c r="L25" s="124">
        <v>10.0</v>
      </c>
    </row>
    <row r="26">
      <c r="A26" s="60" t="str">
        <f t="shared" ref="A26:A31" si="3">A9</f>
        <v>Si</v>
      </c>
      <c r="B26" s="125">
        <f t="shared" ref="B26:B33" si="4">B9/B$16*100</f>
        <v>46.34760705</v>
      </c>
      <c r="C26" s="125"/>
      <c r="D26" s="125"/>
      <c r="E26" s="125"/>
      <c r="F26" s="125"/>
      <c r="G26" s="125"/>
      <c r="H26" s="125"/>
      <c r="I26" s="125"/>
      <c r="J26" s="125"/>
      <c r="K26" s="125"/>
      <c r="L26" s="125"/>
    </row>
    <row r="27">
      <c r="A27" s="63" t="str">
        <f t="shared" si="3"/>
        <v>Al</v>
      </c>
      <c r="B27" s="125">
        <f t="shared" si="4"/>
        <v>17.63224181</v>
      </c>
      <c r="C27" s="125"/>
      <c r="D27" s="125"/>
      <c r="E27" s="125"/>
      <c r="F27" s="125"/>
      <c r="G27" s="125"/>
      <c r="H27" s="125"/>
      <c r="I27" s="125"/>
      <c r="J27" s="125"/>
      <c r="K27" s="125"/>
      <c r="L27" s="125"/>
    </row>
    <row r="28">
      <c r="A28" s="63" t="str">
        <f t="shared" si="3"/>
        <v>Fe</v>
      </c>
      <c r="B28" s="125">
        <f t="shared" si="4"/>
        <v>9.823677582</v>
      </c>
      <c r="C28" s="126"/>
      <c r="D28" s="126"/>
      <c r="E28" s="126"/>
      <c r="F28" s="126"/>
      <c r="G28" s="126"/>
      <c r="H28" s="126"/>
      <c r="I28" s="126"/>
      <c r="J28" s="126"/>
      <c r="K28" s="126"/>
      <c r="L28" s="126"/>
    </row>
    <row r="29">
      <c r="A29" s="63" t="str">
        <f t="shared" si="3"/>
        <v>Mg</v>
      </c>
      <c r="B29" s="125">
        <f t="shared" si="4"/>
        <v>10.07556675</v>
      </c>
      <c r="C29" s="125"/>
      <c r="D29" s="125"/>
      <c r="E29" s="125"/>
      <c r="F29" s="125"/>
      <c r="G29" s="125"/>
      <c r="H29" s="125"/>
      <c r="I29" s="125"/>
      <c r="J29" s="125"/>
      <c r="K29" s="125"/>
      <c r="L29" s="125"/>
    </row>
    <row r="30">
      <c r="A30" s="63" t="str">
        <f t="shared" si="3"/>
        <v>Ca</v>
      </c>
      <c r="B30" s="125">
        <f t="shared" si="4"/>
        <v>8.564231738</v>
      </c>
      <c r="C30" s="125"/>
      <c r="D30" s="125"/>
      <c r="E30" s="125"/>
      <c r="F30" s="125"/>
      <c r="G30" s="125"/>
      <c r="H30" s="125"/>
      <c r="I30" s="125"/>
      <c r="J30" s="125"/>
      <c r="K30" s="125"/>
      <c r="L30" s="125"/>
    </row>
    <row r="31">
      <c r="A31" s="63" t="str">
        <f t="shared" si="3"/>
        <v>Na</v>
      </c>
      <c r="B31" s="125">
        <f t="shared" si="4"/>
        <v>6.04534005</v>
      </c>
      <c r="C31" s="125"/>
      <c r="D31" s="125"/>
      <c r="E31" s="125"/>
      <c r="F31" s="125"/>
      <c r="G31" s="125"/>
      <c r="H31" s="125"/>
      <c r="I31" s="125"/>
      <c r="J31" s="125"/>
      <c r="K31" s="125"/>
      <c r="L31" s="125"/>
    </row>
    <row r="32">
      <c r="A32" s="63" t="s">
        <v>36</v>
      </c>
      <c r="B32" s="125">
        <f t="shared" si="4"/>
        <v>1.511335013</v>
      </c>
      <c r="C32" s="125"/>
      <c r="D32" s="125"/>
      <c r="E32" s="125"/>
      <c r="F32" s="125"/>
      <c r="G32" s="125"/>
      <c r="H32" s="125"/>
      <c r="I32" s="125"/>
      <c r="J32" s="125"/>
      <c r="K32" s="125"/>
      <c r="L32" s="125"/>
    </row>
    <row r="33">
      <c r="A33" s="63" t="str">
        <f>A16</f>
        <v>Total</v>
      </c>
      <c r="B33" s="125">
        <f t="shared" si="4"/>
        <v>100</v>
      </c>
      <c r="C33" s="127"/>
      <c r="D33" s="127"/>
      <c r="E33" s="127"/>
      <c r="F33" s="127"/>
      <c r="G33" s="127"/>
      <c r="H33" s="127"/>
      <c r="I33" s="127"/>
      <c r="J33" s="127"/>
      <c r="K33" s="127"/>
      <c r="L33" s="127"/>
    </row>
    <row r="34">
      <c r="A34" s="66" t="s">
        <v>46</v>
      </c>
      <c r="B34" s="128">
        <f>B16/$B16*100</f>
        <v>100</v>
      </c>
      <c r="C34" s="129">
        <f t="shared" ref="C34:L34" si="5">C33/$B$33*100</f>
        <v>0</v>
      </c>
      <c r="D34" s="129">
        <f t="shared" si="5"/>
        <v>0</v>
      </c>
      <c r="E34" s="129">
        <f t="shared" si="5"/>
        <v>0</v>
      </c>
      <c r="F34" s="129">
        <f t="shared" si="5"/>
        <v>0</v>
      </c>
      <c r="G34" s="129">
        <f t="shared" si="5"/>
        <v>0</v>
      </c>
      <c r="H34" s="129">
        <f t="shared" si="5"/>
        <v>0</v>
      </c>
      <c r="I34" s="129">
        <f t="shared" si="5"/>
        <v>0</v>
      </c>
      <c r="J34" s="129">
        <f t="shared" si="5"/>
        <v>0</v>
      </c>
      <c r="K34" s="129">
        <f t="shared" si="5"/>
        <v>0</v>
      </c>
      <c r="L34" s="129">
        <f t="shared" si="5"/>
        <v>0</v>
      </c>
    </row>
    <row r="35">
      <c r="A35" s="69"/>
      <c r="B35" s="70"/>
      <c r="C35" s="70"/>
      <c r="D35" s="70"/>
      <c r="E35" s="70"/>
      <c r="F35" s="70"/>
      <c r="G35" s="70"/>
      <c r="H35" s="70"/>
      <c r="I35" s="70"/>
      <c r="J35" s="70"/>
      <c r="K35" s="70"/>
      <c r="L35" s="70"/>
    </row>
    <row r="36">
      <c r="A36" s="82" t="s">
        <v>75</v>
      </c>
    </row>
    <row r="40">
      <c r="A40" s="69"/>
      <c r="B40" s="70"/>
      <c r="C40" s="70"/>
      <c r="D40" s="70"/>
      <c r="E40" s="70"/>
      <c r="F40" s="70"/>
      <c r="G40" s="70"/>
      <c r="H40" s="70"/>
      <c r="I40" s="70"/>
      <c r="J40" s="70"/>
      <c r="K40" s="70"/>
      <c r="L40" s="70"/>
    </row>
    <row r="41">
      <c r="A41" s="52" t="s">
        <v>76</v>
      </c>
    </row>
    <row r="42">
      <c r="A42" s="130" t="s">
        <v>51</v>
      </c>
      <c r="B42" s="72" t="s">
        <v>6</v>
      </c>
      <c r="C42" s="73">
        <v>1.0</v>
      </c>
      <c r="D42" s="73">
        <v>2.0</v>
      </c>
      <c r="E42" s="73">
        <v>3.0</v>
      </c>
      <c r="F42" s="73">
        <v>4.0</v>
      </c>
      <c r="G42" s="73">
        <v>5.0</v>
      </c>
      <c r="H42" s="73">
        <v>6.0</v>
      </c>
      <c r="I42" s="73">
        <v>7.0</v>
      </c>
      <c r="J42" s="73">
        <v>8.0</v>
      </c>
      <c r="K42" s="73">
        <v>9.0</v>
      </c>
      <c r="L42" s="74">
        <v>10.0</v>
      </c>
    </row>
    <row r="43">
      <c r="A43" s="131" t="s">
        <v>23</v>
      </c>
      <c r="B43" s="75">
        <v>393.63</v>
      </c>
      <c r="C43" s="76"/>
      <c r="D43" s="22"/>
      <c r="E43" s="22"/>
      <c r="F43" s="22"/>
      <c r="G43" s="22"/>
      <c r="H43" s="22"/>
      <c r="I43" s="22"/>
      <c r="J43" s="22"/>
      <c r="K43" s="22"/>
      <c r="L43" s="62"/>
    </row>
    <row r="44">
      <c r="A44" s="131" t="s">
        <v>52</v>
      </c>
      <c r="B44" s="77">
        <v>132.26</v>
      </c>
      <c r="C44" s="77"/>
      <c r="D44" s="30"/>
      <c r="E44" s="30"/>
      <c r="F44" s="30"/>
      <c r="G44" s="30"/>
      <c r="H44" s="30"/>
      <c r="I44" s="30"/>
      <c r="J44" s="30"/>
      <c r="K44" s="30"/>
      <c r="L44" s="65"/>
    </row>
    <row r="45">
      <c r="A45" s="131" t="s">
        <v>53</v>
      </c>
      <c r="B45" s="77"/>
      <c r="C45" s="30"/>
      <c r="D45" s="30"/>
      <c r="E45" s="30"/>
      <c r="F45" s="30"/>
      <c r="G45" s="30"/>
      <c r="H45" s="30"/>
      <c r="I45" s="30"/>
      <c r="J45" s="30"/>
      <c r="K45" s="30"/>
      <c r="L45" s="65"/>
    </row>
    <row r="46">
      <c r="A46" s="131" t="s">
        <v>55</v>
      </c>
      <c r="B46" s="77"/>
      <c r="C46" s="30"/>
      <c r="D46" s="30"/>
      <c r="E46" s="30"/>
      <c r="F46" s="30"/>
      <c r="G46" s="30"/>
      <c r="H46" s="30"/>
      <c r="I46" s="30"/>
      <c r="J46" s="30"/>
      <c r="K46" s="30"/>
      <c r="L46" s="65"/>
    </row>
    <row r="47">
      <c r="A47" s="131" t="s">
        <v>56</v>
      </c>
      <c r="B47" s="77"/>
      <c r="C47" s="30"/>
      <c r="D47" s="30"/>
      <c r="E47" s="30"/>
      <c r="F47" s="30"/>
      <c r="G47" s="30"/>
      <c r="H47" s="30"/>
      <c r="I47" s="30"/>
      <c r="J47" s="30"/>
      <c r="K47" s="30"/>
      <c r="L47" s="65"/>
    </row>
    <row r="48">
      <c r="A48" s="132" t="s">
        <v>57</v>
      </c>
      <c r="B48" s="77"/>
      <c r="C48" s="30"/>
      <c r="D48" s="30"/>
      <c r="E48" s="30"/>
      <c r="F48" s="30"/>
      <c r="G48" s="30"/>
      <c r="H48" s="30"/>
      <c r="I48" s="30"/>
      <c r="J48" s="30"/>
      <c r="K48" s="30"/>
      <c r="L48" s="65"/>
    </row>
    <row r="49">
      <c r="A49" s="131" t="s">
        <v>58</v>
      </c>
      <c r="B49" s="133"/>
      <c r="C49" s="30"/>
      <c r="D49" s="30"/>
      <c r="E49" s="30"/>
      <c r="F49" s="30"/>
      <c r="G49" s="30"/>
      <c r="H49" s="30"/>
      <c r="I49" s="30"/>
      <c r="J49" s="30"/>
      <c r="K49" s="30"/>
      <c r="L49" s="65"/>
    </row>
    <row r="50">
      <c r="A50" s="63" t="str">
        <f>A33</f>
        <v>Total</v>
      </c>
      <c r="B50" s="79">
        <f t="shared" ref="B50:L50" si="6">SUM(B43:B49)</f>
        <v>525.89</v>
      </c>
      <c r="C50" s="79">
        <f t="shared" si="6"/>
        <v>0</v>
      </c>
      <c r="D50" s="79">
        <f t="shared" si="6"/>
        <v>0</v>
      </c>
      <c r="E50" s="79">
        <f t="shared" si="6"/>
        <v>0</v>
      </c>
      <c r="F50" s="79">
        <f t="shared" si="6"/>
        <v>0</v>
      </c>
      <c r="G50" s="79">
        <f t="shared" si="6"/>
        <v>0</v>
      </c>
      <c r="H50" s="79">
        <f t="shared" si="6"/>
        <v>0</v>
      </c>
      <c r="I50" s="79">
        <f t="shared" si="6"/>
        <v>0</v>
      </c>
      <c r="J50" s="79">
        <f t="shared" si="6"/>
        <v>0</v>
      </c>
      <c r="K50" s="79">
        <f t="shared" si="6"/>
        <v>0</v>
      </c>
      <c r="L50" s="79">
        <f t="shared" si="6"/>
        <v>0</v>
      </c>
    </row>
    <row r="51">
      <c r="A51" s="66" t="s">
        <v>46</v>
      </c>
      <c r="B51" s="81">
        <f t="shared" ref="B51:L51" si="7">B50/$B50*100</f>
        <v>100</v>
      </c>
      <c r="C51" s="81">
        <f t="shared" si="7"/>
        <v>0</v>
      </c>
      <c r="D51" s="81">
        <f t="shared" si="7"/>
        <v>0</v>
      </c>
      <c r="E51" s="81">
        <f t="shared" si="7"/>
        <v>0</v>
      </c>
      <c r="F51" s="81">
        <f t="shared" si="7"/>
        <v>0</v>
      </c>
      <c r="G51" s="81">
        <f t="shared" si="7"/>
        <v>0</v>
      </c>
      <c r="H51" s="81">
        <f t="shared" si="7"/>
        <v>0</v>
      </c>
      <c r="I51" s="81">
        <f t="shared" si="7"/>
        <v>0</v>
      </c>
      <c r="J51" s="81">
        <f t="shared" si="7"/>
        <v>0</v>
      </c>
      <c r="K51" s="81">
        <f t="shared" si="7"/>
        <v>0</v>
      </c>
      <c r="L51" s="81">
        <f t="shared" si="7"/>
        <v>0</v>
      </c>
    </row>
    <row r="52">
      <c r="A52" s="69"/>
    </row>
    <row r="53">
      <c r="A53" s="82" t="s">
        <v>59</v>
      </c>
    </row>
    <row r="57">
      <c r="A57" s="51" t="s">
        <v>77</v>
      </c>
    </row>
    <row r="58">
      <c r="A58" s="103" t="s">
        <v>78</v>
      </c>
    </row>
    <row r="59">
      <c r="A59" s="104" t="s">
        <v>61</v>
      </c>
      <c r="B59" s="105" t="s">
        <v>6</v>
      </c>
      <c r="C59" s="8">
        <v>1.0</v>
      </c>
      <c r="D59" s="8">
        <v>2.0</v>
      </c>
      <c r="E59" s="8">
        <v>3.0</v>
      </c>
      <c r="F59" s="8">
        <v>4.0</v>
      </c>
      <c r="G59" s="8">
        <v>5.0</v>
      </c>
      <c r="H59" s="8">
        <v>6.0</v>
      </c>
      <c r="I59" s="8">
        <v>7.0</v>
      </c>
      <c r="J59" s="8">
        <v>8.0</v>
      </c>
      <c r="K59" s="8">
        <v>9.0</v>
      </c>
      <c r="L59" s="9">
        <v>10.0</v>
      </c>
    </row>
    <row r="60">
      <c r="A60" s="134" t="s">
        <v>23</v>
      </c>
      <c r="B60" s="135">
        <f>B43/B50</f>
        <v>0.7485025386</v>
      </c>
      <c r="C60" s="135" t="str">
        <f t="shared" ref="C60:L60" si="8">C43</f>
        <v/>
      </c>
      <c r="D60" s="135" t="str">
        <f t="shared" si="8"/>
        <v/>
      </c>
      <c r="E60" s="135" t="str">
        <f t="shared" si="8"/>
        <v/>
      </c>
      <c r="F60" s="135" t="str">
        <f t="shared" si="8"/>
        <v/>
      </c>
      <c r="G60" s="135" t="str">
        <f t="shared" si="8"/>
        <v/>
      </c>
      <c r="H60" s="135" t="str">
        <f t="shared" si="8"/>
        <v/>
      </c>
      <c r="I60" s="135" t="str">
        <f t="shared" si="8"/>
        <v/>
      </c>
      <c r="J60" s="135" t="str">
        <f t="shared" si="8"/>
        <v/>
      </c>
      <c r="K60" s="135" t="str">
        <f t="shared" si="8"/>
        <v/>
      </c>
      <c r="L60" s="136" t="str">
        <f t="shared" si="8"/>
        <v/>
      </c>
    </row>
    <row r="61">
      <c r="A61" s="137" t="s">
        <v>62</v>
      </c>
      <c r="B61" s="138">
        <f>(B48/B50) + (B49/B50)</f>
        <v>0</v>
      </c>
      <c r="C61" s="138">
        <f t="shared" ref="C61:L61" si="9">C48+C49</f>
        <v>0</v>
      </c>
      <c r="D61" s="138">
        <f t="shared" si="9"/>
        <v>0</v>
      </c>
      <c r="E61" s="138">
        <f t="shared" si="9"/>
        <v>0</v>
      </c>
      <c r="F61" s="138">
        <f t="shared" si="9"/>
        <v>0</v>
      </c>
      <c r="G61" s="138">
        <f t="shared" si="9"/>
        <v>0</v>
      </c>
      <c r="H61" s="138">
        <f t="shared" si="9"/>
        <v>0</v>
      </c>
      <c r="I61" s="138">
        <f t="shared" si="9"/>
        <v>0</v>
      </c>
      <c r="J61" s="138">
        <f t="shared" si="9"/>
        <v>0</v>
      </c>
      <c r="K61" s="138">
        <f t="shared" si="9"/>
        <v>0</v>
      </c>
      <c r="L61" s="139">
        <f t="shared" si="9"/>
        <v>0</v>
      </c>
    </row>
    <row r="62">
      <c r="A62" s="140" t="s">
        <v>63</v>
      </c>
      <c r="B62" s="141"/>
      <c r="C62" s="142"/>
      <c r="D62" s="142"/>
      <c r="E62" s="142"/>
      <c r="F62" s="142"/>
      <c r="G62" s="142"/>
      <c r="H62" s="142"/>
      <c r="I62" s="142"/>
      <c r="J62" s="142"/>
      <c r="K62" s="142"/>
      <c r="L62" s="143"/>
    </row>
    <row r="63">
      <c r="A63" s="119"/>
      <c r="B63" s="119"/>
      <c r="C63" s="119"/>
      <c r="D63" s="119"/>
      <c r="E63" s="119"/>
      <c r="F63" s="119"/>
      <c r="G63" s="119"/>
      <c r="H63" s="119"/>
      <c r="I63" s="119"/>
      <c r="J63" s="119"/>
      <c r="K63" s="119"/>
      <c r="L63" s="119"/>
    </row>
    <row r="64">
      <c r="A64" s="119"/>
      <c r="B64" s="119"/>
      <c r="C64" s="119"/>
      <c r="D64" s="119"/>
      <c r="E64" s="119"/>
      <c r="F64" s="119"/>
      <c r="G64" s="119"/>
      <c r="H64" s="119"/>
      <c r="I64" s="119"/>
      <c r="J64" s="119"/>
      <c r="K64" s="119"/>
      <c r="L64" s="119"/>
    </row>
    <row r="65">
      <c r="A65" s="119"/>
      <c r="B65" s="119"/>
      <c r="C65" s="119"/>
      <c r="D65" s="119"/>
      <c r="E65" s="119"/>
      <c r="F65" s="119"/>
      <c r="G65" s="119"/>
      <c r="H65" s="119"/>
      <c r="I65" s="119"/>
      <c r="J65" s="119"/>
      <c r="K65" s="119"/>
      <c r="L65" s="119"/>
    </row>
    <row r="66">
      <c r="A66" s="119"/>
      <c r="B66" s="119"/>
      <c r="C66" s="119"/>
      <c r="D66" s="119"/>
      <c r="E66" s="119"/>
      <c r="F66" s="119"/>
      <c r="G66" s="119"/>
      <c r="H66" s="119"/>
      <c r="I66" s="119"/>
      <c r="J66" s="119"/>
      <c r="K66" s="119"/>
      <c r="L66" s="119"/>
    </row>
    <row r="67">
      <c r="A67" s="119"/>
      <c r="B67" s="119"/>
      <c r="C67" s="119"/>
      <c r="D67" s="119"/>
      <c r="E67" s="119"/>
      <c r="F67" s="119"/>
      <c r="G67" s="119"/>
      <c r="H67" s="119"/>
      <c r="I67" s="119"/>
      <c r="J67" s="119"/>
      <c r="K67" s="119"/>
      <c r="L67" s="119"/>
    </row>
    <row r="68">
      <c r="A68" s="119"/>
      <c r="B68" s="119"/>
      <c r="C68" s="119"/>
      <c r="D68" s="119"/>
      <c r="E68" s="119"/>
      <c r="F68" s="119"/>
      <c r="G68" s="119"/>
      <c r="H68" s="119"/>
      <c r="I68" s="119"/>
      <c r="J68" s="119"/>
      <c r="K68" s="119"/>
      <c r="L68" s="119"/>
    </row>
    <row r="69">
      <c r="A69" s="119"/>
      <c r="B69" s="119"/>
      <c r="C69" s="119"/>
      <c r="D69" s="119"/>
      <c r="E69" s="119"/>
      <c r="F69" s="119"/>
      <c r="G69" s="119"/>
      <c r="H69" s="119"/>
      <c r="I69" s="119"/>
      <c r="J69" s="119"/>
      <c r="K69" s="119"/>
      <c r="L69" s="119"/>
    </row>
    <row r="70">
      <c r="A70" s="119"/>
      <c r="B70" s="119"/>
      <c r="C70" s="119"/>
      <c r="D70" s="119"/>
      <c r="E70" s="119"/>
      <c r="F70" s="119"/>
      <c r="G70" s="119"/>
      <c r="H70" s="119"/>
      <c r="I70" s="119"/>
      <c r="J70" s="119"/>
      <c r="K70" s="119"/>
      <c r="L70" s="119"/>
    </row>
    <row r="71">
      <c r="A71" s="119"/>
      <c r="B71" s="119"/>
      <c r="C71" s="119"/>
      <c r="D71" s="119"/>
      <c r="E71" s="119"/>
      <c r="F71" s="119"/>
      <c r="G71" s="119"/>
      <c r="H71" s="119"/>
      <c r="I71" s="119"/>
      <c r="J71" s="119"/>
      <c r="K71" s="119"/>
      <c r="L71" s="119"/>
    </row>
    <row r="72">
      <c r="A72" s="119"/>
      <c r="B72" s="119"/>
      <c r="C72" s="119"/>
      <c r="D72" s="119"/>
      <c r="E72" s="119"/>
      <c r="F72" s="119"/>
      <c r="G72" s="119"/>
      <c r="H72" s="119"/>
      <c r="I72" s="119"/>
      <c r="J72" s="119"/>
      <c r="K72" s="119"/>
      <c r="L72" s="119"/>
    </row>
    <row r="73">
      <c r="A73" s="119"/>
      <c r="B73" s="119"/>
      <c r="C73" s="119"/>
      <c r="D73" s="119"/>
      <c r="E73" s="119"/>
      <c r="F73" s="119"/>
      <c r="G73" s="119"/>
      <c r="H73" s="119"/>
      <c r="I73" s="119"/>
      <c r="J73" s="119"/>
      <c r="K73" s="119"/>
      <c r="L73" s="119"/>
    </row>
    <row r="74">
      <c r="A74" s="119"/>
      <c r="B74" s="119"/>
      <c r="C74" s="119"/>
      <c r="D74" s="119"/>
      <c r="E74" s="119"/>
      <c r="F74" s="119"/>
      <c r="G74" s="119"/>
      <c r="H74" s="119"/>
      <c r="I74" s="119"/>
      <c r="J74" s="119"/>
      <c r="K74" s="119"/>
      <c r="L74" s="119"/>
    </row>
    <row r="75">
      <c r="A75" s="119"/>
      <c r="B75" s="119"/>
      <c r="C75" s="119"/>
      <c r="D75" s="119"/>
      <c r="E75" s="119"/>
      <c r="F75" s="119"/>
      <c r="G75" s="119"/>
      <c r="H75" s="119"/>
      <c r="I75" s="119"/>
      <c r="J75" s="119"/>
      <c r="K75" s="119"/>
      <c r="L75" s="119"/>
    </row>
    <row r="76">
      <c r="A76" s="119"/>
      <c r="B76" s="119"/>
      <c r="C76" s="119"/>
      <c r="D76" s="119"/>
      <c r="E76" s="119"/>
      <c r="F76" s="119"/>
      <c r="G76" s="119"/>
      <c r="H76" s="119"/>
      <c r="I76" s="119"/>
      <c r="J76" s="119"/>
      <c r="K76" s="119"/>
      <c r="L76" s="119"/>
    </row>
    <row r="77">
      <c r="A77" s="119"/>
      <c r="B77" s="119"/>
      <c r="C77" s="119"/>
      <c r="D77" s="119"/>
      <c r="E77" s="119"/>
      <c r="F77" s="119"/>
      <c r="G77" s="119"/>
      <c r="H77" s="119"/>
      <c r="I77" s="119"/>
      <c r="J77" s="119"/>
      <c r="K77" s="119"/>
      <c r="L77" s="119"/>
    </row>
    <row r="78">
      <c r="A78" s="119"/>
      <c r="B78" s="119"/>
      <c r="C78" s="119"/>
      <c r="D78" s="119"/>
      <c r="E78" s="119"/>
      <c r="F78" s="119"/>
      <c r="G78" s="119"/>
      <c r="H78" s="119"/>
      <c r="I78" s="119"/>
      <c r="J78" s="119"/>
      <c r="K78" s="119"/>
      <c r="L78" s="119"/>
    </row>
    <row r="79">
      <c r="A79" s="119"/>
      <c r="B79" s="119"/>
      <c r="C79" s="119"/>
      <c r="D79" s="119"/>
      <c r="E79" s="119"/>
      <c r="F79" s="119"/>
      <c r="G79" s="119"/>
      <c r="H79" s="119"/>
      <c r="I79" s="119"/>
      <c r="J79" s="119"/>
      <c r="K79" s="119"/>
      <c r="L79" s="119"/>
    </row>
    <row r="80">
      <c r="A80" s="119"/>
      <c r="B80" s="119"/>
      <c r="C80" s="119"/>
      <c r="D80" s="119"/>
      <c r="E80" s="119"/>
      <c r="F80" s="119"/>
      <c r="G80" s="119"/>
      <c r="H80" s="119"/>
      <c r="I80" s="119"/>
      <c r="J80" s="119"/>
      <c r="K80" s="119"/>
      <c r="L80" s="119"/>
    </row>
    <row r="81">
      <c r="A81" s="119"/>
      <c r="B81" s="119"/>
      <c r="C81" s="119"/>
      <c r="D81" s="119"/>
      <c r="E81" s="119"/>
      <c r="F81" s="119"/>
      <c r="G81" s="119"/>
      <c r="H81" s="119"/>
      <c r="I81" s="119"/>
      <c r="J81" s="119"/>
      <c r="K81" s="119"/>
      <c r="L81" s="119"/>
    </row>
    <row r="82">
      <c r="A82" s="119"/>
      <c r="B82" s="119"/>
      <c r="C82" s="119"/>
      <c r="D82" s="119"/>
      <c r="E82" s="119"/>
      <c r="F82" s="119"/>
      <c r="G82" s="119"/>
      <c r="H82" s="119"/>
      <c r="I82" s="119"/>
      <c r="J82" s="119"/>
      <c r="K82" s="119"/>
      <c r="L82" s="119"/>
    </row>
  </sheetData>
  <mergeCells count="13">
    <mergeCell ref="A18:L18"/>
    <mergeCell ref="A1:L5"/>
    <mergeCell ref="A6:L6"/>
    <mergeCell ref="A7:L7"/>
    <mergeCell ref="A36:L39"/>
    <mergeCell ref="A41:L41"/>
    <mergeCell ref="A58:L58"/>
    <mergeCell ref="A52:L52"/>
    <mergeCell ref="A53:L56"/>
    <mergeCell ref="A57:L57"/>
    <mergeCell ref="A19:L22"/>
    <mergeCell ref="A24:L24"/>
    <mergeCell ref="A23:L23"/>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0" width="13.0"/>
  </cols>
  <sheetData>
    <row r="1">
      <c r="A1" s="144" t="s">
        <v>79</v>
      </c>
      <c r="K1" s="145"/>
    </row>
    <row r="2">
      <c r="A2" s="146"/>
      <c r="K2" s="145"/>
    </row>
    <row r="3">
      <c r="A3" s="147" t="s">
        <v>80</v>
      </c>
      <c r="K3" s="145"/>
    </row>
    <row r="4">
      <c r="K4" s="145"/>
    </row>
    <row r="5">
      <c r="K5" s="145"/>
    </row>
    <row r="6">
      <c r="K6" s="145"/>
    </row>
    <row r="7">
      <c r="A7" s="146"/>
      <c r="B7" s="148"/>
      <c r="C7" s="148"/>
      <c r="D7" s="149"/>
      <c r="E7" s="150"/>
      <c r="F7" s="148"/>
      <c r="G7" s="151"/>
      <c r="H7" s="145"/>
      <c r="I7" s="151"/>
      <c r="J7" s="145"/>
      <c r="K7" s="145"/>
    </row>
    <row r="8">
      <c r="A8" s="152" t="s">
        <v>81</v>
      </c>
      <c r="B8" s="153" t="s">
        <v>82</v>
      </c>
      <c r="C8" s="153" t="s">
        <v>83</v>
      </c>
      <c r="D8" s="154" t="s">
        <v>84</v>
      </c>
      <c r="E8" s="155" t="s">
        <v>85</v>
      </c>
      <c r="F8" s="156" t="s">
        <v>86</v>
      </c>
      <c r="G8" s="157" t="s">
        <v>87</v>
      </c>
      <c r="H8" s="158"/>
      <c r="I8" s="157" t="s">
        <v>88</v>
      </c>
      <c r="J8" s="158"/>
      <c r="K8" s="145"/>
    </row>
    <row r="9">
      <c r="A9" s="159" t="s">
        <v>89</v>
      </c>
      <c r="B9" s="148" t="s">
        <v>90</v>
      </c>
      <c r="C9" s="159" t="s">
        <v>91</v>
      </c>
      <c r="D9" s="160">
        <v>501.9982</v>
      </c>
      <c r="E9" s="161">
        <v>0.90439</v>
      </c>
      <c r="F9" s="162"/>
      <c r="G9" s="163"/>
      <c r="H9" s="164">
        <f t="shared" ref="H9:H30" si="1">G9*E9</f>
        <v>0</v>
      </c>
      <c r="I9" s="165">
        <v>1.0</v>
      </c>
      <c r="J9" s="164">
        <f t="shared" ref="J9:J30" si="2">I9/E9</f>
        <v>1.105717666</v>
      </c>
      <c r="K9" s="145"/>
    </row>
    <row r="10">
      <c r="A10" s="159" t="s">
        <v>92</v>
      </c>
      <c r="B10" s="148" t="s">
        <v>26</v>
      </c>
      <c r="C10" s="159" t="s">
        <v>93</v>
      </c>
      <c r="D10" s="160">
        <v>101.9612</v>
      </c>
      <c r="E10" s="161">
        <v>0.52925</v>
      </c>
      <c r="F10" s="162" t="s">
        <v>94</v>
      </c>
      <c r="G10" s="163"/>
      <c r="H10" s="164">
        <f t="shared" si="1"/>
        <v>0</v>
      </c>
      <c r="I10" s="163"/>
      <c r="J10" s="164">
        <f t="shared" si="2"/>
        <v>0</v>
      </c>
      <c r="K10" s="145"/>
    </row>
    <row r="11">
      <c r="A11" s="159" t="s">
        <v>95</v>
      </c>
      <c r="B11" s="148" t="s">
        <v>96</v>
      </c>
      <c r="C11" s="159" t="s">
        <v>97</v>
      </c>
      <c r="D11" s="160">
        <v>291.4982</v>
      </c>
      <c r="E11" s="161">
        <v>0.83362</v>
      </c>
      <c r="F11" s="162" t="s">
        <v>98</v>
      </c>
      <c r="G11" s="163"/>
      <c r="H11" s="164">
        <f t="shared" si="1"/>
        <v>0</v>
      </c>
      <c r="I11" s="163"/>
      <c r="J11" s="164">
        <f t="shared" si="2"/>
        <v>0</v>
      </c>
      <c r="K11" s="145"/>
    </row>
    <row r="12">
      <c r="A12" s="159" t="s">
        <v>99</v>
      </c>
      <c r="B12" s="148" t="s">
        <v>100</v>
      </c>
      <c r="C12" s="159" t="s">
        <v>101</v>
      </c>
      <c r="D12" s="160">
        <v>197.8422</v>
      </c>
      <c r="E12" s="161">
        <v>0.75739</v>
      </c>
      <c r="F12" s="162" t="s">
        <v>102</v>
      </c>
      <c r="G12" s="163"/>
      <c r="H12" s="164">
        <f t="shared" si="1"/>
        <v>0</v>
      </c>
      <c r="I12" s="163"/>
      <c r="J12" s="164">
        <f t="shared" si="2"/>
        <v>0</v>
      </c>
      <c r="K12" s="145"/>
    </row>
    <row r="13">
      <c r="A13" s="159" t="s">
        <v>103</v>
      </c>
      <c r="B13" s="148" t="s">
        <v>104</v>
      </c>
      <c r="C13" s="159" t="s">
        <v>105</v>
      </c>
      <c r="D13" s="160">
        <v>153.394</v>
      </c>
      <c r="E13" s="161">
        <v>0.89534</v>
      </c>
      <c r="F13" s="162"/>
      <c r="G13" s="163"/>
      <c r="H13" s="164">
        <f t="shared" si="1"/>
        <v>0</v>
      </c>
      <c r="I13" s="163"/>
      <c r="J13" s="164">
        <f t="shared" si="2"/>
        <v>0</v>
      </c>
      <c r="K13" s="145"/>
    </row>
    <row r="14">
      <c r="A14" s="159" t="s">
        <v>106</v>
      </c>
      <c r="B14" s="148" t="s">
        <v>107</v>
      </c>
      <c r="C14" s="159" t="s">
        <v>108</v>
      </c>
      <c r="D14" s="160">
        <v>25.0116</v>
      </c>
      <c r="E14" s="161">
        <v>0.36032</v>
      </c>
      <c r="F14" s="162" t="s">
        <v>109</v>
      </c>
      <c r="G14" s="163"/>
      <c r="H14" s="164">
        <f t="shared" si="1"/>
        <v>0</v>
      </c>
      <c r="I14" s="163"/>
      <c r="J14" s="164">
        <f t="shared" si="2"/>
        <v>0</v>
      </c>
      <c r="K14" s="145"/>
    </row>
    <row r="15">
      <c r="A15" s="159" t="s">
        <v>110</v>
      </c>
      <c r="B15" s="148" t="s">
        <v>111</v>
      </c>
      <c r="C15" s="159" t="s">
        <v>112</v>
      </c>
      <c r="D15" s="160">
        <v>465.9582</v>
      </c>
      <c r="E15" s="161">
        <v>0.89699</v>
      </c>
      <c r="F15" s="162"/>
      <c r="G15" s="163"/>
      <c r="H15" s="164">
        <f t="shared" si="1"/>
        <v>0</v>
      </c>
      <c r="I15" s="163"/>
      <c r="J15" s="164">
        <f t="shared" si="2"/>
        <v>0</v>
      </c>
      <c r="K15" s="145"/>
    </row>
    <row r="16">
      <c r="A16" s="159" t="s">
        <v>113</v>
      </c>
      <c r="B16" s="148" t="s">
        <v>114</v>
      </c>
      <c r="C16" s="159" t="s">
        <v>115</v>
      </c>
      <c r="D16" s="160">
        <v>69.6202</v>
      </c>
      <c r="E16" s="161">
        <v>0.31057</v>
      </c>
      <c r="F16" s="162"/>
      <c r="G16" s="163"/>
      <c r="H16" s="164">
        <f t="shared" si="1"/>
        <v>0</v>
      </c>
      <c r="I16" s="163"/>
      <c r="J16" s="164">
        <f t="shared" si="2"/>
        <v>0</v>
      </c>
      <c r="K16" s="145"/>
    </row>
    <row r="17">
      <c r="A17" s="159" t="s">
        <v>116</v>
      </c>
      <c r="B17" s="148" t="s">
        <v>117</v>
      </c>
      <c r="C17" s="159" t="s">
        <v>118</v>
      </c>
      <c r="D17" s="160">
        <v>128.3994</v>
      </c>
      <c r="E17" s="161">
        <v>0.87539</v>
      </c>
      <c r="F17" s="162"/>
      <c r="G17" s="163"/>
      <c r="H17" s="164">
        <f t="shared" si="1"/>
        <v>0</v>
      </c>
      <c r="I17" s="163"/>
      <c r="J17" s="164">
        <f t="shared" si="2"/>
        <v>0</v>
      </c>
      <c r="K17" s="145"/>
    </row>
    <row r="18">
      <c r="A18" s="159" t="s">
        <v>119</v>
      </c>
      <c r="B18" s="148" t="s">
        <v>32</v>
      </c>
      <c r="C18" s="159" t="s">
        <v>120</v>
      </c>
      <c r="D18" s="160">
        <v>56.0794</v>
      </c>
      <c r="E18" s="161">
        <v>0.7147</v>
      </c>
      <c r="F18" s="162"/>
      <c r="G18" s="163"/>
      <c r="H18" s="164">
        <f t="shared" si="1"/>
        <v>0</v>
      </c>
      <c r="I18" s="163"/>
      <c r="J18" s="164">
        <f t="shared" si="2"/>
        <v>0</v>
      </c>
      <c r="K18" s="145"/>
    </row>
    <row r="19">
      <c r="A19" s="159" t="s">
        <v>121</v>
      </c>
      <c r="B19" s="148" t="s">
        <v>122</v>
      </c>
      <c r="C19" s="159" t="s">
        <v>123</v>
      </c>
      <c r="D19" s="160">
        <v>172.1188</v>
      </c>
      <c r="E19" s="161">
        <v>0.81409</v>
      </c>
      <c r="F19" s="162"/>
      <c r="G19" s="163"/>
      <c r="H19" s="164">
        <f t="shared" si="1"/>
        <v>0</v>
      </c>
      <c r="I19" s="163"/>
      <c r="J19" s="164">
        <f t="shared" si="2"/>
        <v>0</v>
      </c>
      <c r="K19" s="145"/>
    </row>
    <row r="20">
      <c r="A20" s="159" t="s">
        <v>124</v>
      </c>
      <c r="B20" s="148"/>
      <c r="C20" s="159" t="s">
        <v>125</v>
      </c>
      <c r="D20" s="160">
        <v>328.2382</v>
      </c>
      <c r="E20" s="161">
        <v>0.85377</v>
      </c>
      <c r="F20" s="162"/>
      <c r="G20" s="163"/>
      <c r="H20" s="164">
        <f t="shared" si="1"/>
        <v>0</v>
      </c>
      <c r="I20" s="163"/>
      <c r="J20" s="164">
        <f t="shared" si="2"/>
        <v>0</v>
      </c>
      <c r="K20" s="145"/>
    </row>
    <row r="21">
      <c r="A21" s="159" t="s">
        <v>126</v>
      </c>
      <c r="B21" s="148" t="s">
        <v>127</v>
      </c>
      <c r="C21" s="159" t="s">
        <v>128</v>
      </c>
      <c r="D21" s="160">
        <v>281.8102</v>
      </c>
      <c r="E21" s="161">
        <v>0.94323</v>
      </c>
      <c r="F21" s="162"/>
      <c r="G21" s="163"/>
      <c r="H21" s="164">
        <f t="shared" si="1"/>
        <v>0</v>
      </c>
      <c r="I21" s="163"/>
      <c r="J21" s="164">
        <f t="shared" si="2"/>
        <v>0</v>
      </c>
      <c r="K21" s="145"/>
    </row>
    <row r="22">
      <c r="A22" s="159" t="s">
        <v>129</v>
      </c>
      <c r="B22" s="148" t="s">
        <v>130</v>
      </c>
      <c r="C22" s="159" t="s">
        <v>131</v>
      </c>
      <c r="D22" s="160">
        <v>151.9902</v>
      </c>
      <c r="E22" s="161">
        <v>0.6842</v>
      </c>
      <c r="F22" s="162"/>
      <c r="G22" s="163"/>
      <c r="H22" s="164">
        <f t="shared" si="1"/>
        <v>0</v>
      </c>
      <c r="I22" s="163"/>
      <c r="J22" s="164">
        <f t="shared" si="2"/>
        <v>0</v>
      </c>
      <c r="K22" s="145"/>
    </row>
    <row r="23">
      <c r="A23" s="159" t="s">
        <v>132</v>
      </c>
      <c r="B23" s="148" t="s">
        <v>133</v>
      </c>
      <c r="C23" s="159" t="s">
        <v>134</v>
      </c>
      <c r="D23" s="160">
        <v>74.9324</v>
      </c>
      <c r="E23" s="161">
        <v>0.78648</v>
      </c>
      <c r="F23" s="162"/>
      <c r="G23" s="163"/>
      <c r="H23" s="164">
        <f t="shared" si="1"/>
        <v>0</v>
      </c>
      <c r="I23" s="163"/>
      <c r="J23" s="164">
        <f t="shared" si="2"/>
        <v>0</v>
      </c>
      <c r="K23" s="145"/>
    </row>
    <row r="24">
      <c r="A24" s="159" t="s">
        <v>124</v>
      </c>
      <c r="B24" s="148"/>
      <c r="C24" s="159" t="s">
        <v>135</v>
      </c>
      <c r="D24" s="160">
        <v>240.7972</v>
      </c>
      <c r="E24" s="161">
        <v>0.73423</v>
      </c>
      <c r="F24" s="162"/>
      <c r="G24" s="163"/>
      <c r="H24" s="164">
        <f t="shared" si="1"/>
        <v>0</v>
      </c>
      <c r="I24" s="163"/>
      <c r="J24" s="164">
        <f t="shared" si="2"/>
        <v>0</v>
      </c>
      <c r="K24" s="145"/>
    </row>
    <row r="25">
      <c r="A25" s="159" t="s">
        <v>136</v>
      </c>
      <c r="B25" s="148" t="s">
        <v>137</v>
      </c>
      <c r="C25" s="159" t="s">
        <v>138</v>
      </c>
      <c r="D25" s="160">
        <v>79.5394</v>
      </c>
      <c r="E25" s="161">
        <v>0.79885</v>
      </c>
      <c r="F25" s="162" t="s">
        <v>139</v>
      </c>
      <c r="G25" s="163"/>
      <c r="H25" s="164">
        <f t="shared" si="1"/>
        <v>0</v>
      </c>
      <c r="I25" s="163"/>
      <c r="J25" s="164">
        <f t="shared" si="2"/>
        <v>0</v>
      </c>
      <c r="K25" s="145"/>
    </row>
    <row r="26">
      <c r="A26" s="159" t="s">
        <v>124</v>
      </c>
      <c r="B26" s="148"/>
      <c r="C26" s="159" t="s">
        <v>140</v>
      </c>
      <c r="D26" s="160">
        <v>143.0794</v>
      </c>
      <c r="E26" s="161">
        <v>0.88818</v>
      </c>
      <c r="F26" s="162" t="s">
        <v>141</v>
      </c>
      <c r="G26" s="163"/>
      <c r="H26" s="164">
        <f t="shared" si="1"/>
        <v>0</v>
      </c>
      <c r="I26" s="163"/>
      <c r="J26" s="164">
        <f t="shared" si="2"/>
        <v>0</v>
      </c>
      <c r="K26" s="145"/>
    </row>
    <row r="27">
      <c r="A27" s="159" t="s">
        <v>142</v>
      </c>
      <c r="B27" s="148" t="s">
        <v>143</v>
      </c>
      <c r="C27" s="159" t="s">
        <v>144</v>
      </c>
      <c r="D27" s="160">
        <v>382.5182</v>
      </c>
      <c r="E27" s="161">
        <v>0.87452</v>
      </c>
      <c r="F27" s="162"/>
      <c r="G27" s="163"/>
      <c r="H27" s="164">
        <f t="shared" si="1"/>
        <v>0</v>
      </c>
      <c r="I27" s="163"/>
      <c r="J27" s="164">
        <f t="shared" si="2"/>
        <v>0</v>
      </c>
      <c r="K27" s="145"/>
    </row>
    <row r="28">
      <c r="A28" s="159" t="s">
        <v>145</v>
      </c>
      <c r="B28" s="148" t="s">
        <v>146</v>
      </c>
      <c r="C28" s="159" t="s">
        <v>147</v>
      </c>
      <c r="D28" s="160">
        <v>362.4982</v>
      </c>
      <c r="E28" s="161">
        <v>0.86759</v>
      </c>
      <c r="F28" s="162"/>
      <c r="G28" s="163"/>
      <c r="H28" s="164">
        <f t="shared" si="1"/>
        <v>0</v>
      </c>
      <c r="I28" s="163"/>
      <c r="J28" s="164">
        <f t="shared" si="2"/>
        <v>0</v>
      </c>
      <c r="K28" s="145"/>
    </row>
    <row r="29">
      <c r="A29" s="159" t="s">
        <v>148</v>
      </c>
      <c r="B29" s="148" t="s">
        <v>149</v>
      </c>
      <c r="C29" s="159" t="s">
        <v>150</v>
      </c>
      <c r="D29" s="160">
        <v>187.4682</v>
      </c>
      <c r="E29" s="161">
        <v>0.743966</v>
      </c>
      <c r="F29" s="162"/>
      <c r="G29" s="163"/>
      <c r="H29" s="164">
        <f t="shared" si="1"/>
        <v>0</v>
      </c>
      <c r="I29" s="163"/>
      <c r="J29" s="164">
        <f t="shared" si="2"/>
        <v>0</v>
      </c>
      <c r="K29" s="145"/>
    </row>
    <row r="30">
      <c r="A30" s="166" t="s">
        <v>151</v>
      </c>
      <c r="B30" s="153" t="s">
        <v>152</v>
      </c>
      <c r="C30" s="166" t="s">
        <v>153</v>
      </c>
      <c r="D30" s="167">
        <v>104.5888</v>
      </c>
      <c r="E30" s="168">
        <v>0.69405</v>
      </c>
      <c r="F30" s="169"/>
      <c r="G30" s="170"/>
      <c r="H30" s="171">
        <f t="shared" si="1"/>
        <v>0</v>
      </c>
      <c r="I30" s="170"/>
      <c r="J30" s="171">
        <f t="shared" si="2"/>
        <v>0</v>
      </c>
      <c r="K30" s="145"/>
    </row>
    <row r="31">
      <c r="A31" s="172" t="s">
        <v>154</v>
      </c>
      <c r="B31" s="173"/>
      <c r="C31" s="174"/>
      <c r="D31" s="175"/>
      <c r="E31" s="176"/>
      <c r="F31" s="174"/>
      <c r="G31" s="177"/>
      <c r="H31" s="174"/>
      <c r="I31" s="177"/>
      <c r="J31" s="174"/>
      <c r="K31" s="145"/>
    </row>
    <row r="32">
      <c r="A32" s="178" t="s">
        <v>155</v>
      </c>
      <c r="B32" s="179"/>
      <c r="C32" s="180"/>
      <c r="D32" s="181"/>
      <c r="E32" s="182"/>
      <c r="F32" s="180"/>
      <c r="G32" s="183"/>
      <c r="H32" s="184"/>
      <c r="I32" s="183"/>
      <c r="J32" s="184"/>
      <c r="K32" s="145"/>
    </row>
    <row r="33">
      <c r="A33" s="152" t="s">
        <v>156</v>
      </c>
      <c r="B33" s="153" t="s">
        <v>82</v>
      </c>
      <c r="C33" s="153" t="s">
        <v>83</v>
      </c>
      <c r="D33" s="154" t="s">
        <v>84</v>
      </c>
      <c r="E33" s="155" t="s">
        <v>85</v>
      </c>
      <c r="F33" s="156" t="s">
        <v>86</v>
      </c>
      <c r="G33" s="185" t="s">
        <v>87</v>
      </c>
      <c r="H33" s="186"/>
      <c r="I33" s="185" t="s">
        <v>88</v>
      </c>
      <c r="J33" s="186"/>
      <c r="K33" s="145"/>
    </row>
    <row r="34">
      <c r="A34" s="159" t="s">
        <v>157</v>
      </c>
      <c r="B34" s="148" t="s">
        <v>158</v>
      </c>
      <c r="C34" s="159" t="s">
        <v>159</v>
      </c>
      <c r="D34" s="160">
        <v>210.4888</v>
      </c>
      <c r="E34" s="161">
        <v>0.8479778</v>
      </c>
      <c r="F34" s="162"/>
      <c r="G34" s="163"/>
      <c r="H34" s="164">
        <f t="shared" ref="H34:H55" si="3">G34*E34</f>
        <v>0</v>
      </c>
      <c r="I34" s="163"/>
      <c r="J34" s="164">
        <f t="shared" ref="J34:J55" si="4">I34/E34</f>
        <v>0</v>
      </c>
      <c r="K34" s="145"/>
    </row>
    <row r="35">
      <c r="A35" s="159" t="s">
        <v>160</v>
      </c>
      <c r="B35" s="148" t="s">
        <v>161</v>
      </c>
      <c r="C35" s="159" t="s">
        <v>162</v>
      </c>
      <c r="D35" s="160">
        <v>277.6382</v>
      </c>
      <c r="E35" s="161">
        <v>0.827119</v>
      </c>
      <c r="F35" s="162"/>
      <c r="G35" s="163"/>
      <c r="H35" s="164">
        <f t="shared" si="3"/>
        <v>0</v>
      </c>
      <c r="I35" s="163"/>
      <c r="J35" s="164">
        <f t="shared" si="4"/>
        <v>0</v>
      </c>
      <c r="K35" s="145"/>
    </row>
    <row r="36">
      <c r="A36" s="159" t="s">
        <v>163</v>
      </c>
      <c r="B36" s="148" t="s">
        <v>28</v>
      </c>
      <c r="C36" s="159" t="s">
        <v>164</v>
      </c>
      <c r="D36" s="160">
        <v>71.8464</v>
      </c>
      <c r="E36" s="161">
        <v>0.77731</v>
      </c>
      <c r="F36" s="162"/>
      <c r="G36" s="163"/>
      <c r="H36" s="164">
        <f t="shared" si="3"/>
        <v>0</v>
      </c>
      <c r="I36" s="163"/>
      <c r="J36" s="164">
        <f t="shared" si="4"/>
        <v>0</v>
      </c>
      <c r="K36" s="145"/>
    </row>
    <row r="37">
      <c r="A37" s="159" t="s">
        <v>124</v>
      </c>
      <c r="B37" s="148"/>
      <c r="C37" s="159" t="s">
        <v>165</v>
      </c>
      <c r="D37" s="160">
        <v>159.6922</v>
      </c>
      <c r="E37" s="161">
        <v>0.69943</v>
      </c>
      <c r="F37" s="162" t="s">
        <v>166</v>
      </c>
      <c r="G37" s="163"/>
      <c r="H37" s="164">
        <f t="shared" si="3"/>
        <v>0</v>
      </c>
      <c r="I37" s="163"/>
      <c r="J37" s="164">
        <f t="shared" si="4"/>
        <v>0</v>
      </c>
      <c r="K37" s="145"/>
    </row>
    <row r="38">
      <c r="A38" s="159" t="s">
        <v>124</v>
      </c>
      <c r="B38" s="148"/>
      <c r="C38" s="159" t="s">
        <v>167</v>
      </c>
      <c r="D38" s="160">
        <v>231.5386</v>
      </c>
      <c r="E38" s="161">
        <v>0.7236</v>
      </c>
      <c r="F38" s="162" t="s">
        <v>168</v>
      </c>
      <c r="G38" s="163"/>
      <c r="H38" s="164">
        <f t="shared" si="3"/>
        <v>0</v>
      </c>
      <c r="I38" s="163"/>
      <c r="J38" s="164">
        <f t="shared" si="4"/>
        <v>0</v>
      </c>
      <c r="K38" s="145"/>
    </row>
    <row r="39">
      <c r="A39" s="159" t="s">
        <v>169</v>
      </c>
      <c r="B39" s="148" t="s">
        <v>170</v>
      </c>
      <c r="C39" s="159" t="s">
        <v>171</v>
      </c>
      <c r="D39" s="160">
        <v>325.8182</v>
      </c>
      <c r="E39" s="161">
        <v>0.85268</v>
      </c>
      <c r="F39" s="162"/>
      <c r="G39" s="163"/>
      <c r="H39" s="164">
        <f t="shared" si="3"/>
        <v>0</v>
      </c>
      <c r="I39" s="163"/>
      <c r="J39" s="164">
        <f t="shared" si="4"/>
        <v>0</v>
      </c>
      <c r="K39" s="145"/>
    </row>
    <row r="40">
      <c r="A40" s="159" t="s">
        <v>172</v>
      </c>
      <c r="B40" s="148" t="s">
        <v>173</v>
      </c>
      <c r="C40" s="159" t="s">
        <v>174</v>
      </c>
      <c r="D40" s="160">
        <v>223.1894</v>
      </c>
      <c r="E40" s="161">
        <v>0.97312</v>
      </c>
      <c r="F40" s="162" t="s">
        <v>175</v>
      </c>
      <c r="G40" s="163"/>
      <c r="H40" s="164">
        <f t="shared" si="3"/>
        <v>0</v>
      </c>
      <c r="I40" s="163"/>
      <c r="J40" s="164">
        <f t="shared" si="4"/>
        <v>0</v>
      </c>
      <c r="K40" s="145"/>
    </row>
    <row r="41">
      <c r="A41" s="159" t="s">
        <v>124</v>
      </c>
      <c r="B41" s="145"/>
      <c r="C41" s="159" t="s">
        <v>176</v>
      </c>
      <c r="D41" s="160">
        <v>239.1888</v>
      </c>
      <c r="E41" s="161">
        <v>0.86622</v>
      </c>
      <c r="F41" s="162" t="s">
        <v>177</v>
      </c>
      <c r="G41" s="163"/>
      <c r="H41" s="164">
        <f t="shared" si="3"/>
        <v>0</v>
      </c>
      <c r="I41" s="163"/>
      <c r="J41" s="164">
        <f t="shared" si="4"/>
        <v>0</v>
      </c>
      <c r="K41" s="145"/>
    </row>
    <row r="42">
      <c r="A42" s="159" t="s">
        <v>178</v>
      </c>
      <c r="B42" s="148" t="s">
        <v>179</v>
      </c>
      <c r="C42" s="159" t="s">
        <v>180</v>
      </c>
      <c r="D42" s="160">
        <v>29.8774</v>
      </c>
      <c r="E42" s="161">
        <v>0.4645</v>
      </c>
      <c r="F42" s="162"/>
      <c r="G42" s="163"/>
      <c r="H42" s="164">
        <f t="shared" si="3"/>
        <v>0</v>
      </c>
      <c r="I42" s="163"/>
      <c r="J42" s="164">
        <f t="shared" si="4"/>
        <v>0</v>
      </c>
      <c r="K42" s="145"/>
    </row>
    <row r="43">
      <c r="A43" s="159" t="s">
        <v>181</v>
      </c>
      <c r="B43" s="148" t="s">
        <v>30</v>
      </c>
      <c r="C43" s="159" t="s">
        <v>182</v>
      </c>
      <c r="D43" s="160">
        <v>40.3114</v>
      </c>
      <c r="E43" s="161">
        <v>0.6031</v>
      </c>
      <c r="F43" s="162" t="s">
        <v>183</v>
      </c>
      <c r="G43" s="163"/>
      <c r="H43" s="164">
        <f t="shared" si="3"/>
        <v>0</v>
      </c>
      <c r="I43" s="187">
        <v>2.27</v>
      </c>
      <c r="J43" s="164">
        <f t="shared" si="4"/>
        <v>3.763886586</v>
      </c>
      <c r="K43" s="145"/>
    </row>
    <row r="44">
      <c r="A44" s="159" t="s">
        <v>184</v>
      </c>
      <c r="B44" s="148" t="s">
        <v>185</v>
      </c>
      <c r="C44" s="159" t="s">
        <v>186</v>
      </c>
      <c r="D44" s="160">
        <v>70.9374</v>
      </c>
      <c r="E44" s="161">
        <v>0.77446</v>
      </c>
      <c r="F44" s="162" t="s">
        <v>187</v>
      </c>
      <c r="G44" s="163"/>
      <c r="H44" s="164">
        <f t="shared" si="3"/>
        <v>0</v>
      </c>
      <c r="I44" s="163"/>
      <c r="J44" s="164">
        <f t="shared" si="4"/>
        <v>0</v>
      </c>
      <c r="K44" s="145"/>
    </row>
    <row r="45">
      <c r="A45" s="159" t="s">
        <v>124</v>
      </c>
      <c r="B45" s="148"/>
      <c r="C45" s="159" t="s">
        <v>188</v>
      </c>
      <c r="D45" s="160">
        <v>86.9368</v>
      </c>
      <c r="E45" s="161">
        <v>0.63193</v>
      </c>
      <c r="F45" s="162" t="s">
        <v>189</v>
      </c>
      <c r="G45" s="163"/>
      <c r="H45" s="164">
        <f t="shared" si="3"/>
        <v>0</v>
      </c>
      <c r="I45" s="163"/>
      <c r="J45" s="164">
        <f t="shared" si="4"/>
        <v>0</v>
      </c>
      <c r="K45" s="145"/>
    </row>
    <row r="46">
      <c r="A46" s="159" t="s">
        <v>124</v>
      </c>
      <c r="B46" s="148"/>
      <c r="C46" s="159" t="s">
        <v>190</v>
      </c>
      <c r="D46" s="160">
        <v>157.8742</v>
      </c>
      <c r="E46" s="161">
        <v>0.69597</v>
      </c>
      <c r="F46" s="162"/>
      <c r="G46" s="163"/>
      <c r="H46" s="164">
        <f t="shared" si="3"/>
        <v>0</v>
      </c>
      <c r="I46" s="163"/>
      <c r="J46" s="164">
        <f t="shared" si="4"/>
        <v>0</v>
      </c>
      <c r="K46" s="145"/>
    </row>
    <row r="47">
      <c r="A47" s="159" t="s">
        <v>191</v>
      </c>
      <c r="B47" s="148" t="s">
        <v>192</v>
      </c>
      <c r="C47" s="159" t="s">
        <v>193</v>
      </c>
      <c r="D47" s="160">
        <v>216.5894</v>
      </c>
      <c r="E47" s="161">
        <v>0.92613</v>
      </c>
      <c r="F47" s="162" t="s">
        <v>194</v>
      </c>
      <c r="G47" s="163"/>
      <c r="H47" s="164">
        <f t="shared" si="3"/>
        <v>0</v>
      </c>
      <c r="I47" s="163"/>
      <c r="J47" s="164">
        <f t="shared" si="4"/>
        <v>0</v>
      </c>
      <c r="K47" s="145"/>
    </row>
    <row r="48">
      <c r="A48" s="159" t="s">
        <v>195</v>
      </c>
      <c r="B48" s="148" t="s">
        <v>196</v>
      </c>
      <c r="C48" s="159" t="s">
        <v>197</v>
      </c>
      <c r="D48" s="160">
        <v>143.9382</v>
      </c>
      <c r="E48" s="161">
        <v>0.66654</v>
      </c>
      <c r="F48" s="162"/>
      <c r="G48" s="163"/>
      <c r="H48" s="164">
        <f t="shared" si="3"/>
        <v>0</v>
      </c>
      <c r="I48" s="163"/>
      <c r="J48" s="164">
        <f t="shared" si="4"/>
        <v>0</v>
      </c>
      <c r="K48" s="145"/>
    </row>
    <row r="49">
      <c r="A49" s="159" t="s">
        <v>198</v>
      </c>
      <c r="B49" s="148" t="s">
        <v>199</v>
      </c>
      <c r="C49" s="159" t="s">
        <v>200</v>
      </c>
      <c r="D49" s="160">
        <v>336.4782</v>
      </c>
      <c r="E49" s="161">
        <v>0.85735</v>
      </c>
      <c r="F49" s="188"/>
      <c r="G49" s="163"/>
      <c r="H49" s="164">
        <f t="shared" si="3"/>
        <v>0</v>
      </c>
      <c r="I49" s="163"/>
      <c r="J49" s="164">
        <f t="shared" si="4"/>
        <v>0</v>
      </c>
      <c r="K49" s="145"/>
    </row>
    <row r="50">
      <c r="A50" s="159" t="s">
        <v>201</v>
      </c>
      <c r="B50" s="148" t="s">
        <v>202</v>
      </c>
      <c r="C50" s="159" t="s">
        <v>203</v>
      </c>
      <c r="D50" s="160">
        <v>74.7094</v>
      </c>
      <c r="E50" s="161">
        <v>0.78584</v>
      </c>
      <c r="F50" s="188"/>
      <c r="G50" s="163"/>
      <c r="H50" s="164">
        <f t="shared" si="3"/>
        <v>0</v>
      </c>
      <c r="I50" s="163"/>
      <c r="J50" s="164">
        <f t="shared" si="4"/>
        <v>0</v>
      </c>
      <c r="K50" s="145"/>
    </row>
    <row r="51">
      <c r="A51" s="159" t="s">
        <v>204</v>
      </c>
      <c r="B51" s="148" t="s">
        <v>205</v>
      </c>
      <c r="C51" s="159" t="s">
        <v>206</v>
      </c>
      <c r="D51" s="160">
        <v>265.809</v>
      </c>
      <c r="E51" s="161">
        <v>0.69904</v>
      </c>
      <c r="F51" s="162"/>
      <c r="G51" s="163"/>
      <c r="H51" s="164">
        <f t="shared" si="3"/>
        <v>0</v>
      </c>
      <c r="I51" s="163"/>
      <c r="J51" s="164">
        <f t="shared" si="4"/>
        <v>0</v>
      </c>
      <c r="K51" s="145"/>
    </row>
    <row r="52">
      <c r="A52" s="159" t="s">
        <v>207</v>
      </c>
      <c r="B52" s="148" t="s">
        <v>208</v>
      </c>
      <c r="C52" s="159" t="s">
        <v>209</v>
      </c>
      <c r="D52" s="160">
        <v>265.809</v>
      </c>
      <c r="E52" s="161">
        <v>0.69904</v>
      </c>
      <c r="F52" s="189" t="s">
        <v>210</v>
      </c>
      <c r="G52" s="163"/>
      <c r="H52" s="164">
        <f t="shared" si="3"/>
        <v>0</v>
      </c>
      <c r="I52" s="163"/>
      <c r="J52" s="164">
        <f t="shared" si="4"/>
        <v>0</v>
      </c>
      <c r="K52" s="145"/>
    </row>
    <row r="53">
      <c r="A53" s="159" t="s">
        <v>211</v>
      </c>
      <c r="B53" s="148" t="s">
        <v>212</v>
      </c>
      <c r="C53" s="159" t="s">
        <v>213</v>
      </c>
      <c r="D53" s="160">
        <v>141.9446</v>
      </c>
      <c r="E53" s="161">
        <v>0.43642</v>
      </c>
      <c r="F53" s="162"/>
      <c r="G53" s="163"/>
      <c r="H53" s="164">
        <f t="shared" si="3"/>
        <v>0</v>
      </c>
      <c r="I53" s="163"/>
      <c r="J53" s="164">
        <f t="shared" si="4"/>
        <v>0</v>
      </c>
      <c r="K53" s="145"/>
    </row>
    <row r="54">
      <c r="A54" s="159" t="s">
        <v>214</v>
      </c>
      <c r="B54" s="148" t="s">
        <v>36</v>
      </c>
      <c r="C54" s="159" t="s">
        <v>215</v>
      </c>
      <c r="D54" s="160">
        <v>94.2034</v>
      </c>
      <c r="E54" s="161">
        <v>0.83016</v>
      </c>
      <c r="F54" s="162"/>
      <c r="G54" s="163"/>
      <c r="H54" s="164">
        <f t="shared" si="3"/>
        <v>0</v>
      </c>
      <c r="I54" s="187">
        <v>0.872</v>
      </c>
      <c r="J54" s="164">
        <f t="shared" si="4"/>
        <v>1.050399923</v>
      </c>
      <c r="K54" s="145"/>
    </row>
    <row r="55">
      <c r="A55" s="166" t="s">
        <v>216</v>
      </c>
      <c r="B55" s="153" t="s">
        <v>217</v>
      </c>
      <c r="C55" s="166" t="s">
        <v>218</v>
      </c>
      <c r="D55" s="167">
        <v>329.8136</v>
      </c>
      <c r="E55" s="168">
        <v>0.8544687</v>
      </c>
      <c r="F55" s="169"/>
      <c r="G55" s="170"/>
      <c r="H55" s="171">
        <f t="shared" si="3"/>
        <v>0</v>
      </c>
      <c r="I55" s="170"/>
      <c r="J55" s="171">
        <f t="shared" si="4"/>
        <v>0</v>
      </c>
      <c r="K55" s="145"/>
    </row>
    <row r="56">
      <c r="A56" s="172" t="s">
        <v>154</v>
      </c>
      <c r="B56" s="173"/>
      <c r="C56" s="174"/>
      <c r="D56" s="175"/>
      <c r="E56" s="176"/>
      <c r="F56" s="174"/>
      <c r="G56" s="177"/>
      <c r="H56" s="174"/>
      <c r="I56" s="177"/>
      <c r="J56" s="174"/>
      <c r="K56" s="145"/>
    </row>
    <row r="57">
      <c r="A57" s="178" t="s">
        <v>155</v>
      </c>
      <c r="B57" s="179"/>
      <c r="C57" s="180"/>
      <c r="D57" s="181"/>
      <c r="E57" s="182"/>
      <c r="F57" s="180"/>
      <c r="G57" s="183"/>
      <c r="H57" s="184"/>
      <c r="I57" s="183"/>
      <c r="J57" s="184"/>
      <c r="K57" s="145"/>
    </row>
    <row r="58">
      <c r="A58" s="152" t="s">
        <v>219</v>
      </c>
      <c r="B58" s="153" t="s">
        <v>82</v>
      </c>
      <c r="C58" s="153" t="s">
        <v>83</v>
      </c>
      <c r="D58" s="154" t="s">
        <v>84</v>
      </c>
      <c r="E58" s="155" t="s">
        <v>85</v>
      </c>
      <c r="F58" s="156" t="s">
        <v>86</v>
      </c>
      <c r="G58" s="185" t="s">
        <v>87</v>
      </c>
      <c r="H58" s="186"/>
      <c r="I58" s="185" t="s">
        <v>88</v>
      </c>
      <c r="J58" s="186"/>
      <c r="K58" s="145"/>
    </row>
    <row r="59">
      <c r="A59" s="159" t="s">
        <v>220</v>
      </c>
      <c r="B59" s="148" t="s">
        <v>221</v>
      </c>
      <c r="C59" s="159" t="s">
        <v>222</v>
      </c>
      <c r="D59" s="160">
        <v>241.9994</v>
      </c>
      <c r="E59" s="161">
        <v>0.93389</v>
      </c>
      <c r="F59" s="162"/>
      <c r="G59" s="163"/>
      <c r="H59" s="164">
        <f t="shared" ref="H59:H81" si="5">G59*E59</f>
        <v>0</v>
      </c>
      <c r="I59" s="163"/>
      <c r="J59" s="164">
        <f t="shared" ref="J59:J81" si="6">I59/E59</f>
        <v>0</v>
      </c>
      <c r="K59" s="145"/>
    </row>
    <row r="60">
      <c r="A60" s="159" t="s">
        <v>223</v>
      </c>
      <c r="B60" s="148" t="s">
        <v>224</v>
      </c>
      <c r="C60" s="159" t="s">
        <v>225</v>
      </c>
      <c r="D60" s="160">
        <v>186.9334</v>
      </c>
      <c r="E60" s="161">
        <v>0.914411</v>
      </c>
      <c r="F60" s="162"/>
      <c r="G60" s="163"/>
      <c r="H60" s="164">
        <f t="shared" si="5"/>
        <v>0</v>
      </c>
      <c r="I60" s="163"/>
      <c r="J60" s="164">
        <f t="shared" si="6"/>
        <v>0</v>
      </c>
      <c r="K60" s="145"/>
    </row>
    <row r="61">
      <c r="A61" s="159" t="s">
        <v>226</v>
      </c>
      <c r="B61" s="148" t="s">
        <v>227</v>
      </c>
      <c r="C61" s="159" t="s">
        <v>228</v>
      </c>
      <c r="D61" s="160">
        <v>348.7982</v>
      </c>
      <c r="E61" s="161">
        <v>0.862389</v>
      </c>
      <c r="F61" s="162"/>
      <c r="G61" s="163"/>
      <c r="H61" s="164">
        <f t="shared" si="5"/>
        <v>0</v>
      </c>
      <c r="I61" s="163"/>
      <c r="J61" s="164">
        <f t="shared" si="6"/>
        <v>0</v>
      </c>
      <c r="K61" s="145"/>
    </row>
    <row r="62">
      <c r="A62" s="159" t="s">
        <v>229</v>
      </c>
      <c r="B62" s="148" t="s">
        <v>230</v>
      </c>
      <c r="C62" s="159" t="s">
        <v>231</v>
      </c>
      <c r="D62" s="160">
        <v>110.9588</v>
      </c>
      <c r="E62" s="161">
        <v>0.71162</v>
      </c>
      <c r="F62" s="162"/>
      <c r="G62" s="163"/>
      <c r="H62" s="164">
        <f t="shared" si="5"/>
        <v>0</v>
      </c>
      <c r="I62" s="163"/>
      <c r="J62" s="164">
        <f t="shared" si="6"/>
        <v>0</v>
      </c>
      <c r="K62" s="145"/>
    </row>
    <row r="63">
      <c r="A63" s="159" t="s">
        <v>232</v>
      </c>
      <c r="B63" s="148" t="s">
        <v>24</v>
      </c>
      <c r="C63" s="159" t="s">
        <v>233</v>
      </c>
      <c r="D63" s="160">
        <v>60.0848</v>
      </c>
      <c r="E63" s="161">
        <v>0.46744</v>
      </c>
      <c r="F63" s="162" t="s">
        <v>234</v>
      </c>
      <c r="G63" s="163"/>
      <c r="H63" s="164">
        <f t="shared" si="5"/>
        <v>0</v>
      </c>
      <c r="I63" s="190">
        <v>2.0</v>
      </c>
      <c r="J63" s="164">
        <f t="shared" si="6"/>
        <v>4.278623995</v>
      </c>
      <c r="K63" s="145"/>
    </row>
    <row r="64">
      <c r="A64" s="159" t="s">
        <v>235</v>
      </c>
      <c r="B64" s="148" t="s">
        <v>236</v>
      </c>
      <c r="C64" s="159" t="s">
        <v>237</v>
      </c>
      <c r="D64" s="160">
        <v>231.7354</v>
      </c>
      <c r="E64" s="161">
        <v>0.930958</v>
      </c>
      <c r="F64" s="162"/>
      <c r="G64" s="163"/>
      <c r="H64" s="164">
        <f t="shared" si="5"/>
        <v>0</v>
      </c>
      <c r="I64" s="163"/>
      <c r="J64" s="164">
        <f t="shared" si="6"/>
        <v>0</v>
      </c>
      <c r="K64" s="145"/>
    </row>
    <row r="65">
      <c r="A65" s="159" t="s">
        <v>238</v>
      </c>
      <c r="B65" s="148" t="s">
        <v>34</v>
      </c>
      <c r="C65" s="159" t="s">
        <v>239</v>
      </c>
      <c r="D65" s="160">
        <v>61.979</v>
      </c>
      <c r="E65" s="161">
        <v>0.74186</v>
      </c>
      <c r="F65" s="162"/>
      <c r="G65" s="163"/>
      <c r="H65" s="164">
        <f t="shared" si="5"/>
        <v>0</v>
      </c>
      <c r="I65" s="187"/>
      <c r="J65" s="164">
        <f t="shared" si="6"/>
        <v>0</v>
      </c>
      <c r="K65" s="145"/>
    </row>
    <row r="66">
      <c r="A66" s="159" t="s">
        <v>240</v>
      </c>
      <c r="B66" s="148" t="s">
        <v>241</v>
      </c>
      <c r="C66" s="159" t="s">
        <v>242</v>
      </c>
      <c r="D66" s="160">
        <v>103.6194</v>
      </c>
      <c r="E66" s="161">
        <v>0.84559</v>
      </c>
      <c r="F66" s="162"/>
      <c r="G66" s="163"/>
      <c r="H66" s="164">
        <f t="shared" si="5"/>
        <v>0</v>
      </c>
      <c r="I66" s="163"/>
      <c r="J66" s="164">
        <f t="shared" si="6"/>
        <v>0</v>
      </c>
      <c r="K66" s="145"/>
    </row>
    <row r="67">
      <c r="A67" s="159" t="s">
        <v>243</v>
      </c>
      <c r="B67" s="148" t="s">
        <v>244</v>
      </c>
      <c r="C67" s="159" t="s">
        <v>245</v>
      </c>
      <c r="D67" s="160">
        <v>64.0622</v>
      </c>
      <c r="E67" s="161">
        <v>0.50051</v>
      </c>
      <c r="F67" s="162"/>
      <c r="G67" s="163"/>
      <c r="H67" s="164">
        <f t="shared" si="5"/>
        <v>0</v>
      </c>
      <c r="I67" s="163"/>
      <c r="J67" s="164">
        <f t="shared" si="6"/>
        <v>0</v>
      </c>
      <c r="K67" s="145"/>
    </row>
    <row r="68">
      <c r="A68" s="159" t="s">
        <v>124</v>
      </c>
      <c r="B68" s="148" t="s">
        <v>244</v>
      </c>
      <c r="C68" s="159" t="s">
        <v>246</v>
      </c>
      <c r="D68" s="160">
        <v>80.0622</v>
      </c>
      <c r="E68" s="161">
        <v>0.40049</v>
      </c>
      <c r="F68" s="162"/>
      <c r="G68" s="163"/>
      <c r="H68" s="164">
        <f t="shared" si="5"/>
        <v>0</v>
      </c>
      <c r="I68" s="187"/>
      <c r="J68" s="164">
        <f t="shared" si="6"/>
        <v>0</v>
      </c>
      <c r="K68" s="145"/>
    </row>
    <row r="69">
      <c r="A69" s="159" t="s">
        <v>124</v>
      </c>
      <c r="B69" s="148" t="s">
        <v>244</v>
      </c>
      <c r="C69" s="159" t="s">
        <v>247</v>
      </c>
      <c r="D69" s="160">
        <v>96.0576</v>
      </c>
      <c r="E69" s="161">
        <v>0.33376</v>
      </c>
      <c r="F69" s="162"/>
      <c r="G69" s="163"/>
      <c r="H69" s="164">
        <f t="shared" si="5"/>
        <v>0</v>
      </c>
      <c r="I69" s="187"/>
      <c r="J69" s="164">
        <f t="shared" si="6"/>
        <v>0</v>
      </c>
      <c r="K69" s="145"/>
    </row>
    <row r="70">
      <c r="A70" s="159" t="s">
        <v>248</v>
      </c>
      <c r="B70" s="148" t="s">
        <v>249</v>
      </c>
      <c r="C70" s="159" t="s">
        <v>250</v>
      </c>
      <c r="D70" s="160">
        <v>441.892</v>
      </c>
      <c r="E70" s="161">
        <v>0.81897</v>
      </c>
      <c r="F70" s="162"/>
      <c r="G70" s="163"/>
      <c r="H70" s="164">
        <f t="shared" si="5"/>
        <v>0</v>
      </c>
      <c r="I70" s="163"/>
      <c r="J70" s="164">
        <f t="shared" si="6"/>
        <v>0</v>
      </c>
      <c r="K70" s="145"/>
    </row>
    <row r="71">
      <c r="A71" s="159" t="s">
        <v>251</v>
      </c>
      <c r="B71" s="148" t="s">
        <v>252</v>
      </c>
      <c r="C71" s="159" t="s">
        <v>253</v>
      </c>
      <c r="D71" s="160">
        <v>159.5988</v>
      </c>
      <c r="E71" s="161">
        <v>0.79951</v>
      </c>
      <c r="F71" s="162" t="s">
        <v>254</v>
      </c>
      <c r="G71" s="163"/>
      <c r="H71" s="164">
        <f t="shared" si="5"/>
        <v>0</v>
      </c>
      <c r="I71" s="163"/>
      <c r="J71" s="164">
        <f t="shared" si="6"/>
        <v>0</v>
      </c>
      <c r="K71" s="145"/>
    </row>
    <row r="72">
      <c r="A72" s="159" t="s">
        <v>255</v>
      </c>
      <c r="B72" s="148" t="s">
        <v>256</v>
      </c>
      <c r="C72" s="159" t="s">
        <v>257</v>
      </c>
      <c r="D72" s="160">
        <v>365.849</v>
      </c>
      <c r="E72" s="161">
        <v>0.8688</v>
      </c>
      <c r="F72" s="162"/>
      <c r="G72" s="163"/>
      <c r="H72" s="164">
        <f t="shared" si="5"/>
        <v>0</v>
      </c>
      <c r="I72" s="163"/>
      <c r="J72" s="164">
        <f t="shared" si="6"/>
        <v>0</v>
      </c>
      <c r="K72" s="145"/>
    </row>
    <row r="73">
      <c r="A73" s="159" t="s">
        <v>258</v>
      </c>
      <c r="B73" s="148" t="s">
        <v>259</v>
      </c>
      <c r="C73" s="159" t="s">
        <v>260</v>
      </c>
      <c r="D73" s="160">
        <v>456.7382</v>
      </c>
      <c r="E73" s="161">
        <v>0.89491</v>
      </c>
      <c r="F73" s="162"/>
      <c r="G73" s="163"/>
      <c r="H73" s="164">
        <f t="shared" si="5"/>
        <v>0</v>
      </c>
      <c r="I73" s="163"/>
      <c r="J73" s="164">
        <f t="shared" si="6"/>
        <v>0</v>
      </c>
      <c r="K73" s="145"/>
    </row>
    <row r="74">
      <c r="A74" s="159" t="s">
        <v>261</v>
      </c>
      <c r="B74" s="148" t="s">
        <v>262</v>
      </c>
      <c r="C74" s="159" t="s">
        <v>263</v>
      </c>
      <c r="D74" s="160">
        <v>264.0368</v>
      </c>
      <c r="E74" s="161">
        <v>0.87881</v>
      </c>
      <c r="F74" s="162" t="s">
        <v>264</v>
      </c>
      <c r="G74" s="163"/>
      <c r="H74" s="164">
        <f t="shared" si="5"/>
        <v>0</v>
      </c>
      <c r="I74" s="163"/>
      <c r="J74" s="164">
        <f t="shared" si="6"/>
        <v>0</v>
      </c>
      <c r="K74" s="145"/>
    </row>
    <row r="75">
      <c r="A75" s="159" t="s">
        <v>265</v>
      </c>
      <c r="B75" s="148" t="s">
        <v>266</v>
      </c>
      <c r="C75" s="159" t="s">
        <v>267</v>
      </c>
      <c r="D75" s="160">
        <v>79.8988</v>
      </c>
      <c r="E75" s="161">
        <v>0.59951</v>
      </c>
      <c r="F75" s="162" t="s">
        <v>268</v>
      </c>
      <c r="G75" s="163"/>
      <c r="H75" s="164">
        <f t="shared" si="5"/>
        <v>0</v>
      </c>
      <c r="I75" s="163"/>
      <c r="J75" s="164">
        <f t="shared" si="6"/>
        <v>0</v>
      </c>
      <c r="K75" s="145"/>
    </row>
    <row r="76">
      <c r="A76" s="159" t="s">
        <v>269</v>
      </c>
      <c r="B76" s="148" t="s">
        <v>270</v>
      </c>
      <c r="C76" s="159" t="s">
        <v>271</v>
      </c>
      <c r="D76" s="160">
        <v>150.6888</v>
      </c>
      <c r="E76" s="161">
        <v>0.78765</v>
      </c>
      <c r="F76" s="162" t="s">
        <v>272</v>
      </c>
      <c r="G76" s="163"/>
      <c r="H76" s="164">
        <f t="shared" si="5"/>
        <v>0</v>
      </c>
      <c r="I76" s="163"/>
      <c r="J76" s="164">
        <f t="shared" si="6"/>
        <v>0</v>
      </c>
      <c r="K76" s="145"/>
    </row>
    <row r="77">
      <c r="A77" s="159" t="s">
        <v>273</v>
      </c>
      <c r="B77" s="148" t="s">
        <v>274</v>
      </c>
      <c r="C77" s="159" t="s">
        <v>275</v>
      </c>
      <c r="D77" s="160">
        <v>270.0388</v>
      </c>
      <c r="E77" s="161">
        <v>0.8815</v>
      </c>
      <c r="F77" s="162" t="s">
        <v>276</v>
      </c>
      <c r="G77" s="163"/>
      <c r="H77" s="164">
        <f t="shared" si="5"/>
        <v>0</v>
      </c>
      <c r="I77" s="163"/>
      <c r="J77" s="164">
        <f t="shared" si="6"/>
        <v>0</v>
      </c>
      <c r="K77" s="145"/>
    </row>
    <row r="78">
      <c r="A78" s="159" t="s">
        <v>124</v>
      </c>
      <c r="B78" s="148"/>
      <c r="C78" s="159" t="s">
        <v>277</v>
      </c>
      <c r="D78" s="160">
        <v>842.0822</v>
      </c>
      <c r="E78" s="161">
        <v>0.848</v>
      </c>
      <c r="F78" s="162"/>
      <c r="G78" s="163"/>
      <c r="H78" s="164">
        <f t="shared" si="5"/>
        <v>0</v>
      </c>
      <c r="I78" s="163"/>
      <c r="J78" s="164">
        <f t="shared" si="6"/>
        <v>0</v>
      </c>
      <c r="K78" s="145"/>
    </row>
    <row r="79">
      <c r="A79" s="159" t="s">
        <v>278</v>
      </c>
      <c r="B79" s="148" t="s">
        <v>279</v>
      </c>
      <c r="C79" s="159" t="s">
        <v>280</v>
      </c>
      <c r="D79" s="160">
        <v>82.9408</v>
      </c>
      <c r="E79" s="161">
        <v>0.6142</v>
      </c>
      <c r="F79" s="162"/>
      <c r="G79" s="163"/>
      <c r="H79" s="164">
        <f t="shared" si="5"/>
        <v>0</v>
      </c>
      <c r="I79" s="163"/>
      <c r="J79" s="164">
        <f t="shared" si="6"/>
        <v>0</v>
      </c>
      <c r="K79" s="145"/>
    </row>
    <row r="80">
      <c r="A80" s="159" t="s">
        <v>124</v>
      </c>
      <c r="B80" s="148"/>
      <c r="C80" s="159" t="s">
        <v>281</v>
      </c>
      <c r="D80" s="160">
        <v>181.881</v>
      </c>
      <c r="E80" s="161">
        <v>0.56017</v>
      </c>
      <c r="F80" s="162"/>
      <c r="G80" s="163"/>
      <c r="H80" s="164">
        <f t="shared" si="5"/>
        <v>0</v>
      </c>
      <c r="I80" s="163"/>
      <c r="J80" s="164">
        <f t="shared" si="6"/>
        <v>0</v>
      </c>
      <c r="K80" s="145"/>
    </row>
    <row r="81">
      <c r="A81" s="166" t="s">
        <v>282</v>
      </c>
      <c r="B81" s="153" t="s">
        <v>283</v>
      </c>
      <c r="C81" s="166" t="s">
        <v>284</v>
      </c>
      <c r="D81" s="167">
        <v>231.8482</v>
      </c>
      <c r="E81" s="168">
        <v>0.79298</v>
      </c>
      <c r="F81" s="191" t="s">
        <v>285</v>
      </c>
      <c r="G81" s="170"/>
      <c r="H81" s="171">
        <f t="shared" si="5"/>
        <v>0</v>
      </c>
      <c r="I81" s="170"/>
      <c r="J81" s="171">
        <f t="shared" si="6"/>
        <v>0</v>
      </c>
      <c r="K81" s="145"/>
    </row>
    <row r="82">
      <c r="A82" s="172" t="s">
        <v>154</v>
      </c>
      <c r="B82" s="173"/>
      <c r="C82" s="174"/>
      <c r="D82" s="175"/>
      <c r="E82" s="176"/>
      <c r="F82" s="174"/>
      <c r="G82" s="177"/>
      <c r="H82" s="174"/>
      <c r="I82" s="177"/>
      <c r="J82" s="174"/>
      <c r="K82" s="145"/>
    </row>
    <row r="83">
      <c r="A83" s="178" t="s">
        <v>155</v>
      </c>
      <c r="B83" s="179"/>
      <c r="C83" s="180"/>
      <c r="D83" s="181"/>
      <c r="E83" s="182"/>
      <c r="F83" s="180"/>
      <c r="G83" s="183"/>
      <c r="H83" s="184"/>
      <c r="I83" s="183"/>
      <c r="J83" s="184"/>
      <c r="K83" s="145"/>
    </row>
    <row r="84">
      <c r="A84" s="152" t="s">
        <v>286</v>
      </c>
      <c r="B84" s="153" t="s">
        <v>82</v>
      </c>
      <c r="C84" s="153" t="s">
        <v>83</v>
      </c>
      <c r="D84" s="154" t="s">
        <v>84</v>
      </c>
      <c r="E84" s="155" t="s">
        <v>85</v>
      </c>
      <c r="F84" s="156" t="s">
        <v>86</v>
      </c>
      <c r="G84" s="185" t="s">
        <v>87</v>
      </c>
      <c r="H84" s="186"/>
      <c r="I84" s="185" t="s">
        <v>88</v>
      </c>
      <c r="J84" s="186"/>
      <c r="K84" s="145"/>
    </row>
    <row r="85">
      <c r="A85" s="159" t="s">
        <v>287</v>
      </c>
      <c r="B85" s="148" t="s">
        <v>288</v>
      </c>
      <c r="C85" s="159" t="s">
        <v>289</v>
      </c>
      <c r="D85" s="160">
        <v>225.8082</v>
      </c>
      <c r="E85" s="161">
        <v>0.78744</v>
      </c>
      <c r="F85" s="162"/>
      <c r="G85" s="163"/>
      <c r="H85" s="164">
        <f t="shared" ref="H85:H87" si="7">G85*E85</f>
        <v>0</v>
      </c>
      <c r="I85" s="163"/>
      <c r="J85" s="164">
        <f t="shared" ref="J85:J87" si="8">I85/E85</f>
        <v>0</v>
      </c>
      <c r="K85" s="145"/>
    </row>
    <row r="86">
      <c r="A86" s="159" t="s">
        <v>290</v>
      </c>
      <c r="B86" s="148" t="s">
        <v>291</v>
      </c>
      <c r="C86" s="159" t="s">
        <v>292</v>
      </c>
      <c r="D86" s="160">
        <v>81.3694</v>
      </c>
      <c r="E86" s="161">
        <v>0.80337</v>
      </c>
      <c r="F86" s="162" t="s">
        <v>293</v>
      </c>
      <c r="G86" s="163"/>
      <c r="H86" s="164">
        <f t="shared" si="7"/>
        <v>0</v>
      </c>
      <c r="I86" s="163"/>
      <c r="J86" s="164">
        <f t="shared" si="8"/>
        <v>0</v>
      </c>
      <c r="K86" s="145"/>
    </row>
    <row r="87">
      <c r="A87" s="166" t="s">
        <v>294</v>
      </c>
      <c r="B87" s="153" t="s">
        <v>295</v>
      </c>
      <c r="C87" s="166" t="s">
        <v>296</v>
      </c>
      <c r="D87" s="167">
        <v>123.2188</v>
      </c>
      <c r="E87" s="168">
        <v>0.74031</v>
      </c>
      <c r="F87" s="169" t="s">
        <v>297</v>
      </c>
      <c r="G87" s="170"/>
      <c r="H87" s="171">
        <f t="shared" si="7"/>
        <v>0</v>
      </c>
      <c r="I87" s="170"/>
      <c r="J87" s="171">
        <f t="shared" si="8"/>
        <v>0</v>
      </c>
      <c r="K87" s="145"/>
    </row>
    <row r="88">
      <c r="A88" s="172" t="s">
        <v>154</v>
      </c>
      <c r="B88" s="174"/>
      <c r="C88" s="174"/>
      <c r="D88" s="175"/>
      <c r="E88" s="176"/>
      <c r="F88" s="174"/>
      <c r="G88" s="177"/>
      <c r="H88" s="174"/>
      <c r="I88" s="177"/>
      <c r="J88" s="174"/>
      <c r="K88" s="145"/>
    </row>
    <row r="89">
      <c r="A89" s="172" t="s">
        <v>155</v>
      </c>
      <c r="B89" s="174"/>
      <c r="C89" s="174"/>
      <c r="D89" s="175"/>
      <c r="E89" s="176"/>
      <c r="F89" s="174"/>
      <c r="G89" s="177"/>
      <c r="H89" s="174"/>
      <c r="I89" s="177"/>
      <c r="J89" s="174"/>
      <c r="K89" s="145"/>
    </row>
    <row r="90">
      <c r="A90" s="192"/>
      <c r="B90" s="174"/>
      <c r="C90" s="174"/>
      <c r="D90" s="175"/>
      <c r="E90" s="176"/>
      <c r="F90" s="174"/>
      <c r="G90" s="177"/>
      <c r="H90" s="174"/>
      <c r="I90" s="177"/>
      <c r="J90" s="174"/>
      <c r="K90" s="145"/>
    </row>
    <row r="91">
      <c r="A91" s="193"/>
      <c r="B91" s="180"/>
      <c r="C91" s="180"/>
      <c r="D91" s="181"/>
      <c r="E91" s="182"/>
      <c r="F91" s="180"/>
      <c r="G91" s="177"/>
      <c r="H91" s="174"/>
      <c r="I91" s="177"/>
      <c r="J91" s="174"/>
      <c r="K91" s="145"/>
    </row>
    <row r="92">
      <c r="A92" s="194" t="s">
        <v>298</v>
      </c>
      <c r="B92" s="174"/>
      <c r="C92" s="174"/>
      <c r="D92" s="175"/>
      <c r="E92" s="195" t="s">
        <v>299</v>
      </c>
      <c r="F92" s="196"/>
      <c r="G92" s="177"/>
      <c r="H92" s="174"/>
      <c r="I92" s="177"/>
      <c r="J92" s="174"/>
      <c r="K92" s="145"/>
    </row>
    <row r="93">
      <c r="A93" s="197" t="s">
        <v>300</v>
      </c>
      <c r="B93" s="180"/>
      <c r="C93" s="184"/>
      <c r="D93" s="181"/>
      <c r="E93" s="198" t="s">
        <v>301</v>
      </c>
      <c r="F93" s="199"/>
      <c r="G93" s="177"/>
      <c r="H93" s="174"/>
      <c r="I93" s="177"/>
      <c r="J93" s="174"/>
      <c r="K93" s="145"/>
    </row>
    <row r="94">
      <c r="A94" s="200" t="s">
        <v>302</v>
      </c>
      <c r="B94" s="201"/>
      <c r="C94" s="202">
        <v>25.0</v>
      </c>
      <c r="D94" s="159" t="s">
        <v>303</v>
      </c>
      <c r="E94" s="203">
        <f>C94/1000000</f>
        <v>0.000025</v>
      </c>
      <c r="F94" s="204"/>
      <c r="G94" s="177"/>
      <c r="H94" s="174"/>
      <c r="I94" s="177"/>
      <c r="J94" s="174"/>
      <c r="K94" s="145"/>
    </row>
    <row r="95">
      <c r="A95" s="205"/>
      <c r="B95" s="206"/>
      <c r="C95" s="206"/>
      <c r="D95" s="207" t="s">
        <v>304</v>
      </c>
      <c r="E95" s="208">
        <f>E94*2000</f>
        <v>0.05</v>
      </c>
      <c r="F95" s="209" t="s">
        <v>305</v>
      </c>
      <c r="G95" s="177"/>
      <c r="H95" s="174"/>
      <c r="I95" s="177"/>
      <c r="J95" s="174"/>
      <c r="K95" s="145"/>
    </row>
    <row r="96">
      <c r="A96" s="205"/>
      <c r="B96" s="206"/>
      <c r="C96" s="210"/>
      <c r="D96" s="206"/>
      <c r="E96" s="206"/>
      <c r="F96" s="211"/>
      <c r="G96" s="177"/>
      <c r="H96" s="174"/>
      <c r="I96" s="177"/>
      <c r="J96" s="174"/>
      <c r="K96" s="145"/>
    </row>
    <row r="97">
      <c r="A97" s="200" t="s">
        <v>306</v>
      </c>
      <c r="B97" s="212"/>
      <c r="C97" s="213">
        <v>0.002</v>
      </c>
      <c r="D97" s="159" t="s">
        <v>303</v>
      </c>
      <c r="E97" s="214">
        <f>C97*1000000</f>
        <v>2000</v>
      </c>
      <c r="F97" s="204" t="s">
        <v>307</v>
      </c>
      <c r="G97" s="177"/>
      <c r="H97" s="174"/>
      <c r="I97" s="177"/>
      <c r="J97" s="174"/>
      <c r="K97" s="145"/>
    </row>
    <row r="98">
      <c r="A98" s="205"/>
      <c r="B98" s="206"/>
      <c r="C98" s="206"/>
      <c r="D98" s="159" t="s">
        <v>304</v>
      </c>
      <c r="E98" s="215">
        <f>C97*2000</f>
        <v>4</v>
      </c>
      <c r="F98" s="204" t="s">
        <v>305</v>
      </c>
      <c r="G98" s="177"/>
      <c r="H98" s="174"/>
      <c r="I98" s="177"/>
      <c r="J98" s="174"/>
      <c r="K98" s="145"/>
    </row>
    <row r="99">
      <c r="A99" s="145"/>
      <c r="B99" s="145"/>
      <c r="C99" s="145"/>
      <c r="D99" s="145"/>
      <c r="E99" s="145"/>
      <c r="F99" s="145"/>
      <c r="G99" s="216"/>
      <c r="H99" s="145"/>
      <c r="I99" s="216"/>
      <c r="J99" s="145"/>
      <c r="K99" s="145"/>
    </row>
    <row r="100">
      <c r="A100" s="145"/>
      <c r="B100" s="145"/>
      <c r="C100" s="145"/>
      <c r="D100" s="145"/>
      <c r="E100" s="145"/>
      <c r="F100" s="145"/>
      <c r="G100" s="216"/>
      <c r="H100" s="145"/>
      <c r="I100" s="216"/>
      <c r="J100" s="145"/>
      <c r="K100" s="145"/>
    </row>
    <row r="101">
      <c r="A101" s="145"/>
      <c r="B101" s="145"/>
      <c r="C101" s="145"/>
      <c r="D101" s="145"/>
      <c r="E101" s="145"/>
      <c r="F101" s="145"/>
      <c r="G101" s="216"/>
      <c r="H101" s="145"/>
      <c r="I101" s="216"/>
      <c r="J101" s="145"/>
      <c r="K101" s="145"/>
    </row>
    <row r="102">
      <c r="A102" s="145"/>
      <c r="B102" s="145"/>
      <c r="C102" s="145"/>
      <c r="D102" s="145"/>
      <c r="E102" s="145"/>
      <c r="F102" s="145"/>
      <c r="G102" s="216"/>
      <c r="H102" s="145"/>
      <c r="I102" s="216"/>
      <c r="J102" s="145"/>
      <c r="K102" s="145"/>
    </row>
    <row r="103">
      <c r="A103" s="145"/>
      <c r="B103" s="145"/>
      <c r="C103" s="145"/>
      <c r="D103" s="145"/>
      <c r="E103" s="145"/>
      <c r="F103" s="145"/>
      <c r="G103" s="216"/>
      <c r="H103" s="145"/>
      <c r="I103" s="216"/>
      <c r="J103" s="145"/>
      <c r="K103" s="145"/>
    </row>
    <row r="104">
      <c r="A104" s="145"/>
      <c r="B104" s="145"/>
      <c r="C104" s="145"/>
      <c r="D104" s="145"/>
      <c r="E104" s="145"/>
      <c r="F104" s="145"/>
      <c r="G104" s="216"/>
      <c r="H104" s="145"/>
      <c r="I104" s="216"/>
      <c r="J104" s="145"/>
      <c r="K104" s="145"/>
    </row>
  </sheetData>
  <mergeCells count="3">
    <mergeCell ref="A1:J1"/>
    <mergeCell ref="A2:J2"/>
    <mergeCell ref="A3:J6"/>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12.29"/>
    <col customWidth="1" min="2" max="2" width="8.29"/>
    <col customWidth="1" min="3" max="5" width="10.29"/>
    <col customWidth="1" min="6" max="6" width="9.71"/>
    <col customWidth="1" min="7" max="12" width="10.29"/>
    <col customWidth="1" min="13" max="26" width="10.0"/>
  </cols>
  <sheetData>
    <row r="1" ht="10.5" customHeight="1">
      <c r="A1" s="217"/>
      <c r="B1" s="25"/>
      <c r="C1" s="25"/>
      <c r="D1" s="25"/>
      <c r="E1" s="25"/>
      <c r="F1" s="25"/>
      <c r="G1" s="25"/>
      <c r="H1" s="25"/>
      <c r="I1" s="25"/>
      <c r="J1" s="25"/>
      <c r="K1" s="25"/>
      <c r="L1" s="25"/>
      <c r="M1" s="25"/>
      <c r="N1" s="25"/>
      <c r="O1" s="25"/>
      <c r="P1" s="25"/>
      <c r="Q1" s="25"/>
      <c r="R1" s="25"/>
      <c r="S1" s="25"/>
      <c r="T1" s="25"/>
      <c r="U1" s="25"/>
      <c r="V1" s="25"/>
      <c r="W1" s="25"/>
      <c r="X1" s="25"/>
      <c r="Y1" s="25"/>
      <c r="Z1" s="25"/>
    </row>
    <row r="2" ht="10.5" customHeight="1">
      <c r="A2" s="217"/>
      <c r="B2" s="25"/>
      <c r="C2" s="25"/>
      <c r="D2" s="25"/>
      <c r="E2" s="25"/>
      <c r="F2" s="25"/>
      <c r="G2" s="25"/>
      <c r="H2" s="25"/>
      <c r="I2" s="25"/>
      <c r="J2" s="25"/>
      <c r="K2" s="25"/>
      <c r="L2" s="25"/>
      <c r="M2" s="25"/>
      <c r="N2" s="25"/>
      <c r="O2" s="25"/>
      <c r="P2" s="25"/>
      <c r="Q2" s="25"/>
      <c r="R2" s="25"/>
      <c r="S2" s="25"/>
      <c r="T2" s="25"/>
      <c r="U2" s="25"/>
      <c r="V2" s="25"/>
      <c r="W2" s="25"/>
      <c r="X2" s="25"/>
      <c r="Y2" s="25"/>
      <c r="Z2" s="25"/>
    </row>
    <row r="3" ht="10.5" customHeight="1">
      <c r="A3" s="217"/>
      <c r="B3" s="25"/>
      <c r="C3" s="25"/>
      <c r="D3" s="25"/>
      <c r="E3" s="25"/>
      <c r="F3" s="25"/>
      <c r="G3" s="25"/>
      <c r="H3" s="25"/>
      <c r="I3" s="25"/>
      <c r="J3" s="25"/>
      <c r="K3" s="25"/>
      <c r="L3" s="25"/>
      <c r="M3" s="25"/>
      <c r="N3" s="25"/>
      <c r="O3" s="25"/>
      <c r="P3" s="25"/>
      <c r="Q3" s="25"/>
      <c r="R3" s="25"/>
      <c r="S3" s="25"/>
      <c r="T3" s="25"/>
      <c r="U3" s="25"/>
      <c r="V3" s="25"/>
      <c r="W3" s="25"/>
      <c r="X3" s="25"/>
      <c r="Y3" s="25"/>
      <c r="Z3" s="25"/>
    </row>
    <row r="4" ht="10.5" customHeight="1">
      <c r="A4" s="217"/>
      <c r="B4" s="25"/>
      <c r="C4" s="25"/>
      <c r="D4" s="25"/>
      <c r="E4" s="25"/>
      <c r="F4" s="25"/>
      <c r="G4" s="25"/>
      <c r="H4" s="25"/>
      <c r="I4" s="25"/>
      <c r="J4" s="25"/>
      <c r="K4" s="25"/>
      <c r="L4" s="25"/>
      <c r="M4" s="25"/>
      <c r="N4" s="25"/>
      <c r="O4" s="25"/>
      <c r="P4" s="25"/>
      <c r="Q4" s="25"/>
      <c r="R4" s="25"/>
      <c r="S4" s="25"/>
      <c r="T4" s="25"/>
      <c r="U4" s="25"/>
      <c r="V4" s="25"/>
      <c r="W4" s="25"/>
      <c r="X4" s="25"/>
      <c r="Y4" s="25"/>
      <c r="Z4" s="25"/>
    </row>
    <row r="5" ht="10.5" customHeight="1">
      <c r="A5" s="217"/>
      <c r="B5" s="25"/>
      <c r="C5" s="25"/>
      <c r="D5" s="25"/>
      <c r="E5" s="25"/>
      <c r="F5" s="25"/>
      <c r="G5" s="25"/>
      <c r="H5" s="25"/>
      <c r="I5" s="25"/>
      <c r="J5" s="25"/>
      <c r="K5" s="25"/>
      <c r="L5" s="25"/>
      <c r="M5" s="25"/>
      <c r="N5" s="25"/>
      <c r="O5" s="25"/>
      <c r="P5" s="25"/>
      <c r="Q5" s="25"/>
      <c r="R5" s="25"/>
      <c r="S5" s="25"/>
      <c r="T5" s="25"/>
      <c r="U5" s="25"/>
      <c r="V5" s="25"/>
      <c r="W5" s="25"/>
      <c r="X5" s="25"/>
      <c r="Y5" s="25"/>
      <c r="Z5" s="25"/>
    </row>
    <row r="6" ht="10.5" customHeight="1">
      <c r="A6" s="217"/>
      <c r="B6" s="25"/>
      <c r="C6" s="25"/>
      <c r="D6" s="25"/>
      <c r="E6" s="25"/>
      <c r="F6" s="25"/>
      <c r="G6" s="25"/>
      <c r="H6" s="25"/>
      <c r="I6" s="25"/>
      <c r="J6" s="25"/>
      <c r="K6" s="25"/>
      <c r="L6" s="25"/>
      <c r="M6" s="25"/>
      <c r="N6" s="25"/>
      <c r="O6" s="25"/>
      <c r="P6" s="25"/>
      <c r="Q6" s="25"/>
      <c r="R6" s="25"/>
      <c r="S6" s="25"/>
      <c r="T6" s="25"/>
      <c r="U6" s="25"/>
      <c r="V6" s="25"/>
      <c r="W6" s="25"/>
      <c r="X6" s="25"/>
      <c r="Y6" s="25"/>
      <c r="Z6" s="25"/>
    </row>
    <row r="7" ht="10.5" customHeight="1">
      <c r="A7" s="217"/>
      <c r="B7" s="25"/>
      <c r="C7" s="25"/>
      <c r="D7" s="25"/>
      <c r="E7" s="25"/>
      <c r="F7" s="25"/>
      <c r="G7" s="25"/>
      <c r="H7" s="25"/>
      <c r="I7" s="25"/>
      <c r="J7" s="25"/>
      <c r="K7" s="25"/>
      <c r="L7" s="25"/>
      <c r="M7" s="25"/>
      <c r="N7" s="25"/>
      <c r="O7" s="25"/>
      <c r="P7" s="25"/>
      <c r="Q7" s="25"/>
      <c r="R7" s="25"/>
      <c r="S7" s="25"/>
      <c r="T7" s="25"/>
      <c r="U7" s="25"/>
      <c r="V7" s="25"/>
      <c r="W7" s="25"/>
      <c r="X7" s="25"/>
      <c r="Y7" s="25"/>
      <c r="Z7" s="25"/>
    </row>
    <row r="8" ht="10.5" customHeight="1">
      <c r="A8" s="217"/>
      <c r="B8" s="25"/>
      <c r="C8" s="25"/>
      <c r="D8" s="25"/>
      <c r="E8" s="25"/>
      <c r="F8" s="25"/>
      <c r="G8" s="25"/>
      <c r="H8" s="25"/>
      <c r="I8" s="25"/>
      <c r="J8" s="25"/>
      <c r="K8" s="25"/>
      <c r="L8" s="25"/>
      <c r="M8" s="25"/>
      <c r="N8" s="25"/>
      <c r="O8" s="25"/>
      <c r="P8" s="25"/>
      <c r="Q8" s="25"/>
      <c r="R8" s="25"/>
      <c r="S8" s="25"/>
      <c r="T8" s="25"/>
      <c r="U8" s="25"/>
      <c r="V8" s="25"/>
      <c r="W8" s="25"/>
      <c r="X8" s="25"/>
      <c r="Y8" s="25"/>
      <c r="Z8" s="25"/>
    </row>
    <row r="9" ht="10.5" customHeight="1">
      <c r="A9" s="217"/>
      <c r="B9" s="25"/>
      <c r="C9" s="25"/>
      <c r="D9" s="25"/>
      <c r="E9" s="25"/>
      <c r="F9" s="25"/>
      <c r="G9" s="25"/>
      <c r="H9" s="25"/>
      <c r="I9" s="25"/>
      <c r="J9" s="25"/>
      <c r="K9" s="25"/>
      <c r="L9" s="25"/>
      <c r="M9" s="25"/>
      <c r="N9" s="25"/>
      <c r="O9" s="25"/>
      <c r="P9" s="25"/>
      <c r="Q9" s="25"/>
      <c r="R9" s="25"/>
      <c r="S9" s="25"/>
      <c r="T9" s="25"/>
      <c r="U9" s="25"/>
      <c r="V9" s="25"/>
      <c r="W9" s="25"/>
      <c r="X9" s="25"/>
      <c r="Y9" s="25"/>
      <c r="Z9" s="25"/>
    </row>
    <row r="10" ht="10.5" customHeight="1">
      <c r="A10" s="217"/>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row r="11" ht="10.5" customHeight="1">
      <c r="A11" s="217"/>
      <c r="B11" s="25"/>
      <c r="C11" s="25"/>
      <c r="D11" s="25"/>
      <c r="E11" s="25"/>
      <c r="F11" s="25"/>
      <c r="G11" s="25"/>
      <c r="H11" s="25"/>
      <c r="I11" s="25"/>
      <c r="J11" s="25"/>
      <c r="K11" s="25"/>
      <c r="L11" s="25"/>
      <c r="M11" s="25"/>
      <c r="N11" s="25"/>
      <c r="O11" s="25"/>
      <c r="P11" s="25"/>
      <c r="Q11" s="25"/>
      <c r="R11" s="25"/>
      <c r="S11" s="25"/>
      <c r="T11" s="25"/>
      <c r="U11" s="25"/>
      <c r="V11" s="25"/>
      <c r="W11" s="25"/>
      <c r="X11" s="25"/>
      <c r="Y11" s="25"/>
      <c r="Z11" s="25"/>
    </row>
    <row r="12" ht="10.5" customHeight="1">
      <c r="A12" s="217"/>
      <c r="B12" s="25"/>
      <c r="C12" s="25"/>
      <c r="D12" s="25"/>
      <c r="E12" s="25"/>
      <c r="F12" s="25"/>
      <c r="G12" s="25"/>
      <c r="H12" s="25"/>
      <c r="I12" s="25"/>
      <c r="J12" s="25"/>
      <c r="K12" s="25"/>
      <c r="L12" s="25"/>
      <c r="M12" s="25"/>
      <c r="N12" s="25"/>
      <c r="O12" s="25"/>
      <c r="P12" s="25"/>
      <c r="Q12" s="25"/>
      <c r="R12" s="25"/>
      <c r="S12" s="25"/>
      <c r="T12" s="25"/>
      <c r="U12" s="25"/>
      <c r="V12" s="25"/>
      <c r="W12" s="25"/>
      <c r="X12" s="25"/>
      <c r="Y12" s="25"/>
      <c r="Z12" s="25"/>
    </row>
    <row r="13" ht="10.5" customHeight="1">
      <c r="A13" s="217"/>
      <c r="B13" s="25"/>
      <c r="C13" s="25"/>
      <c r="D13" s="25"/>
      <c r="E13" s="25"/>
      <c r="F13" s="25"/>
      <c r="G13" s="25"/>
      <c r="H13" s="25"/>
      <c r="I13" s="25"/>
      <c r="J13" s="25"/>
      <c r="K13" s="25"/>
      <c r="L13" s="25"/>
      <c r="M13" s="25"/>
      <c r="N13" s="25"/>
      <c r="O13" s="25"/>
      <c r="P13" s="25"/>
      <c r="Q13" s="25"/>
      <c r="R13" s="25"/>
      <c r="S13" s="25"/>
      <c r="T13" s="25"/>
      <c r="U13" s="25"/>
      <c r="V13" s="25"/>
      <c r="W13" s="25"/>
      <c r="X13" s="25"/>
      <c r="Y13" s="25"/>
      <c r="Z13" s="25"/>
    </row>
    <row r="14" ht="10.5" customHeight="1">
      <c r="A14" s="217"/>
      <c r="B14" s="25"/>
      <c r="C14" s="25"/>
      <c r="D14" s="25"/>
      <c r="E14" s="25"/>
      <c r="F14" s="25"/>
      <c r="G14" s="25"/>
      <c r="H14" s="25"/>
      <c r="I14" s="25"/>
      <c r="J14" s="25"/>
      <c r="K14" s="25"/>
      <c r="L14" s="25"/>
      <c r="M14" s="25"/>
      <c r="N14" s="25"/>
      <c r="O14" s="25"/>
      <c r="P14" s="25"/>
      <c r="Q14" s="25"/>
      <c r="R14" s="25"/>
      <c r="S14" s="25"/>
      <c r="T14" s="25"/>
      <c r="U14" s="25"/>
      <c r="V14" s="25"/>
      <c r="W14" s="25"/>
      <c r="X14" s="25"/>
      <c r="Y14" s="25"/>
      <c r="Z14" s="25"/>
    </row>
    <row r="15" ht="10.5" customHeight="1">
      <c r="A15" s="217"/>
      <c r="B15" s="25"/>
      <c r="C15" s="25"/>
      <c r="D15" s="25"/>
      <c r="E15" s="25"/>
      <c r="F15" s="25"/>
      <c r="G15" s="25"/>
      <c r="H15" s="25"/>
      <c r="I15" s="25"/>
      <c r="J15" s="25"/>
      <c r="K15" s="25"/>
      <c r="L15" s="25"/>
      <c r="M15" s="25"/>
      <c r="N15" s="25"/>
      <c r="O15" s="25"/>
      <c r="P15" s="25"/>
      <c r="Q15" s="25"/>
      <c r="R15" s="25"/>
      <c r="S15" s="25"/>
      <c r="T15" s="25"/>
      <c r="U15" s="25"/>
      <c r="V15" s="25"/>
      <c r="W15" s="25"/>
      <c r="X15" s="25"/>
      <c r="Y15" s="25"/>
      <c r="Z15" s="25"/>
    </row>
    <row r="16" ht="10.5" customHeight="1">
      <c r="A16" s="217"/>
      <c r="B16" s="25"/>
      <c r="C16" s="25"/>
      <c r="D16" s="25"/>
      <c r="E16" s="25"/>
      <c r="F16" s="25"/>
      <c r="G16" s="25"/>
      <c r="H16" s="25"/>
      <c r="I16" s="25"/>
      <c r="J16" s="25"/>
      <c r="K16" s="25"/>
      <c r="L16" s="25"/>
      <c r="M16" s="25"/>
      <c r="N16" s="25"/>
      <c r="O16" s="25"/>
      <c r="P16" s="25"/>
      <c r="Q16" s="25"/>
      <c r="R16" s="25"/>
      <c r="S16" s="25"/>
      <c r="T16" s="25"/>
      <c r="U16" s="25"/>
      <c r="V16" s="25"/>
      <c r="W16" s="25"/>
      <c r="X16" s="25"/>
      <c r="Y16" s="25"/>
      <c r="Z16" s="25"/>
    </row>
    <row r="17" ht="10.5" customHeight="1">
      <c r="A17" s="217"/>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ht="10.5" customHeight="1">
      <c r="A18" s="217"/>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ht="10.5" customHeight="1">
      <c r="A19" s="217"/>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ht="10.5" customHeight="1">
      <c r="A20" s="217"/>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ht="10.5" customHeight="1">
      <c r="A21" s="217"/>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ht="10.5" customHeight="1">
      <c r="A22" s="217"/>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ht="10.5" customHeight="1">
      <c r="A23" s="217"/>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ht="10.5" customHeight="1">
      <c r="A24" s="217"/>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ht="10.5" customHeight="1">
      <c r="A25" s="217"/>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ht="10.5" customHeight="1">
      <c r="A26" s="217"/>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ht="10.5" customHeight="1">
      <c r="A27" s="217"/>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ht="10.5" customHeight="1">
      <c r="A28" s="217"/>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ht="10.5" customHeight="1">
      <c r="A29" s="217"/>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ht="10.5" customHeight="1">
      <c r="A30" s="217"/>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ht="10.5" customHeight="1">
      <c r="A31" s="217"/>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ht="10.5" customHeight="1">
      <c r="A32" s="217"/>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ht="10.5" customHeight="1">
      <c r="A33" s="217"/>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ht="10.5" customHeight="1">
      <c r="A34" s="217"/>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ht="10.5" customHeight="1">
      <c r="A35" s="217"/>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ht="10.5" customHeight="1">
      <c r="A36" s="217"/>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ht="10.5" customHeight="1">
      <c r="A37" s="217"/>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ht="10.5" customHeight="1">
      <c r="A38" s="217"/>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ht="10.5" customHeight="1">
      <c r="A39" s="217"/>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ht="10.5" customHeight="1">
      <c r="A40" s="217"/>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ht="10.5" customHeight="1">
      <c r="A41" s="217"/>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ht="10.5" customHeight="1">
      <c r="A42" s="217"/>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ht="10.5" customHeight="1">
      <c r="A43" s="217"/>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ht="10.5" customHeight="1">
      <c r="A44" s="217"/>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ht="10.5" customHeight="1">
      <c r="A45" s="217"/>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ht="10.5" customHeight="1">
      <c r="A46" s="217"/>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ht="10.5" customHeight="1">
      <c r="A47" s="217"/>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ht="10.5" customHeight="1">
      <c r="A48" s="217"/>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ht="10.5" customHeight="1">
      <c r="A49" s="217"/>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ht="10.5" customHeight="1">
      <c r="A50" s="217"/>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ht="10.5" customHeight="1">
      <c r="A51" s="217"/>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ht="10.5" customHeight="1">
      <c r="A52" s="217"/>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ht="10.5" customHeight="1">
      <c r="A53" s="217"/>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ht="10.5" customHeight="1">
      <c r="A54" s="217"/>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ht="10.5" customHeight="1">
      <c r="A55" s="217"/>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ht="10.5" customHeight="1">
      <c r="A56" s="217"/>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ht="10.5" customHeight="1">
      <c r="A57" s="217"/>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ht="10.5" customHeight="1">
      <c r="A58" s="217"/>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ht="10.5" customHeight="1">
      <c r="A59" s="217"/>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ht="10.5" customHeight="1">
      <c r="A60" s="217"/>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ht="10.5" customHeight="1">
      <c r="A61" s="217"/>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ht="10.5" customHeight="1">
      <c r="A62" s="217"/>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ht="10.5" customHeight="1">
      <c r="A63" s="217"/>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ht="10.5" customHeight="1">
      <c r="A64" s="217"/>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ht="10.5" customHeight="1">
      <c r="A65" s="217"/>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ht="10.5" customHeight="1">
      <c r="A66" s="217"/>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ht="10.5" customHeight="1">
      <c r="A67" s="217"/>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ht="10.5" customHeight="1">
      <c r="A68" s="217"/>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ht="10.5" customHeight="1">
      <c r="A69" s="218" t="s">
        <v>308</v>
      </c>
      <c r="K69" s="25"/>
      <c r="L69" s="25"/>
      <c r="M69" s="25"/>
      <c r="N69" s="25"/>
      <c r="O69" s="25"/>
      <c r="P69" s="25"/>
      <c r="Q69" s="25"/>
      <c r="R69" s="25"/>
      <c r="S69" s="25"/>
      <c r="T69" s="25"/>
      <c r="U69" s="25"/>
      <c r="V69" s="25"/>
      <c r="W69" s="25"/>
      <c r="X69" s="25"/>
      <c r="Y69" s="25"/>
      <c r="Z69" s="25"/>
    </row>
    <row r="70" ht="10.5" customHeight="1">
      <c r="A70" s="217"/>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ht="10.5" customHeight="1">
      <c r="A71" s="217"/>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ht="10.5" customHeight="1">
      <c r="A72" s="217"/>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ht="10.5" customHeight="1">
      <c r="A73" s="217"/>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ht="10.5" customHeight="1">
      <c r="A74" s="217"/>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ht="10.5" customHeight="1">
      <c r="A75" s="217"/>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ht="10.5" customHeight="1">
      <c r="A76" s="217"/>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ht="10.5" customHeight="1">
      <c r="A77" s="217"/>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ht="10.5" customHeight="1">
      <c r="A78" s="217"/>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ht="10.5" customHeight="1">
      <c r="A79" s="217"/>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ht="10.5" customHeight="1">
      <c r="A80" s="217"/>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ht="10.5" customHeight="1">
      <c r="A81" s="217"/>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ht="10.5" customHeight="1">
      <c r="A82" s="217"/>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ht="10.5" customHeight="1">
      <c r="A83" s="217"/>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ht="10.5" customHeight="1">
      <c r="A84" s="217"/>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ht="10.5" customHeight="1">
      <c r="A85" s="217"/>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ht="10.5" customHeight="1">
      <c r="A86" s="217"/>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ht="10.5" customHeight="1">
      <c r="A87" s="217"/>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ht="10.5" customHeight="1">
      <c r="A88" s="217"/>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ht="10.5" customHeight="1">
      <c r="A89" s="217"/>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ht="10.5" customHeight="1">
      <c r="A90" s="217"/>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ht="10.5" customHeight="1">
      <c r="A91" s="217"/>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ht="10.5" customHeight="1">
      <c r="A92" s="217"/>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ht="10.5" customHeight="1">
      <c r="A93" s="217"/>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ht="10.5" customHeight="1">
      <c r="A94" s="217"/>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ht="10.5" customHeight="1">
      <c r="A95" s="217"/>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ht="10.5" customHeight="1">
      <c r="A96" s="217"/>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ht="10.5" customHeight="1">
      <c r="A97" s="217"/>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ht="10.5" customHeight="1">
      <c r="A98" s="217"/>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ht="10.5" customHeight="1">
      <c r="A99" s="217"/>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ht="10.5" customHeight="1">
      <c r="A100" s="217"/>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ht="10.5" customHeight="1">
      <c r="A101" s="217"/>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ht="10.5" customHeight="1">
      <c r="A102" s="217"/>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ht="10.5" customHeight="1">
      <c r="A103" s="217"/>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ht="10.5" customHeight="1">
      <c r="A104" s="217"/>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ht="10.5" customHeight="1">
      <c r="A105" s="217"/>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ht="10.5" customHeight="1">
      <c r="A106" s="217"/>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ht="10.5" customHeight="1">
      <c r="A107" s="217"/>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ht="10.5" customHeight="1">
      <c r="A108" s="217"/>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ht="10.5" customHeight="1">
      <c r="A109" s="217"/>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ht="10.5" customHeight="1">
      <c r="A110" s="217"/>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ht="10.5" customHeight="1">
      <c r="A111" s="217"/>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ht="10.5" customHeight="1">
      <c r="A112" s="217"/>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ht="10.5" customHeight="1">
      <c r="A113" s="217"/>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ht="10.5" customHeight="1">
      <c r="A114" s="217"/>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ht="10.5" customHeight="1">
      <c r="A115" s="217"/>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ht="10.5" customHeight="1">
      <c r="A116" s="217"/>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ht="10.5" customHeight="1">
      <c r="A117" s="217"/>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ht="10.5" customHeight="1">
      <c r="A118" s="217"/>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ht="10.5" customHeight="1">
      <c r="A119" s="217"/>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ht="10.5" customHeight="1">
      <c r="A120" s="217"/>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ht="10.5" customHeight="1">
      <c r="A121" s="217"/>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ht="10.5" customHeight="1">
      <c r="A122" s="217"/>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ht="10.5" customHeight="1">
      <c r="A123" s="217"/>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ht="10.5" customHeight="1">
      <c r="A124" s="217"/>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ht="10.5" customHeight="1">
      <c r="A125" s="217"/>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ht="10.5" customHeight="1">
      <c r="A126" s="217"/>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ht="10.5" customHeight="1">
      <c r="A127" s="217"/>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ht="10.5" customHeight="1">
      <c r="A128" s="217"/>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ht="10.5" customHeight="1">
      <c r="A129" s="217"/>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ht="10.5" customHeight="1">
      <c r="A130" s="217"/>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ht="10.5" customHeight="1">
      <c r="A131" s="217"/>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ht="10.5" customHeight="1">
      <c r="A132" s="217"/>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ht="10.5" customHeight="1">
      <c r="A133" s="217"/>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ht="10.5" customHeight="1">
      <c r="A134" s="217"/>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ht="10.5" customHeight="1">
      <c r="A135" s="217"/>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ht="10.5" customHeight="1">
      <c r="A136" s="217"/>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ht="10.5" customHeight="1">
      <c r="A137" s="217"/>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ht="10.5" customHeight="1">
      <c r="A138" s="217"/>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ht="10.5" customHeight="1">
      <c r="A139" s="217"/>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ht="10.5" customHeight="1">
      <c r="A140" s="217"/>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ht="10.5" customHeight="1">
      <c r="A141" s="217"/>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ht="10.5" customHeight="1">
      <c r="A142" s="217"/>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ht="10.5" customHeight="1">
      <c r="A143" s="217"/>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ht="10.5" customHeight="1">
      <c r="A144" s="217"/>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ht="10.5" customHeight="1">
      <c r="A145" s="217"/>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ht="10.5" customHeight="1">
      <c r="A146" s="217"/>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ht="10.5" customHeight="1">
      <c r="A147" s="217"/>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ht="10.5" customHeight="1">
      <c r="A148" s="217"/>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ht="10.5" customHeight="1">
      <c r="A149" s="217"/>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ht="10.5" customHeight="1">
      <c r="A150" s="217"/>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ht="10.5" customHeight="1">
      <c r="A151" s="217"/>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ht="10.5" customHeight="1">
      <c r="A152" s="217"/>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ht="10.5" customHeight="1">
      <c r="A153" s="217"/>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ht="10.5" customHeight="1">
      <c r="A154" s="217"/>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ht="10.5" customHeight="1">
      <c r="A155" s="217"/>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ht="10.5" customHeight="1">
      <c r="A156" s="217"/>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ht="10.5" customHeight="1">
      <c r="A157" s="217"/>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ht="10.5" customHeight="1">
      <c r="A158" s="217"/>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ht="10.5" customHeight="1">
      <c r="A159" s="217"/>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ht="10.5" customHeight="1">
      <c r="A160" s="217"/>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ht="10.5" customHeight="1">
      <c r="A161" s="217"/>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ht="10.5" customHeight="1">
      <c r="A162" s="217"/>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ht="10.5" customHeight="1">
      <c r="A163" s="217"/>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ht="10.5" customHeight="1">
      <c r="A164" s="217"/>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ht="10.5" customHeight="1">
      <c r="A165" s="217"/>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ht="10.5" customHeight="1">
      <c r="A166" s="217"/>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ht="10.5" customHeight="1">
      <c r="A167" s="217"/>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ht="10.5" customHeight="1">
      <c r="A168" s="217"/>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ht="10.5" customHeight="1">
      <c r="A169" s="217"/>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ht="10.5" customHeight="1">
      <c r="A170" s="217"/>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ht="10.5" customHeight="1">
      <c r="A171" s="217"/>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ht="10.5" customHeight="1">
      <c r="A172" s="217"/>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ht="10.5" customHeight="1">
      <c r="A173" s="217"/>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ht="10.5" customHeight="1">
      <c r="A174" s="217"/>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ht="10.5" customHeight="1">
      <c r="A175" s="217"/>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ht="10.5" customHeight="1">
      <c r="A176" s="217"/>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ht="10.5" customHeight="1">
      <c r="A177" s="217"/>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ht="10.5" customHeight="1">
      <c r="A178" s="217"/>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ht="10.5" customHeight="1">
      <c r="A179" s="217"/>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ht="10.5" customHeight="1">
      <c r="A180" s="217"/>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ht="10.5" customHeight="1">
      <c r="A181" s="217"/>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ht="10.5" customHeight="1">
      <c r="A182" s="217"/>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ht="10.5" customHeight="1">
      <c r="A183" s="217"/>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ht="10.5" customHeight="1">
      <c r="A184" s="217"/>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ht="10.5" customHeight="1">
      <c r="A185" s="217"/>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ht="10.5" customHeight="1">
      <c r="A186" s="217"/>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ht="10.5" customHeight="1">
      <c r="A187" s="217"/>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ht="10.5" customHeight="1">
      <c r="A188" s="217"/>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ht="10.5" customHeight="1">
      <c r="A189" s="217"/>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ht="10.5" customHeight="1">
      <c r="A190" s="217"/>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ht="10.5" customHeight="1">
      <c r="A191" s="217"/>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ht="10.5" customHeight="1">
      <c r="A192" s="217"/>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ht="10.5" customHeight="1">
      <c r="A193" s="217"/>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ht="10.5" customHeight="1">
      <c r="A194" s="217"/>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ht="10.5" customHeight="1">
      <c r="A195" s="217"/>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ht="10.5" customHeight="1">
      <c r="A196" s="217"/>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ht="10.5" customHeight="1">
      <c r="A197" s="217"/>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ht="10.5" customHeight="1">
      <c r="A198" s="217"/>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ht="10.5" customHeight="1">
      <c r="A199" s="217"/>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ht="10.5" customHeight="1">
      <c r="A200" s="217"/>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ht="10.5" customHeight="1">
      <c r="A201" s="217"/>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ht="10.5" customHeight="1">
      <c r="A202" s="217"/>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ht="10.5" customHeight="1">
      <c r="A203" s="217"/>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ht="10.5" customHeight="1">
      <c r="A204" s="217"/>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ht="10.5" customHeight="1">
      <c r="A205" s="217"/>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ht="10.5" customHeight="1">
      <c r="A206" s="217"/>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ht="10.5" customHeight="1">
      <c r="A207" s="217"/>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ht="10.5" customHeight="1">
      <c r="A208" s="217"/>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ht="10.5" customHeight="1">
      <c r="A209" s="217"/>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ht="10.5" customHeight="1">
      <c r="A210" s="217"/>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ht="10.5" customHeight="1">
      <c r="A211" s="217"/>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ht="10.5" customHeight="1">
      <c r="A212" s="217"/>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ht="10.5" customHeight="1">
      <c r="A213" s="217"/>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ht="10.5" customHeight="1">
      <c r="A214" s="217"/>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ht="10.5" customHeight="1">
      <c r="A215" s="217"/>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ht="10.5" customHeight="1">
      <c r="A216" s="217"/>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ht="10.5" customHeight="1">
      <c r="A217" s="217"/>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ht="10.5" customHeight="1">
      <c r="A218" s="217"/>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ht="10.5" customHeight="1">
      <c r="A219" s="217"/>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ht="10.5" customHeight="1">
      <c r="A220" s="217"/>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ht="10.5" customHeight="1">
      <c r="A221" s="217"/>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ht="10.5" customHeight="1">
      <c r="A222" s="217"/>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ht="10.5" customHeight="1">
      <c r="A223" s="217"/>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ht="10.5" customHeight="1">
      <c r="A224" s="217"/>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ht="10.5" customHeight="1">
      <c r="A225" s="217"/>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ht="10.5" customHeight="1">
      <c r="A226" s="217"/>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ht="10.5" customHeight="1">
      <c r="A227" s="217"/>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ht="10.5" customHeight="1">
      <c r="A228" s="217"/>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ht="10.5" customHeight="1">
      <c r="A229" s="217"/>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ht="10.5" customHeight="1">
      <c r="A230" s="217"/>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ht="10.5" customHeight="1">
      <c r="A231" s="217"/>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ht="10.5" customHeight="1">
      <c r="A232" s="217"/>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ht="10.5" customHeight="1">
      <c r="A233" s="217"/>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ht="10.5" customHeight="1">
      <c r="A234" s="217"/>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ht="10.5" customHeight="1">
      <c r="A235" s="217"/>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ht="10.5" customHeight="1">
      <c r="A236" s="217"/>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ht="10.5" customHeight="1">
      <c r="A237" s="217"/>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ht="10.5" customHeight="1">
      <c r="A238" s="217"/>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ht="10.5" customHeight="1">
      <c r="A239" s="217"/>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ht="10.5" customHeight="1">
      <c r="A240" s="217"/>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ht="10.5" customHeight="1">
      <c r="A241" s="217"/>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ht="10.5" customHeight="1">
      <c r="A242" s="217"/>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ht="10.5" customHeight="1">
      <c r="A243" s="217"/>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ht="10.5" customHeight="1">
      <c r="A244" s="217"/>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ht="10.5" customHeight="1">
      <c r="A245" s="217"/>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ht="10.5" customHeight="1">
      <c r="A246" s="217"/>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ht="10.5" customHeight="1">
      <c r="A247" s="217"/>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ht="10.5" customHeight="1">
      <c r="A248" s="217"/>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ht="10.5" customHeight="1">
      <c r="A249" s="217"/>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ht="10.5" customHeight="1">
      <c r="A250" s="217"/>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ht="10.5" customHeight="1">
      <c r="A251" s="217"/>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ht="10.5" customHeight="1">
      <c r="A252" s="217"/>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ht="10.5" customHeight="1">
      <c r="A253" s="217"/>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ht="10.5" customHeight="1">
      <c r="A254" s="217"/>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ht="10.5" customHeight="1">
      <c r="A255" s="217"/>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ht="10.5" customHeight="1">
      <c r="A256" s="217"/>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ht="10.5" customHeight="1">
      <c r="A257" s="217"/>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ht="10.5" customHeight="1">
      <c r="A258" s="217"/>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ht="10.5" customHeight="1">
      <c r="A259" s="217"/>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ht="10.5" customHeight="1">
      <c r="A260" s="217"/>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ht="10.5" customHeight="1">
      <c r="A261" s="217"/>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ht="10.5" customHeight="1">
      <c r="A262" s="217"/>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ht="10.5" customHeight="1">
      <c r="A263" s="217"/>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ht="10.5" customHeight="1">
      <c r="A264" s="217"/>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ht="10.5" customHeight="1">
      <c r="A265" s="217"/>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ht="10.5" customHeight="1">
      <c r="A266" s="217"/>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ht="10.5" customHeight="1">
      <c r="A267" s="217"/>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ht="10.5" customHeight="1">
      <c r="A268" s="217"/>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ht="10.5" customHeight="1">
      <c r="A269" s="217"/>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ht="10.5" customHeight="1">
      <c r="A270" s="217"/>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ht="10.5" customHeight="1">
      <c r="A271" s="217"/>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ht="10.5" customHeight="1">
      <c r="A272" s="217"/>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ht="10.5" customHeight="1">
      <c r="A273" s="217"/>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ht="10.5" customHeight="1">
      <c r="A274" s="217"/>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ht="10.5" customHeight="1">
      <c r="A275" s="217"/>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ht="10.5" customHeight="1">
      <c r="A276" s="217"/>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ht="10.5" customHeight="1">
      <c r="A277" s="217"/>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ht="10.5" customHeight="1">
      <c r="A278" s="217"/>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ht="10.5" customHeight="1">
      <c r="A279" s="217"/>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ht="10.5" customHeight="1">
      <c r="A280" s="217"/>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ht="10.5" customHeight="1">
      <c r="A281" s="217"/>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ht="10.5" customHeight="1">
      <c r="A282" s="217"/>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ht="10.5" customHeight="1">
      <c r="A283" s="217"/>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ht="10.5" customHeight="1">
      <c r="A284" s="217"/>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ht="10.5" customHeight="1">
      <c r="A285" s="217"/>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ht="10.5" customHeight="1">
      <c r="A286" s="217"/>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ht="10.5" customHeight="1">
      <c r="A287" s="217"/>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ht="10.5" customHeight="1">
      <c r="A288" s="217"/>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ht="10.5" customHeight="1">
      <c r="A289" s="217"/>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ht="10.5" customHeight="1">
      <c r="A290" s="217"/>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ht="10.5" customHeight="1">
      <c r="A291" s="217"/>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ht="10.5" customHeight="1">
      <c r="A292" s="217"/>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ht="10.5" customHeight="1">
      <c r="A293" s="217"/>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ht="10.5" customHeight="1">
      <c r="A294" s="217"/>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ht="10.5" customHeight="1">
      <c r="A295" s="217"/>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ht="10.5" customHeight="1">
      <c r="A296" s="217"/>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ht="10.5" customHeight="1">
      <c r="A297" s="217"/>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ht="10.5" customHeight="1">
      <c r="A298" s="217"/>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ht="10.5" customHeight="1">
      <c r="A299" s="217"/>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ht="10.5" customHeight="1">
      <c r="A300" s="217"/>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ht="10.5" customHeight="1">
      <c r="A301" s="217"/>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ht="10.5" customHeight="1">
      <c r="A302" s="217"/>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ht="10.5" customHeight="1">
      <c r="A303" s="217"/>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ht="10.5" customHeight="1">
      <c r="A304" s="217"/>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ht="10.5" customHeight="1">
      <c r="A305" s="217"/>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ht="10.5" customHeight="1">
      <c r="A306" s="217"/>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ht="10.5" customHeight="1">
      <c r="A307" s="217"/>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ht="10.5" customHeight="1">
      <c r="A308" s="217"/>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ht="10.5" customHeight="1">
      <c r="A309" s="217"/>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ht="10.5" customHeight="1">
      <c r="A310" s="217"/>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ht="10.5" customHeight="1">
      <c r="A311" s="217"/>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ht="10.5" customHeight="1">
      <c r="A312" s="217"/>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ht="10.5" customHeight="1">
      <c r="A313" s="217"/>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ht="10.5" customHeight="1">
      <c r="A314" s="217"/>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ht="10.5" customHeight="1">
      <c r="A315" s="217"/>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ht="10.5" customHeight="1">
      <c r="A316" s="217"/>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ht="10.5" customHeight="1">
      <c r="A317" s="217"/>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ht="10.5" customHeight="1">
      <c r="A318" s="217"/>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ht="10.5" customHeight="1">
      <c r="A319" s="217"/>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ht="10.5" customHeight="1">
      <c r="A320" s="217"/>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ht="10.5" customHeight="1">
      <c r="A321" s="217"/>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ht="10.5" customHeight="1">
      <c r="A322" s="217"/>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ht="10.5" customHeight="1">
      <c r="A323" s="217"/>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ht="10.5" customHeight="1">
      <c r="A324" s="217"/>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ht="10.5" customHeight="1">
      <c r="A325" s="217"/>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ht="10.5" customHeight="1">
      <c r="A326" s="217"/>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ht="10.5" customHeight="1">
      <c r="A327" s="217"/>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ht="10.5" customHeight="1">
      <c r="A328" s="2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ht="10.5" customHeight="1">
      <c r="A329" s="217"/>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ht="10.5" customHeight="1">
      <c r="A330" s="217"/>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ht="10.5" customHeight="1">
      <c r="A331" s="217"/>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ht="10.5" customHeight="1">
      <c r="A332" s="217"/>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ht="10.5" customHeight="1">
      <c r="A333" s="217"/>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ht="10.5" customHeight="1">
      <c r="A334" s="217"/>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ht="10.5" customHeight="1">
      <c r="A335" s="217"/>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ht="10.5" customHeight="1">
      <c r="A336" s="217"/>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ht="10.5" customHeight="1">
      <c r="A337" s="217"/>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ht="10.5" customHeight="1">
      <c r="A338" s="217"/>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ht="10.5" customHeight="1">
      <c r="A339" s="217"/>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ht="10.5" customHeight="1">
      <c r="A340" s="217"/>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ht="10.5" customHeight="1">
      <c r="A341" s="217"/>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ht="10.5" customHeight="1">
      <c r="A342" s="217"/>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ht="10.5" customHeight="1">
      <c r="A343" s="217"/>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ht="10.5" customHeight="1">
      <c r="A344" s="217"/>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ht="10.5" customHeight="1">
      <c r="A345" s="2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ht="10.5" customHeight="1">
      <c r="A346" s="217"/>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ht="10.5" customHeight="1">
      <c r="A347" s="217"/>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ht="10.5" customHeight="1">
      <c r="A348" s="217"/>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ht="10.5" customHeight="1">
      <c r="A349" s="217"/>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ht="10.5" customHeight="1">
      <c r="A350" s="217"/>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ht="10.5" customHeight="1">
      <c r="A351" s="217"/>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ht="10.5" customHeight="1">
      <c r="A352" s="217"/>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ht="10.5" customHeight="1">
      <c r="A353" s="217"/>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ht="10.5" customHeight="1">
      <c r="A354" s="217"/>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ht="10.5" customHeight="1">
      <c r="A355" s="2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ht="10.5" customHeight="1">
      <c r="A356" s="217"/>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ht="10.5" customHeight="1">
      <c r="A357" s="217"/>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ht="10.5" customHeight="1">
      <c r="A358" s="217"/>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ht="10.5" customHeight="1">
      <c r="A359" s="217"/>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ht="10.5" customHeight="1">
      <c r="A360" s="217"/>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ht="10.5" customHeight="1">
      <c r="A361" s="217"/>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ht="10.5" customHeight="1">
      <c r="A362" s="217"/>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ht="10.5" customHeight="1">
      <c r="A363" s="217"/>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ht="10.5" customHeight="1">
      <c r="A364" s="217"/>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ht="10.5" customHeight="1">
      <c r="A365" s="217"/>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ht="10.5" customHeight="1">
      <c r="A366" s="217"/>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ht="10.5" customHeight="1">
      <c r="A367" s="217"/>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ht="10.5" customHeight="1">
      <c r="A368" s="217"/>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ht="10.5" customHeight="1">
      <c r="A369" s="217"/>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ht="10.5" customHeight="1">
      <c r="A370" s="217"/>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ht="10.5" customHeight="1">
      <c r="A371" s="217"/>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ht="10.5" customHeight="1">
      <c r="A372" s="217"/>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ht="10.5" customHeight="1">
      <c r="A373" s="217"/>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ht="10.5" customHeight="1">
      <c r="A374" s="217"/>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ht="10.5" customHeight="1">
      <c r="A375" s="217"/>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ht="10.5" customHeight="1">
      <c r="A376" s="217"/>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ht="10.5" customHeight="1">
      <c r="A377" s="217"/>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ht="10.5" customHeight="1">
      <c r="A378" s="217"/>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ht="10.5" customHeight="1">
      <c r="A379" s="217"/>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ht="10.5" customHeight="1">
      <c r="A380" s="217"/>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ht="10.5" customHeight="1">
      <c r="A381" s="217"/>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ht="10.5" customHeight="1">
      <c r="A382" s="217"/>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ht="10.5" customHeight="1">
      <c r="A383" s="217"/>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ht="10.5" customHeight="1">
      <c r="A384" s="217"/>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ht="10.5" customHeight="1">
      <c r="A385" s="217"/>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ht="10.5" customHeight="1">
      <c r="A386" s="217"/>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ht="10.5" customHeight="1">
      <c r="A387" s="217"/>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ht="10.5" customHeight="1">
      <c r="A388" s="217"/>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ht="10.5" customHeight="1">
      <c r="A389" s="217"/>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ht="10.5" customHeight="1">
      <c r="A390" s="217"/>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ht="10.5" customHeight="1">
      <c r="A391" s="217"/>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ht="10.5" customHeight="1">
      <c r="A392" s="217"/>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ht="10.5" customHeight="1">
      <c r="A393" s="217"/>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ht="10.5" customHeight="1">
      <c r="A394" s="217"/>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ht="10.5" customHeight="1">
      <c r="A395" s="217"/>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ht="10.5" customHeight="1">
      <c r="A396" s="217"/>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ht="10.5" customHeight="1">
      <c r="A397" s="217"/>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ht="10.5" customHeight="1">
      <c r="A398" s="217"/>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ht="10.5" customHeight="1">
      <c r="A399" s="217"/>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ht="10.5" customHeight="1">
      <c r="A400" s="217"/>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ht="10.5" customHeight="1">
      <c r="A401" s="217"/>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ht="10.5" customHeight="1">
      <c r="A402" s="217"/>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ht="10.5" customHeight="1">
      <c r="A403" s="217"/>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ht="10.5" customHeight="1">
      <c r="A404" s="217"/>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ht="10.5" customHeight="1">
      <c r="A405" s="217"/>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ht="10.5" customHeight="1">
      <c r="A406" s="217"/>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ht="10.5" customHeight="1">
      <c r="A407" s="217"/>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ht="10.5" customHeight="1">
      <c r="A408" s="217"/>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ht="10.5" customHeight="1">
      <c r="A409" s="217"/>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ht="10.5" customHeight="1">
      <c r="A410" s="217"/>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ht="10.5" customHeight="1">
      <c r="A411" s="217"/>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ht="10.5" customHeight="1">
      <c r="A412" s="217"/>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ht="10.5" customHeight="1">
      <c r="A413" s="217"/>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ht="10.5" customHeight="1">
      <c r="A414" s="217"/>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ht="10.5" customHeight="1">
      <c r="A415" s="217"/>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ht="10.5" customHeight="1">
      <c r="A416" s="217"/>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ht="10.5" customHeight="1">
      <c r="A417" s="217"/>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ht="10.5" customHeight="1">
      <c r="A418" s="217"/>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ht="10.5" customHeight="1">
      <c r="A419" s="217"/>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ht="10.5" customHeight="1">
      <c r="A420" s="217"/>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ht="10.5" customHeight="1">
      <c r="A421" s="217"/>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ht="10.5" customHeight="1">
      <c r="A422" s="217"/>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ht="10.5" customHeight="1">
      <c r="A423" s="217"/>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ht="10.5" customHeight="1">
      <c r="A424" s="217"/>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ht="10.5" customHeight="1">
      <c r="A425" s="217"/>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ht="10.5" customHeight="1">
      <c r="A426" s="217"/>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ht="10.5" customHeight="1">
      <c r="A427" s="217"/>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ht="10.5" customHeight="1">
      <c r="A428" s="217"/>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ht="10.5" customHeight="1">
      <c r="A429" s="217"/>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ht="10.5" customHeight="1">
      <c r="A430" s="217"/>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ht="10.5" customHeight="1">
      <c r="A431" s="217"/>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ht="10.5" customHeight="1">
      <c r="A432" s="217"/>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ht="10.5" customHeight="1">
      <c r="A433" s="217"/>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ht="10.5" customHeight="1">
      <c r="A434" s="217"/>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ht="10.5" customHeight="1">
      <c r="A435" s="217"/>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ht="10.5" customHeight="1">
      <c r="A436" s="217"/>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ht="10.5" customHeight="1">
      <c r="A437" s="217"/>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ht="10.5" customHeight="1">
      <c r="A438" s="217"/>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ht="10.5" customHeight="1">
      <c r="A439" s="217"/>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ht="10.5" customHeight="1">
      <c r="A440" s="217"/>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ht="10.5" customHeight="1">
      <c r="A441" s="217"/>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ht="10.5" customHeight="1">
      <c r="A442" s="217"/>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ht="10.5" customHeight="1">
      <c r="A443" s="217"/>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ht="10.5" customHeight="1">
      <c r="A444" s="217"/>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ht="10.5" customHeight="1">
      <c r="A445" s="217"/>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ht="10.5" customHeight="1">
      <c r="A446" s="217"/>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ht="10.5" customHeight="1">
      <c r="A447" s="217"/>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ht="10.5" customHeight="1">
      <c r="A448" s="217"/>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ht="10.5" customHeight="1">
      <c r="A449" s="217"/>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ht="10.5" customHeight="1">
      <c r="A450" s="217"/>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ht="10.5" customHeight="1">
      <c r="A451" s="217"/>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ht="10.5" customHeight="1">
      <c r="A452" s="217"/>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ht="10.5" customHeight="1">
      <c r="A453" s="217"/>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ht="10.5" customHeight="1">
      <c r="A454" s="217"/>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ht="10.5" customHeight="1">
      <c r="A455" s="217"/>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ht="10.5" customHeight="1">
      <c r="A456" s="217"/>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ht="10.5" customHeight="1">
      <c r="A457" s="217"/>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ht="10.5" customHeight="1">
      <c r="A458" s="217"/>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ht="10.5" customHeight="1">
      <c r="A459" s="217"/>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ht="10.5" customHeight="1">
      <c r="A460" s="217"/>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ht="10.5" customHeight="1">
      <c r="A461" s="217"/>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ht="10.5" customHeight="1">
      <c r="A462" s="217"/>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ht="10.5" customHeight="1">
      <c r="A463" s="217"/>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ht="10.5" customHeight="1">
      <c r="A464" s="217"/>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ht="10.5" customHeight="1">
      <c r="A465" s="217"/>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ht="10.5" customHeight="1">
      <c r="A466" s="217"/>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ht="10.5" customHeight="1">
      <c r="A467" s="217"/>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ht="10.5" customHeight="1">
      <c r="A468" s="217"/>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ht="10.5" customHeight="1">
      <c r="A469" s="217"/>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ht="10.5" customHeight="1">
      <c r="A470" s="217"/>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ht="10.5" customHeight="1">
      <c r="A471" s="217"/>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ht="10.5" customHeight="1">
      <c r="A472" s="217"/>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ht="10.5" customHeight="1">
      <c r="A473" s="217"/>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ht="10.5" customHeight="1">
      <c r="A474" s="217"/>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ht="10.5" customHeight="1">
      <c r="A475" s="217"/>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ht="10.5" customHeight="1">
      <c r="A476" s="217"/>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ht="10.5" customHeight="1">
      <c r="A477" s="217"/>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ht="10.5" customHeight="1">
      <c r="A478" s="217"/>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ht="10.5" customHeight="1">
      <c r="A479" s="217"/>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ht="10.5" customHeight="1">
      <c r="A480" s="217"/>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ht="10.5" customHeight="1">
      <c r="A481" s="217"/>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ht="10.5" customHeight="1">
      <c r="A482" s="217"/>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ht="10.5" customHeight="1">
      <c r="A483" s="217"/>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ht="10.5" customHeight="1">
      <c r="A484" s="217"/>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ht="10.5" customHeight="1">
      <c r="A485" s="217"/>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ht="10.5" customHeight="1">
      <c r="A486" s="217"/>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ht="10.5" customHeight="1">
      <c r="A487" s="217"/>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ht="10.5" customHeight="1">
      <c r="A488" s="217"/>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ht="10.5" customHeight="1">
      <c r="A489" s="217"/>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ht="10.5" customHeight="1">
      <c r="A490" s="217"/>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ht="10.5" customHeight="1">
      <c r="A491" s="217"/>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ht="10.5" customHeight="1">
      <c r="A492" s="217"/>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ht="10.5" customHeight="1">
      <c r="A493" s="217"/>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ht="10.5" customHeight="1">
      <c r="A494" s="217"/>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ht="10.5" customHeight="1">
      <c r="A495" s="217"/>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ht="10.5" customHeight="1">
      <c r="A496" s="217"/>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ht="10.5" customHeight="1">
      <c r="A497" s="217"/>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ht="10.5" customHeight="1">
      <c r="A498" s="217"/>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ht="10.5" customHeight="1">
      <c r="A499" s="217"/>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ht="10.5" customHeight="1">
      <c r="A500" s="217"/>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ht="10.5" customHeight="1">
      <c r="A501" s="217"/>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ht="10.5" customHeight="1">
      <c r="A502" s="217"/>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ht="10.5" customHeight="1">
      <c r="A503" s="217"/>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ht="10.5" customHeight="1">
      <c r="A504" s="217"/>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ht="10.5" customHeight="1">
      <c r="A505" s="217"/>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ht="10.5" customHeight="1">
      <c r="A506" s="217"/>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ht="10.5" customHeight="1">
      <c r="A507" s="217"/>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ht="10.5" customHeight="1">
      <c r="A508" s="217"/>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ht="10.5" customHeight="1">
      <c r="A509" s="217"/>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ht="10.5" customHeight="1">
      <c r="A510" s="217"/>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ht="10.5" customHeight="1">
      <c r="A511" s="217"/>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ht="10.5" customHeight="1">
      <c r="A512" s="217"/>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ht="10.5" customHeight="1">
      <c r="A513" s="217"/>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ht="10.5" customHeight="1">
      <c r="A514" s="217"/>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ht="10.5" customHeight="1">
      <c r="A515" s="217"/>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ht="10.5" customHeight="1">
      <c r="A516" s="217"/>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ht="10.5" customHeight="1">
      <c r="A517" s="217"/>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ht="10.5" customHeight="1">
      <c r="A518" s="217"/>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ht="10.5" customHeight="1">
      <c r="A519" s="217"/>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ht="10.5" customHeight="1">
      <c r="A520" s="217"/>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ht="10.5" customHeight="1">
      <c r="A521" s="217"/>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ht="10.5" customHeight="1">
      <c r="A522" s="217"/>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ht="10.5" customHeight="1">
      <c r="A523" s="217"/>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ht="10.5" customHeight="1">
      <c r="A524" s="217"/>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ht="10.5" customHeight="1">
      <c r="A525" s="217"/>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ht="10.5" customHeight="1">
      <c r="A526" s="217"/>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ht="10.5" customHeight="1">
      <c r="A527" s="217"/>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ht="10.5" customHeight="1">
      <c r="A528" s="217"/>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ht="10.5" customHeight="1">
      <c r="A529" s="217"/>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ht="10.5" customHeight="1">
      <c r="A530" s="217"/>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ht="10.5" customHeight="1">
      <c r="A531" s="217"/>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ht="10.5" customHeight="1">
      <c r="A532" s="217"/>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ht="10.5" customHeight="1">
      <c r="A533" s="217"/>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ht="10.5" customHeight="1">
      <c r="A534" s="217"/>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ht="10.5" customHeight="1">
      <c r="A535" s="217"/>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ht="10.5" customHeight="1">
      <c r="A536" s="217"/>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ht="10.5" customHeight="1">
      <c r="A537" s="217"/>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ht="10.5" customHeight="1">
      <c r="A538" s="217"/>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ht="10.5" customHeight="1">
      <c r="A539" s="217"/>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ht="10.5" customHeight="1">
      <c r="A540" s="217"/>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ht="10.5" customHeight="1">
      <c r="A541" s="217"/>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ht="10.5" customHeight="1">
      <c r="A542" s="217"/>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ht="10.5" customHeight="1">
      <c r="A543" s="217"/>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ht="10.5" customHeight="1">
      <c r="A544" s="217"/>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ht="10.5" customHeight="1">
      <c r="A545" s="217"/>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ht="10.5" customHeight="1">
      <c r="A546" s="217"/>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ht="10.5" customHeight="1">
      <c r="A547" s="217"/>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ht="10.5" customHeight="1">
      <c r="A548" s="217"/>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ht="10.5" customHeight="1">
      <c r="A549" s="217"/>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ht="10.5" customHeight="1">
      <c r="A550" s="217"/>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ht="10.5" customHeight="1">
      <c r="A551" s="217"/>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ht="10.5" customHeight="1">
      <c r="A552" s="217"/>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ht="10.5" customHeight="1">
      <c r="A553" s="217"/>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ht="10.5" customHeight="1">
      <c r="A554" s="217"/>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ht="10.5" customHeight="1">
      <c r="A555" s="217"/>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ht="10.5" customHeight="1">
      <c r="A556" s="217"/>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ht="10.5" customHeight="1">
      <c r="A557" s="217"/>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ht="10.5" customHeight="1">
      <c r="A558" s="217"/>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ht="10.5" customHeight="1">
      <c r="A559" s="217"/>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ht="10.5" customHeight="1">
      <c r="A560" s="217"/>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ht="10.5" customHeight="1">
      <c r="A561" s="217"/>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ht="10.5" customHeight="1">
      <c r="A562" s="217"/>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ht="10.5" customHeight="1">
      <c r="A563" s="217"/>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ht="10.5" customHeight="1">
      <c r="A564" s="217"/>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ht="10.5" customHeight="1">
      <c r="A565" s="217"/>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ht="10.5" customHeight="1">
      <c r="A566" s="217"/>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ht="10.5" customHeight="1">
      <c r="A567" s="217"/>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ht="10.5" customHeight="1">
      <c r="A568" s="217"/>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ht="10.5" customHeight="1">
      <c r="A569" s="217"/>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ht="10.5" customHeight="1">
      <c r="A570" s="217"/>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ht="10.5" customHeight="1">
      <c r="A571" s="217"/>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ht="10.5" customHeight="1">
      <c r="A572" s="217"/>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ht="10.5" customHeight="1">
      <c r="A573" s="217"/>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ht="10.5" customHeight="1">
      <c r="A574" s="217"/>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ht="10.5" customHeight="1">
      <c r="A575" s="217"/>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ht="10.5" customHeight="1">
      <c r="A576" s="217"/>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ht="10.5" customHeight="1">
      <c r="A577" s="217"/>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ht="10.5" customHeight="1">
      <c r="A578" s="217"/>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ht="10.5" customHeight="1">
      <c r="A579" s="217"/>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ht="10.5" customHeight="1">
      <c r="A580" s="217"/>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ht="10.5" customHeight="1">
      <c r="A581" s="217"/>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ht="10.5" customHeight="1">
      <c r="A582" s="217"/>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ht="10.5" customHeight="1">
      <c r="A583" s="217"/>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ht="10.5" customHeight="1">
      <c r="A584" s="217"/>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ht="10.5" customHeight="1">
      <c r="A585" s="217"/>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ht="10.5" customHeight="1">
      <c r="A586" s="217"/>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ht="10.5" customHeight="1">
      <c r="A587" s="217"/>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ht="10.5" customHeight="1">
      <c r="A588" s="217"/>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ht="10.5" customHeight="1">
      <c r="A589" s="217"/>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ht="10.5" customHeight="1">
      <c r="A590" s="217"/>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ht="10.5" customHeight="1">
      <c r="A591" s="217"/>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ht="10.5" customHeight="1">
      <c r="A592" s="217"/>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ht="10.5" customHeight="1">
      <c r="A593" s="217"/>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ht="10.5" customHeight="1">
      <c r="A594" s="217"/>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ht="10.5" customHeight="1">
      <c r="A595" s="217"/>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ht="10.5" customHeight="1">
      <c r="A596" s="217"/>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ht="10.5" customHeight="1">
      <c r="A597" s="217"/>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ht="10.5" customHeight="1">
      <c r="A598" s="217"/>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ht="10.5" customHeight="1">
      <c r="A599" s="217"/>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ht="10.5" customHeight="1">
      <c r="A600" s="217"/>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ht="10.5" customHeight="1">
      <c r="A601" s="217"/>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ht="10.5" customHeight="1">
      <c r="A602" s="217"/>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ht="10.5" customHeight="1">
      <c r="A603" s="217"/>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ht="10.5" customHeight="1">
      <c r="A604" s="217"/>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ht="10.5" customHeight="1">
      <c r="A605" s="217"/>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ht="10.5" customHeight="1">
      <c r="A606" s="217"/>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ht="10.5" customHeight="1">
      <c r="A607" s="217"/>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ht="10.5" customHeight="1">
      <c r="A608" s="217"/>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ht="10.5" customHeight="1">
      <c r="A609" s="217"/>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ht="10.5" customHeight="1">
      <c r="A610" s="217"/>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ht="10.5" customHeight="1">
      <c r="A611" s="217"/>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ht="10.5" customHeight="1">
      <c r="A612" s="217"/>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ht="10.5" customHeight="1">
      <c r="A613" s="217"/>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ht="10.5" customHeight="1">
      <c r="A614" s="217"/>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ht="10.5" customHeight="1">
      <c r="A615" s="217"/>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ht="10.5" customHeight="1">
      <c r="A616" s="217"/>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ht="10.5" customHeight="1">
      <c r="A617" s="217"/>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ht="10.5" customHeight="1">
      <c r="A618" s="217"/>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ht="10.5" customHeight="1">
      <c r="A619" s="217"/>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ht="10.5" customHeight="1">
      <c r="A620" s="217"/>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ht="10.5" customHeight="1">
      <c r="A621" s="217"/>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ht="10.5" customHeight="1">
      <c r="A622" s="217"/>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ht="10.5" customHeight="1">
      <c r="A623" s="217"/>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ht="10.5" customHeight="1">
      <c r="A624" s="217"/>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ht="10.5" customHeight="1">
      <c r="A625" s="217"/>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ht="10.5" customHeight="1">
      <c r="A626" s="217"/>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ht="10.5" customHeight="1">
      <c r="A627" s="217"/>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ht="10.5" customHeight="1">
      <c r="A628" s="217"/>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ht="10.5" customHeight="1">
      <c r="A629" s="217"/>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ht="10.5" customHeight="1">
      <c r="A630" s="217"/>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ht="10.5" customHeight="1">
      <c r="A631" s="217"/>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ht="10.5" customHeight="1">
      <c r="A632" s="217"/>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ht="10.5" customHeight="1">
      <c r="A633" s="217"/>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ht="10.5" customHeight="1">
      <c r="A634" s="217"/>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ht="10.5" customHeight="1">
      <c r="A635" s="217"/>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ht="10.5" customHeight="1">
      <c r="A636" s="217"/>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ht="10.5" customHeight="1">
      <c r="A637" s="217"/>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ht="10.5" customHeight="1">
      <c r="A638" s="217"/>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ht="10.5" customHeight="1">
      <c r="A639" s="217"/>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ht="10.5" customHeight="1">
      <c r="A640" s="217"/>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ht="10.5" customHeight="1">
      <c r="A641" s="217"/>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ht="10.5" customHeight="1">
      <c r="A642" s="217"/>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ht="10.5" customHeight="1">
      <c r="A643" s="217"/>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ht="10.5" customHeight="1">
      <c r="A644" s="217"/>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ht="10.5" customHeight="1">
      <c r="A645" s="217"/>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ht="10.5" customHeight="1">
      <c r="A646" s="217"/>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ht="10.5" customHeight="1">
      <c r="A647" s="217"/>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ht="10.5" customHeight="1">
      <c r="A648" s="217"/>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ht="10.5" customHeight="1">
      <c r="A649" s="217"/>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ht="10.5" customHeight="1">
      <c r="A650" s="217"/>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ht="10.5" customHeight="1">
      <c r="A651" s="217"/>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ht="10.5" customHeight="1">
      <c r="A652" s="217"/>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ht="10.5" customHeight="1">
      <c r="A653" s="217"/>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ht="10.5" customHeight="1">
      <c r="A654" s="217"/>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ht="10.5" customHeight="1">
      <c r="A655" s="217"/>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ht="10.5" customHeight="1">
      <c r="A656" s="217"/>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ht="10.5" customHeight="1">
      <c r="A657" s="217"/>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ht="10.5" customHeight="1">
      <c r="A658" s="217"/>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ht="10.5" customHeight="1">
      <c r="A659" s="217"/>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ht="10.5" customHeight="1">
      <c r="A660" s="217"/>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ht="10.5" customHeight="1">
      <c r="A661" s="217"/>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ht="10.5" customHeight="1">
      <c r="A662" s="217"/>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ht="10.5" customHeight="1">
      <c r="A663" s="217"/>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ht="10.5" customHeight="1">
      <c r="A664" s="217"/>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ht="10.5" customHeight="1">
      <c r="A665" s="217"/>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ht="10.5" customHeight="1">
      <c r="A666" s="217"/>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ht="10.5" customHeight="1">
      <c r="A667" s="217"/>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ht="10.5" customHeight="1">
      <c r="A668" s="217"/>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ht="10.5" customHeight="1">
      <c r="A669" s="217"/>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ht="10.5" customHeight="1">
      <c r="A670" s="217"/>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ht="10.5" customHeight="1">
      <c r="A671" s="217"/>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ht="10.5" customHeight="1">
      <c r="A672" s="217"/>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ht="10.5" customHeight="1">
      <c r="A673" s="217"/>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ht="10.5" customHeight="1">
      <c r="A674" s="217"/>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ht="10.5" customHeight="1">
      <c r="A675" s="217"/>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ht="10.5" customHeight="1">
      <c r="A676" s="217"/>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ht="10.5" customHeight="1">
      <c r="A677" s="217"/>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ht="10.5" customHeight="1">
      <c r="A678" s="217"/>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ht="10.5" customHeight="1">
      <c r="A679" s="217"/>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ht="10.5" customHeight="1">
      <c r="A680" s="217"/>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ht="10.5" customHeight="1">
      <c r="A681" s="217"/>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ht="10.5" customHeight="1">
      <c r="A682" s="217"/>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ht="10.5" customHeight="1">
      <c r="A683" s="217"/>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ht="10.5" customHeight="1">
      <c r="A684" s="217"/>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ht="10.5" customHeight="1">
      <c r="A685" s="217"/>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ht="10.5" customHeight="1">
      <c r="A686" s="217"/>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ht="10.5" customHeight="1">
      <c r="A687" s="217"/>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ht="10.5" customHeight="1">
      <c r="A688" s="217"/>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ht="10.5" customHeight="1">
      <c r="A689" s="217"/>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ht="10.5" customHeight="1">
      <c r="A690" s="217"/>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ht="10.5" customHeight="1">
      <c r="A691" s="217"/>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ht="10.5" customHeight="1">
      <c r="A692" s="217"/>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ht="10.5" customHeight="1">
      <c r="A693" s="217"/>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ht="10.5" customHeight="1">
      <c r="A694" s="217"/>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ht="10.5" customHeight="1">
      <c r="A695" s="217"/>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ht="10.5" customHeight="1">
      <c r="A696" s="217"/>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ht="10.5" customHeight="1">
      <c r="A697" s="217"/>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ht="10.5" customHeight="1">
      <c r="A698" s="217"/>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ht="10.5" customHeight="1">
      <c r="A699" s="217"/>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ht="10.5" customHeight="1">
      <c r="A700" s="217"/>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ht="10.5" customHeight="1">
      <c r="A701" s="217"/>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ht="10.5" customHeight="1">
      <c r="A702" s="217"/>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ht="10.5" customHeight="1">
      <c r="A703" s="217"/>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ht="10.5" customHeight="1">
      <c r="A704" s="217"/>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ht="10.5" customHeight="1">
      <c r="A705" s="217"/>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ht="10.5" customHeight="1">
      <c r="A706" s="217"/>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ht="10.5" customHeight="1">
      <c r="A707" s="217"/>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ht="10.5" customHeight="1">
      <c r="A708" s="217"/>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ht="10.5" customHeight="1">
      <c r="A709" s="217"/>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ht="10.5" customHeight="1">
      <c r="A710" s="217"/>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ht="10.5" customHeight="1">
      <c r="A711" s="217"/>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ht="10.5" customHeight="1">
      <c r="A712" s="217"/>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ht="10.5" customHeight="1">
      <c r="A713" s="217"/>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ht="10.5" customHeight="1">
      <c r="A714" s="217"/>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ht="10.5" customHeight="1">
      <c r="A715" s="217"/>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ht="10.5" customHeight="1">
      <c r="A716" s="217"/>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ht="10.5" customHeight="1">
      <c r="A717" s="217"/>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ht="10.5" customHeight="1">
      <c r="A718" s="217"/>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ht="10.5" customHeight="1">
      <c r="A719" s="217"/>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ht="10.5" customHeight="1">
      <c r="A720" s="217"/>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ht="10.5" customHeight="1">
      <c r="A721" s="217"/>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ht="10.5" customHeight="1">
      <c r="A722" s="217"/>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ht="10.5" customHeight="1">
      <c r="A723" s="217"/>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ht="10.5" customHeight="1">
      <c r="A724" s="217"/>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ht="10.5" customHeight="1">
      <c r="A725" s="217"/>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ht="10.5" customHeight="1">
      <c r="A726" s="217"/>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ht="10.5" customHeight="1">
      <c r="A727" s="217"/>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ht="10.5" customHeight="1">
      <c r="A728" s="217"/>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ht="10.5" customHeight="1">
      <c r="A729" s="217"/>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ht="10.5" customHeight="1">
      <c r="A730" s="217"/>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ht="10.5" customHeight="1">
      <c r="A731" s="217"/>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ht="10.5" customHeight="1">
      <c r="A732" s="217"/>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ht="10.5" customHeight="1">
      <c r="A733" s="217"/>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ht="10.5" customHeight="1">
      <c r="A734" s="217"/>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ht="10.5" customHeight="1">
      <c r="A735" s="217"/>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ht="10.5" customHeight="1">
      <c r="A736" s="217"/>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ht="10.5" customHeight="1">
      <c r="A737" s="217"/>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ht="10.5" customHeight="1">
      <c r="A738" s="217"/>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ht="10.5" customHeight="1">
      <c r="A739" s="217"/>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ht="10.5" customHeight="1">
      <c r="A740" s="217"/>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ht="10.5" customHeight="1">
      <c r="A741" s="217"/>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ht="10.5" customHeight="1">
      <c r="A742" s="217"/>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ht="10.5" customHeight="1">
      <c r="A743" s="217"/>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ht="10.5" customHeight="1">
      <c r="A744" s="217"/>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ht="10.5" customHeight="1">
      <c r="A745" s="217"/>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ht="10.5" customHeight="1">
      <c r="A746" s="217"/>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ht="10.5" customHeight="1">
      <c r="A747" s="217"/>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ht="10.5" customHeight="1">
      <c r="A748" s="217"/>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ht="10.5" customHeight="1">
      <c r="A749" s="217"/>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ht="10.5" customHeight="1">
      <c r="A750" s="217"/>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ht="10.5" customHeight="1">
      <c r="A751" s="217"/>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ht="10.5" customHeight="1">
      <c r="A752" s="217"/>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ht="10.5" customHeight="1">
      <c r="A753" s="217"/>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ht="10.5" customHeight="1">
      <c r="A754" s="217"/>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ht="10.5" customHeight="1">
      <c r="A755" s="217"/>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ht="10.5" customHeight="1">
      <c r="A756" s="217"/>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ht="10.5" customHeight="1">
      <c r="A757" s="217"/>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ht="10.5" customHeight="1">
      <c r="A758" s="217"/>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ht="10.5" customHeight="1">
      <c r="A759" s="217"/>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ht="10.5" customHeight="1">
      <c r="A760" s="217"/>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ht="10.5" customHeight="1">
      <c r="A761" s="217"/>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ht="10.5" customHeight="1">
      <c r="A762" s="217"/>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ht="10.5" customHeight="1">
      <c r="A763" s="217"/>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ht="10.5" customHeight="1">
      <c r="A764" s="217"/>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ht="10.5" customHeight="1">
      <c r="A765" s="217"/>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ht="10.5" customHeight="1">
      <c r="A766" s="217"/>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ht="10.5" customHeight="1">
      <c r="A767" s="217"/>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ht="10.5" customHeight="1">
      <c r="A768" s="217"/>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ht="10.5" customHeight="1">
      <c r="A769" s="217"/>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ht="10.5" customHeight="1">
      <c r="A770" s="217"/>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ht="10.5" customHeight="1">
      <c r="A771" s="217"/>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ht="10.5" customHeight="1">
      <c r="A772" s="217"/>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ht="10.5" customHeight="1">
      <c r="A773" s="217"/>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ht="10.5" customHeight="1">
      <c r="A774" s="217"/>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ht="10.5" customHeight="1">
      <c r="A775" s="217"/>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ht="10.5" customHeight="1">
      <c r="A776" s="217"/>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ht="10.5" customHeight="1">
      <c r="A777" s="217"/>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ht="10.5" customHeight="1">
      <c r="A778" s="217"/>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ht="10.5" customHeight="1">
      <c r="A779" s="217"/>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ht="10.5" customHeight="1">
      <c r="A780" s="217"/>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ht="10.5" customHeight="1">
      <c r="A781" s="217"/>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ht="10.5" customHeight="1">
      <c r="A782" s="217"/>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ht="10.5" customHeight="1">
      <c r="A783" s="217"/>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ht="10.5" customHeight="1">
      <c r="A784" s="217"/>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ht="10.5" customHeight="1">
      <c r="A785" s="217"/>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ht="10.5" customHeight="1">
      <c r="A786" s="217"/>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ht="10.5" customHeight="1">
      <c r="A787" s="217"/>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ht="10.5" customHeight="1">
      <c r="A788" s="217"/>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ht="10.5" customHeight="1">
      <c r="A789" s="217"/>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ht="10.5" customHeight="1">
      <c r="A790" s="217"/>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ht="10.5" customHeight="1">
      <c r="A791" s="217"/>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ht="10.5" customHeight="1">
      <c r="A792" s="217"/>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ht="10.5" customHeight="1">
      <c r="A793" s="217"/>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ht="10.5" customHeight="1">
      <c r="A794" s="217"/>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ht="10.5" customHeight="1">
      <c r="A795" s="217"/>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ht="10.5" customHeight="1">
      <c r="A796" s="217"/>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ht="10.5" customHeight="1">
      <c r="A797" s="217"/>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ht="10.5" customHeight="1">
      <c r="A798" s="217"/>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ht="10.5" customHeight="1">
      <c r="A799" s="217"/>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ht="10.5" customHeight="1">
      <c r="A800" s="217"/>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ht="10.5" customHeight="1">
      <c r="A801" s="217"/>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ht="10.5" customHeight="1">
      <c r="A802" s="217"/>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ht="10.5" customHeight="1">
      <c r="A803" s="217"/>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ht="10.5" customHeight="1">
      <c r="A804" s="217"/>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ht="10.5" customHeight="1">
      <c r="A805" s="217"/>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ht="10.5" customHeight="1">
      <c r="A806" s="217"/>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ht="10.5" customHeight="1">
      <c r="A807" s="217"/>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ht="10.5" customHeight="1">
      <c r="A808" s="217"/>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ht="10.5" customHeight="1">
      <c r="A809" s="217"/>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ht="10.5" customHeight="1">
      <c r="A810" s="217"/>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ht="10.5" customHeight="1">
      <c r="A811" s="217"/>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ht="10.5" customHeight="1">
      <c r="A812" s="217"/>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ht="10.5" customHeight="1">
      <c r="A813" s="217"/>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ht="10.5" customHeight="1">
      <c r="A814" s="217"/>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ht="10.5" customHeight="1">
      <c r="A815" s="217"/>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ht="10.5" customHeight="1">
      <c r="A816" s="217"/>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ht="10.5" customHeight="1">
      <c r="A817" s="217"/>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ht="10.5" customHeight="1">
      <c r="A818" s="217"/>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ht="10.5" customHeight="1">
      <c r="A819" s="217"/>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ht="10.5" customHeight="1">
      <c r="A820" s="217"/>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ht="10.5" customHeight="1">
      <c r="A821" s="217"/>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ht="10.5" customHeight="1">
      <c r="A822" s="217"/>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ht="10.5" customHeight="1">
      <c r="A823" s="217"/>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ht="10.5" customHeight="1">
      <c r="A824" s="217"/>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ht="10.5" customHeight="1">
      <c r="A825" s="217"/>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ht="10.5" customHeight="1">
      <c r="A826" s="217"/>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ht="10.5" customHeight="1">
      <c r="A827" s="217"/>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ht="10.5" customHeight="1">
      <c r="A828" s="217"/>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ht="10.5" customHeight="1">
      <c r="A829" s="217"/>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ht="10.5" customHeight="1">
      <c r="A830" s="217"/>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ht="10.5" customHeight="1">
      <c r="A831" s="217"/>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ht="10.5" customHeight="1">
      <c r="A832" s="217"/>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ht="10.5" customHeight="1">
      <c r="A833" s="217"/>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ht="10.5" customHeight="1">
      <c r="A834" s="217"/>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ht="10.5" customHeight="1">
      <c r="A835" s="217"/>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ht="10.5" customHeight="1">
      <c r="A836" s="217"/>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ht="10.5" customHeight="1">
      <c r="A837" s="217"/>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ht="10.5" customHeight="1">
      <c r="A838" s="217"/>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ht="10.5" customHeight="1">
      <c r="A839" s="217"/>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ht="10.5" customHeight="1">
      <c r="A840" s="217"/>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ht="10.5" customHeight="1">
      <c r="A841" s="217"/>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ht="10.5" customHeight="1">
      <c r="A842" s="217"/>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ht="10.5" customHeight="1">
      <c r="A843" s="217"/>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ht="10.5" customHeight="1">
      <c r="A844" s="217"/>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ht="10.5" customHeight="1">
      <c r="A845" s="217"/>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ht="10.5" customHeight="1">
      <c r="A846" s="217"/>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ht="10.5" customHeight="1">
      <c r="A847" s="217"/>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ht="10.5" customHeight="1">
      <c r="A848" s="217"/>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ht="10.5" customHeight="1">
      <c r="A849" s="217"/>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ht="10.5" customHeight="1">
      <c r="A850" s="217"/>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ht="10.5" customHeight="1">
      <c r="A851" s="217"/>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ht="10.5" customHeight="1">
      <c r="A852" s="217"/>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ht="10.5" customHeight="1">
      <c r="A853" s="217"/>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ht="10.5" customHeight="1">
      <c r="A854" s="217"/>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ht="10.5" customHeight="1">
      <c r="A855" s="217"/>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ht="10.5" customHeight="1">
      <c r="A856" s="217"/>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ht="10.5" customHeight="1">
      <c r="A857" s="217"/>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ht="10.5" customHeight="1">
      <c r="A858" s="217"/>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ht="10.5" customHeight="1">
      <c r="A859" s="217"/>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ht="10.5" customHeight="1">
      <c r="A860" s="217"/>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ht="10.5" customHeight="1">
      <c r="A861" s="217"/>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ht="10.5" customHeight="1">
      <c r="A862" s="217"/>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ht="10.5" customHeight="1">
      <c r="A863" s="217"/>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ht="10.5" customHeight="1">
      <c r="A864" s="217"/>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ht="10.5" customHeight="1">
      <c r="A865" s="217"/>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ht="10.5" customHeight="1">
      <c r="A866" s="217"/>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ht="10.5" customHeight="1">
      <c r="A867" s="217"/>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ht="10.5" customHeight="1">
      <c r="A868" s="217"/>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ht="10.5" customHeight="1">
      <c r="A869" s="217"/>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ht="10.5" customHeight="1">
      <c r="A870" s="217"/>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ht="10.5" customHeight="1">
      <c r="A871" s="217"/>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ht="10.5" customHeight="1">
      <c r="A872" s="217"/>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ht="10.5" customHeight="1">
      <c r="A873" s="217"/>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ht="10.5" customHeight="1">
      <c r="A874" s="217"/>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ht="10.5" customHeight="1">
      <c r="A875" s="217"/>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ht="10.5" customHeight="1">
      <c r="A876" s="217"/>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ht="10.5" customHeight="1">
      <c r="A877" s="217"/>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ht="10.5" customHeight="1">
      <c r="A878" s="217"/>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ht="10.5" customHeight="1">
      <c r="A879" s="217"/>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ht="10.5" customHeight="1">
      <c r="A880" s="217"/>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ht="10.5" customHeight="1">
      <c r="A881" s="217"/>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ht="10.5" customHeight="1">
      <c r="A882" s="217"/>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ht="10.5" customHeight="1">
      <c r="A883" s="217"/>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ht="10.5" customHeight="1">
      <c r="A884" s="217"/>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ht="10.5" customHeight="1">
      <c r="A885" s="217"/>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ht="10.5" customHeight="1">
      <c r="A886" s="217"/>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ht="10.5" customHeight="1">
      <c r="A887" s="217"/>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sheetData>
  <mergeCells count="1">
    <mergeCell ref="A69:J69"/>
  </mergeCells>
  <drawing r:id="rId1"/>
</worksheet>
</file>