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scar\Documents\FEA\GRADUAÇÃO\GRADUAÇÃO FEA 2019\Valuation\Aula 8 Múltiplos\"/>
    </mc:Choice>
  </mc:AlternateContent>
  <xr:revisionPtr revIDLastSave="0" documentId="13_ncr:1_{B74F3415-17EE-4E13-B586-C3FF780C3BC2}" xr6:coauthVersionLast="43" xr6:coauthVersionMax="43" xr10:uidLastSave="{00000000-0000-0000-0000-000000000000}"/>
  <bookViews>
    <workbookView xWindow="-110" yWindow="-110" windowWidth="19420" windowHeight="10420" tabRatio="500" activeTab="2" xr2:uid="{00000000-000D-0000-FFFF-FFFF00000000}"/>
  </bookViews>
  <sheets>
    <sheet name="Determinantes do g" sheetId="1" r:id="rId1"/>
    <sheet name="Efeito Crescimento" sheetId="2" r:id="rId2"/>
    <sheet name="Efeito Risc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B11" i="3" s="1"/>
  <c r="B12" i="3" s="1"/>
  <c r="B21" i="3"/>
  <c r="B21" i="2"/>
  <c r="B7" i="2"/>
  <c r="B11" i="2" s="1"/>
  <c r="B12" i="2" s="1"/>
  <c r="E6" i="1"/>
  <c r="E14" i="1" s="1"/>
  <c r="E3" i="1"/>
  <c r="E5" i="1" s="1"/>
  <c r="E4" i="1"/>
  <c r="E12" i="1" l="1"/>
  <c r="E16" i="1"/>
  <c r="H3" i="1"/>
  <c r="E15" i="1"/>
  <c r="H4" i="1" l="1"/>
  <c r="E9" i="1"/>
  <c r="H5" i="1"/>
  <c r="E11" i="1" l="1"/>
  <c r="E10" i="1"/>
  <c r="H12" i="1"/>
  <c r="H6" i="1" l="1"/>
  <c r="E13" i="1"/>
  <c r="H16" i="1" l="1"/>
  <c r="H10" i="1"/>
  <c r="H11" i="1"/>
  <c r="H13" i="1" l="1"/>
  <c r="H14" i="1"/>
  <c r="K3" i="1" l="1"/>
  <c r="H15" i="1"/>
  <c r="K4" i="1" s="1"/>
  <c r="K5" i="1" l="1"/>
  <c r="K12" i="1" l="1"/>
  <c r="K6" i="1"/>
  <c r="K16" i="1" s="1"/>
  <c r="K14" i="1" s="1"/>
  <c r="K15" i="1" s="1"/>
  <c r="K10" i="1" l="1"/>
  <c r="K11" i="1"/>
  <c r="K13" i="1" s="1"/>
</calcChain>
</file>

<file path=xl/sharedStrings.xml><?xml version="1.0" encoding="utf-8"?>
<sst xmlns="http://schemas.openxmlformats.org/spreadsheetml/2006/main" count="87" uniqueCount="36">
  <si>
    <t>D0</t>
  </si>
  <si>
    <t>Ativo</t>
  </si>
  <si>
    <t>Passivo</t>
  </si>
  <si>
    <t>PL</t>
  </si>
  <si>
    <t>ROC</t>
  </si>
  <si>
    <t>IR</t>
  </si>
  <si>
    <t>Kd</t>
  </si>
  <si>
    <t>D1</t>
  </si>
  <si>
    <t>NOPLAT</t>
  </si>
  <si>
    <t>(-) Juros Liq IR</t>
  </si>
  <si>
    <t>(=) LL</t>
  </si>
  <si>
    <t>(+) Deprec</t>
  </si>
  <si>
    <t>Depreciaçao</t>
  </si>
  <si>
    <t>(-) Inv Cap Giro</t>
  </si>
  <si>
    <t>(-) Inv Capital</t>
  </si>
  <si>
    <t>(+) Captacao Dívida</t>
  </si>
  <si>
    <t>(=) Fl Cx Acionista</t>
  </si>
  <si>
    <t>Taxa de Reinvest em PL</t>
  </si>
  <si>
    <t>g</t>
  </si>
  <si>
    <t>ROE</t>
  </si>
  <si>
    <t>D2</t>
  </si>
  <si>
    <t>(-) Inv Liq em PL</t>
  </si>
  <si>
    <t>D3</t>
  </si>
  <si>
    <t>Empresa Típica do Setor</t>
  </si>
  <si>
    <t>Lucro</t>
  </si>
  <si>
    <t>Tx Reinv Liq</t>
  </si>
  <si>
    <t>Ke</t>
  </si>
  <si>
    <t>Estimativa do Preço pelo Método Fluxo de Caixa Descontado</t>
  </si>
  <si>
    <t>PL a Mercado</t>
  </si>
  <si>
    <t>P/L do setor</t>
  </si>
  <si>
    <t>Pl a Mercado</t>
  </si>
  <si>
    <t>Empresa Avaliada (Mais Arriscada)</t>
  </si>
  <si>
    <t>Empresa Avaliada (Mais lucrativa)</t>
  </si>
  <si>
    <t xml:space="preserve">Resutado: </t>
  </si>
  <si>
    <t>Resutado:</t>
  </si>
  <si>
    <t>Estimativa do Preço pelo Múltiplo 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</si>
</sst>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9" fontId="0" fillId="0" borderId="0" xfId="0" applyNumberFormat="1"/>
    <xf numFmtId="10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0" fontId="0" fillId="0" borderId="5" xfId="0" applyNumberFormat="1" applyBorder="1"/>
    <xf numFmtId="9" fontId="0" fillId="0" borderId="7" xfId="0" applyNumberFormat="1" applyBorder="1"/>
    <xf numFmtId="9" fontId="0" fillId="0" borderId="9" xfId="0" applyNumberFormat="1" applyBorder="1"/>
    <xf numFmtId="0" fontId="2" fillId="0" borderId="1" xfId="0" applyFont="1" applyBorder="1"/>
    <xf numFmtId="10" fontId="2" fillId="0" borderId="1" xfId="1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0" fontId="2" fillId="0" borderId="7" xfId="1" applyNumberFormat="1" applyFont="1" applyBorder="1"/>
    <xf numFmtId="0" fontId="2" fillId="0" borderId="8" xfId="0" applyFont="1" applyBorder="1"/>
    <xf numFmtId="10" fontId="2" fillId="0" borderId="9" xfId="0" applyNumberFormat="1" applyFont="1" applyBorder="1"/>
    <xf numFmtId="0" fontId="2" fillId="0" borderId="3" xfId="0" applyFont="1" applyBorder="1"/>
    <xf numFmtId="10" fontId="2" fillId="0" borderId="3" xfId="1" applyNumberFormat="1" applyFont="1" applyBorder="1"/>
    <xf numFmtId="0" fontId="2" fillId="0" borderId="9" xfId="0" applyFont="1" applyBorder="1"/>
    <xf numFmtId="0" fontId="2" fillId="0" borderId="2" xfId="0" applyFont="1" applyBorder="1"/>
    <xf numFmtId="10" fontId="2" fillId="0" borderId="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3" fillId="0" borderId="0" xfId="0" applyFont="1"/>
    <xf numFmtId="0" fontId="0" fillId="0" borderId="1" xfId="0" applyFill="1" applyBorder="1"/>
    <xf numFmtId="10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2" fontId="0" fillId="0" borderId="0" xfId="0" applyNumberFormat="1"/>
    <xf numFmtId="0" fontId="0" fillId="2" borderId="1" xfId="0" applyFill="1" applyBorder="1"/>
    <xf numFmtId="9" fontId="0" fillId="2" borderId="1" xfId="0" applyNumberFormat="1" applyFill="1" applyBorder="1"/>
    <xf numFmtId="0" fontId="3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workbookViewId="0">
      <selection activeCell="K19" sqref="K19"/>
    </sheetView>
  </sheetViews>
  <sheetFormatPr defaultColWidth="11.1640625" defaultRowHeight="15.5" x14ac:dyDescent="0.35"/>
  <cols>
    <col min="3" max="3" width="4.75" customWidth="1"/>
    <col min="4" max="4" width="22.5" customWidth="1"/>
    <col min="6" max="6" width="5.25" customWidth="1"/>
    <col min="7" max="7" width="21.33203125" customWidth="1"/>
    <col min="9" max="9" width="4.4140625" customWidth="1"/>
    <col min="10" max="10" width="21.6640625" customWidth="1"/>
  </cols>
  <sheetData>
    <row r="1" spans="1:11" ht="16" thickBot="1" x14ac:dyDescent="0.4"/>
    <row r="2" spans="1:11" ht="19" thickBot="1" x14ac:dyDescent="0.5">
      <c r="A2" s="42" t="s">
        <v>0</v>
      </c>
      <c r="B2" s="42"/>
      <c r="D2" s="43" t="s">
        <v>7</v>
      </c>
      <c r="E2" s="44"/>
      <c r="G2" s="45" t="s">
        <v>20</v>
      </c>
      <c r="H2" s="45"/>
      <c r="J2" s="46" t="s">
        <v>22</v>
      </c>
      <c r="K2" s="47"/>
    </row>
    <row r="3" spans="1:11" x14ac:dyDescent="0.35">
      <c r="A3" s="3" t="s">
        <v>1</v>
      </c>
      <c r="B3" s="4">
        <v>100</v>
      </c>
      <c r="D3" s="15" t="s">
        <v>8</v>
      </c>
      <c r="E3" s="16">
        <f>B7*B3</f>
        <v>15.329999999999998</v>
      </c>
      <c r="G3" s="15" t="s">
        <v>8</v>
      </c>
      <c r="H3" s="16">
        <f>B7*E14</f>
        <v>15.789899999999999</v>
      </c>
      <c r="J3" s="17" t="s">
        <v>8</v>
      </c>
      <c r="K3" s="18">
        <f>B7*H14</f>
        <v>16.263596999999997</v>
      </c>
    </row>
    <row r="4" spans="1:11" x14ac:dyDescent="0.35">
      <c r="A4" s="5" t="s">
        <v>2</v>
      </c>
      <c r="B4" s="6">
        <v>30</v>
      </c>
      <c r="D4" s="5" t="s">
        <v>9</v>
      </c>
      <c r="E4" s="6">
        <f>-B9*B4*(1-B8)</f>
        <v>-1.9799999999999998</v>
      </c>
      <c r="G4" s="5" t="s">
        <v>9</v>
      </c>
      <c r="H4" s="6">
        <f>-B9*E15*(1-B8)</f>
        <v>-2.0393999999999997</v>
      </c>
      <c r="J4" s="5" t="s">
        <v>9</v>
      </c>
      <c r="K4" s="6">
        <f>-B9*H15*(1-B8)</f>
        <v>-2.1005819999999997</v>
      </c>
    </row>
    <row r="5" spans="1:11" ht="16" thickBot="1" x14ac:dyDescent="0.4">
      <c r="A5" s="7" t="s">
        <v>3</v>
      </c>
      <c r="B5" s="8">
        <v>70</v>
      </c>
      <c r="D5" s="17" t="s">
        <v>10</v>
      </c>
      <c r="E5" s="18">
        <f>SUM(E3:E4)</f>
        <v>13.349999999999998</v>
      </c>
      <c r="G5" s="17" t="s">
        <v>10</v>
      </c>
      <c r="H5" s="18">
        <f>SUM(H3:H4)</f>
        <v>13.750499999999999</v>
      </c>
      <c r="J5" s="17" t="s">
        <v>10</v>
      </c>
      <c r="K5" s="18">
        <f>SUM(K3:K4)</f>
        <v>14.163014999999998</v>
      </c>
    </row>
    <row r="6" spans="1:11" ht="16" thickBot="1" x14ac:dyDescent="0.4">
      <c r="A6" s="9"/>
      <c r="B6" s="9"/>
      <c r="D6" s="5" t="s">
        <v>11</v>
      </c>
      <c r="E6" s="6">
        <f>B10*B3</f>
        <v>10</v>
      </c>
      <c r="G6" s="5" t="s">
        <v>21</v>
      </c>
      <c r="H6" s="6">
        <f>-E11*H5</f>
        <v>-2.1630000000000016</v>
      </c>
      <c r="J6" s="5" t="s">
        <v>21</v>
      </c>
      <c r="K6" s="6">
        <f>-H11*K5</f>
        <v>-2.2278900000000017</v>
      </c>
    </row>
    <row r="7" spans="1:11" x14ac:dyDescent="0.35">
      <c r="A7" s="3" t="s">
        <v>4</v>
      </c>
      <c r="B7" s="10">
        <v>0.15329999999999999</v>
      </c>
      <c r="D7" s="5" t="s">
        <v>13</v>
      </c>
      <c r="E7" s="6">
        <v>-1</v>
      </c>
      <c r="G7" s="5"/>
      <c r="H7" s="6"/>
      <c r="J7" s="5"/>
      <c r="K7" s="6"/>
    </row>
    <row r="8" spans="1:11" x14ac:dyDescent="0.35">
      <c r="A8" s="5" t="s">
        <v>5</v>
      </c>
      <c r="B8" s="11">
        <v>0.34</v>
      </c>
      <c r="D8" s="5" t="s">
        <v>14</v>
      </c>
      <c r="E8" s="6">
        <v>-12</v>
      </c>
      <c r="G8" s="5"/>
      <c r="H8" s="6"/>
      <c r="J8" s="5"/>
      <c r="K8" s="6"/>
    </row>
    <row r="9" spans="1:11" x14ac:dyDescent="0.35">
      <c r="A9" s="5" t="s">
        <v>6</v>
      </c>
      <c r="B9" s="11">
        <v>0.1</v>
      </c>
      <c r="D9" s="5" t="s">
        <v>15</v>
      </c>
      <c r="E9" s="6">
        <f>E15-B4</f>
        <v>0.89999999999999858</v>
      </c>
      <c r="G9" s="5"/>
      <c r="H9" s="6"/>
      <c r="J9" s="5"/>
      <c r="K9" s="6"/>
    </row>
    <row r="10" spans="1:11" ht="16" thickBot="1" x14ac:dyDescent="0.4">
      <c r="A10" s="7" t="s">
        <v>12</v>
      </c>
      <c r="B10" s="12">
        <v>0.1</v>
      </c>
      <c r="D10" s="17" t="s">
        <v>16</v>
      </c>
      <c r="E10" s="18">
        <f>SUM(E5:E9)</f>
        <v>11.249999999999996</v>
      </c>
      <c r="G10" s="20" t="s">
        <v>16</v>
      </c>
      <c r="H10" s="24">
        <f>H5+H6</f>
        <v>11.587499999999997</v>
      </c>
      <c r="J10" s="20" t="s">
        <v>16</v>
      </c>
      <c r="K10" s="24">
        <f>K5+K6</f>
        <v>11.935124999999996</v>
      </c>
    </row>
    <row r="11" spans="1:11" x14ac:dyDescent="0.35">
      <c r="B11" s="1"/>
      <c r="D11" s="17" t="s">
        <v>17</v>
      </c>
      <c r="E11" s="19">
        <f>-SUM(E6:E9)/E5</f>
        <v>0.15730337078651699</v>
      </c>
      <c r="G11" s="22" t="s">
        <v>17</v>
      </c>
      <c r="H11" s="23">
        <f>-SUM(H6:H9)/H5</f>
        <v>0.15730337078651699</v>
      </c>
      <c r="J11" s="22" t="s">
        <v>17</v>
      </c>
      <c r="K11" s="23">
        <f>-SUM(K6:K9)/K5</f>
        <v>0.15730337078651699</v>
      </c>
    </row>
    <row r="12" spans="1:11" x14ac:dyDescent="0.35">
      <c r="B12" s="1"/>
      <c r="D12" s="17" t="s">
        <v>19</v>
      </c>
      <c r="E12" s="19">
        <f>E5/B5</f>
        <v>0.1907142857142857</v>
      </c>
      <c r="G12" s="13" t="s">
        <v>19</v>
      </c>
      <c r="H12" s="14">
        <f>H5/E16</f>
        <v>0.19071428571428573</v>
      </c>
      <c r="J12" s="13" t="s">
        <v>19</v>
      </c>
      <c r="K12" s="14">
        <f>K5/H16</f>
        <v>0.1907142857142857</v>
      </c>
    </row>
    <row r="13" spans="1:11" ht="16" thickBot="1" x14ac:dyDescent="0.4">
      <c r="D13" s="20" t="s">
        <v>18</v>
      </c>
      <c r="E13" s="21">
        <f>E12*E11</f>
        <v>3.0000000000000023E-2</v>
      </c>
      <c r="G13" s="25" t="s">
        <v>18</v>
      </c>
      <c r="H13" s="26">
        <f>H12*H11</f>
        <v>3.0000000000000027E-2</v>
      </c>
      <c r="J13" s="25" t="s">
        <v>18</v>
      </c>
      <c r="K13" s="26">
        <f>K12*K11</f>
        <v>3.0000000000000023E-2</v>
      </c>
    </row>
    <row r="14" spans="1:11" ht="16" thickTop="1" x14ac:dyDescent="0.35">
      <c r="D14" s="3" t="s">
        <v>1</v>
      </c>
      <c r="E14" s="4">
        <f>B3-E6-E7-E8</f>
        <v>103</v>
      </c>
      <c r="G14" s="3" t="s">
        <v>1</v>
      </c>
      <c r="H14" s="4">
        <f>H16/70%</f>
        <v>106.08999999999999</v>
      </c>
      <c r="J14" s="27" t="s">
        <v>1</v>
      </c>
      <c r="K14" s="28">
        <f>K16/70%</f>
        <v>109.2727</v>
      </c>
    </row>
    <row r="15" spans="1:11" x14ac:dyDescent="0.35">
      <c r="D15" s="5" t="s">
        <v>2</v>
      </c>
      <c r="E15" s="6">
        <f>E14*30%</f>
        <v>30.9</v>
      </c>
      <c r="G15" s="5" t="s">
        <v>2</v>
      </c>
      <c r="H15" s="6">
        <f>H14*30%</f>
        <v>31.826999999999995</v>
      </c>
      <c r="J15" s="29" t="s">
        <v>2</v>
      </c>
      <c r="K15" s="30">
        <f>K14*30%</f>
        <v>32.78181</v>
      </c>
    </row>
    <row r="16" spans="1:11" ht="16" thickBot="1" x14ac:dyDescent="0.4">
      <c r="D16" s="7" t="s">
        <v>3</v>
      </c>
      <c r="E16" s="8">
        <f>E14*70%</f>
        <v>72.099999999999994</v>
      </c>
      <c r="G16" s="7" t="s">
        <v>3</v>
      </c>
      <c r="H16" s="8">
        <f>E16-H6</f>
        <v>74.262999999999991</v>
      </c>
      <c r="J16" s="31" t="s">
        <v>3</v>
      </c>
      <c r="K16" s="32">
        <f>H16-K6</f>
        <v>76.490889999999993</v>
      </c>
    </row>
    <row r="18" spans="8:11" x14ac:dyDescent="0.35">
      <c r="H18" s="2"/>
      <c r="K18" s="2"/>
    </row>
  </sheetData>
  <mergeCells count="4">
    <mergeCell ref="A2:B2"/>
    <mergeCell ref="D2:E2"/>
    <mergeCell ref="G2:H2"/>
    <mergeCell ref="J2:K2"/>
  </mergeCells>
  <phoneticPr fontId="6" type="noConversion"/>
  <pageMargins left="0.75000000000000011" right="0.75000000000000011" top="1" bottom="1" header="0.5" footer="0.5"/>
  <pageSetup paperSize="9" scale="8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topLeftCell="A8" workbookViewId="0">
      <selection activeCell="A15" sqref="A15"/>
    </sheetView>
  </sheetViews>
  <sheetFormatPr defaultColWidth="11.1640625" defaultRowHeight="15.5" x14ac:dyDescent="0.35"/>
  <sheetData>
    <row r="1" spans="1:2" ht="18.5" x14ac:dyDescent="0.45">
      <c r="A1" s="34" t="s">
        <v>23</v>
      </c>
    </row>
    <row r="2" spans="1:2" ht="18.5" x14ac:dyDescent="0.45">
      <c r="A2" s="34"/>
    </row>
    <row r="3" spans="1:2" x14ac:dyDescent="0.35">
      <c r="A3" s="37" t="s">
        <v>24</v>
      </c>
      <c r="B3" s="37">
        <v>10</v>
      </c>
    </row>
    <row r="4" spans="1:2" x14ac:dyDescent="0.35">
      <c r="A4" s="37" t="s">
        <v>19</v>
      </c>
      <c r="B4" s="38">
        <v>0.15</v>
      </c>
    </row>
    <row r="5" spans="1:2" x14ac:dyDescent="0.35">
      <c r="A5" s="37" t="s">
        <v>25</v>
      </c>
      <c r="B5" s="38">
        <v>0.1</v>
      </c>
    </row>
    <row r="6" spans="1:2" x14ac:dyDescent="0.35">
      <c r="A6" s="37" t="s">
        <v>26</v>
      </c>
      <c r="B6" s="38">
        <v>0.12</v>
      </c>
    </row>
    <row r="7" spans="1:2" x14ac:dyDescent="0.35">
      <c r="A7" s="35" t="s">
        <v>18</v>
      </c>
      <c r="B7" s="36">
        <f>B5*B4</f>
        <v>1.4999999999999999E-2</v>
      </c>
    </row>
    <row r="9" spans="1:2" x14ac:dyDescent="0.35">
      <c r="A9" s="33" t="s">
        <v>27</v>
      </c>
    </row>
    <row r="11" spans="1:2" x14ac:dyDescent="0.35">
      <c r="A11" t="s">
        <v>28</v>
      </c>
      <c r="B11" s="39">
        <f>(B3*(1-B5))*(1+B7)/(B6-B7)</f>
        <v>87</v>
      </c>
    </row>
    <row r="12" spans="1:2" x14ac:dyDescent="0.35">
      <c r="A12" t="s">
        <v>29</v>
      </c>
      <c r="B12">
        <f>B11/B3</f>
        <v>8.6999999999999993</v>
      </c>
    </row>
    <row r="15" spans="1:2" ht="18.5" x14ac:dyDescent="0.45">
      <c r="A15" s="34" t="s">
        <v>32</v>
      </c>
    </row>
    <row r="17" spans="1:2" x14ac:dyDescent="0.35">
      <c r="A17" s="37" t="s">
        <v>24</v>
      </c>
      <c r="B17" s="37">
        <v>15</v>
      </c>
    </row>
    <row r="18" spans="1:2" x14ac:dyDescent="0.35">
      <c r="A18" s="40" t="s">
        <v>19</v>
      </c>
      <c r="B18" s="41">
        <v>0.18</v>
      </c>
    </row>
    <row r="19" spans="1:2" x14ac:dyDescent="0.35">
      <c r="A19" s="37" t="s">
        <v>25</v>
      </c>
      <c r="B19" s="38">
        <v>0.1</v>
      </c>
    </row>
    <row r="20" spans="1:2" x14ac:dyDescent="0.35">
      <c r="A20" s="37" t="s">
        <v>26</v>
      </c>
      <c r="B20" s="38">
        <v>0.12</v>
      </c>
    </row>
    <row r="21" spans="1:2" x14ac:dyDescent="0.35">
      <c r="A21" s="35" t="s">
        <v>18</v>
      </c>
      <c r="B21" s="36">
        <f>B19*B18</f>
        <v>1.7999999999999999E-2</v>
      </c>
    </row>
    <row r="23" spans="1:2" x14ac:dyDescent="0.35">
      <c r="A23" s="33" t="s">
        <v>35</v>
      </c>
    </row>
    <row r="25" spans="1:2" x14ac:dyDescent="0.35">
      <c r="A25" t="s">
        <v>28</v>
      </c>
      <c r="B25" s="39"/>
    </row>
    <row r="27" spans="1:2" x14ac:dyDescent="0.35">
      <c r="A27" s="33" t="s">
        <v>27</v>
      </c>
    </row>
    <row r="29" spans="1:2" x14ac:dyDescent="0.35">
      <c r="A29" t="s">
        <v>30</v>
      </c>
    </row>
    <row r="31" spans="1:2" x14ac:dyDescent="0.35">
      <c r="A31" s="33" t="s">
        <v>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tabSelected="1" topLeftCell="A13" workbookViewId="0">
      <selection activeCell="A35" sqref="A35"/>
    </sheetView>
  </sheetViews>
  <sheetFormatPr defaultColWidth="11.1640625" defaultRowHeight="15.5" x14ac:dyDescent="0.35"/>
  <sheetData>
    <row r="1" spans="1:2" ht="18.5" x14ac:dyDescent="0.45">
      <c r="A1" s="34" t="s">
        <v>23</v>
      </c>
    </row>
    <row r="2" spans="1:2" ht="18.5" x14ac:dyDescent="0.45">
      <c r="A2" s="34"/>
    </row>
    <row r="3" spans="1:2" x14ac:dyDescent="0.35">
      <c r="A3" s="37" t="s">
        <v>24</v>
      </c>
      <c r="B3" s="37">
        <v>10</v>
      </c>
    </row>
    <row r="4" spans="1:2" x14ac:dyDescent="0.35">
      <c r="A4" s="37" t="s">
        <v>19</v>
      </c>
      <c r="B4" s="38">
        <v>0.15</v>
      </c>
    </row>
    <row r="5" spans="1:2" x14ac:dyDescent="0.35">
      <c r="A5" s="37" t="s">
        <v>25</v>
      </c>
      <c r="B5" s="38">
        <v>0</v>
      </c>
    </row>
    <row r="6" spans="1:2" x14ac:dyDescent="0.35">
      <c r="A6" s="37" t="s">
        <v>26</v>
      </c>
      <c r="B6" s="38">
        <v>0.12</v>
      </c>
    </row>
    <row r="7" spans="1:2" x14ac:dyDescent="0.35">
      <c r="A7" s="35" t="s">
        <v>18</v>
      </c>
      <c r="B7" s="36">
        <f>B5*B4</f>
        <v>0</v>
      </c>
    </row>
    <row r="9" spans="1:2" x14ac:dyDescent="0.35">
      <c r="A9" s="33" t="s">
        <v>27</v>
      </c>
    </row>
    <row r="11" spans="1:2" x14ac:dyDescent="0.35">
      <c r="A11" t="s">
        <v>28</v>
      </c>
      <c r="B11" s="39">
        <f>(B3*(1-B5))*(1+B7)/(B6-B7)</f>
        <v>83.333333333333343</v>
      </c>
    </row>
    <row r="12" spans="1:2" x14ac:dyDescent="0.35">
      <c r="A12" t="s">
        <v>29</v>
      </c>
      <c r="B12">
        <f>B11/B3</f>
        <v>8.3333333333333339</v>
      </c>
    </row>
    <row r="15" spans="1:2" ht="18.5" x14ac:dyDescent="0.45">
      <c r="A15" s="34" t="s">
        <v>31</v>
      </c>
    </row>
    <row r="17" spans="1:2" x14ac:dyDescent="0.35">
      <c r="A17" s="37" t="s">
        <v>24</v>
      </c>
      <c r="B17" s="37">
        <v>15</v>
      </c>
    </row>
    <row r="18" spans="1:2" x14ac:dyDescent="0.35">
      <c r="A18" s="40" t="s">
        <v>19</v>
      </c>
      <c r="B18" s="41">
        <v>0.18</v>
      </c>
    </row>
    <row r="19" spans="1:2" x14ac:dyDescent="0.35">
      <c r="A19" s="37" t="s">
        <v>25</v>
      </c>
      <c r="B19" s="38">
        <v>0</v>
      </c>
    </row>
    <row r="20" spans="1:2" x14ac:dyDescent="0.35">
      <c r="A20" s="37" t="s">
        <v>26</v>
      </c>
      <c r="B20" s="38">
        <v>0.15</v>
      </c>
    </row>
    <row r="21" spans="1:2" x14ac:dyDescent="0.35">
      <c r="A21" s="35" t="s">
        <v>18</v>
      </c>
      <c r="B21" s="36">
        <f>B19*B18</f>
        <v>0</v>
      </c>
    </row>
    <row r="23" spans="1:2" x14ac:dyDescent="0.35">
      <c r="A23" s="33" t="s">
        <v>35</v>
      </c>
    </row>
    <row r="25" spans="1:2" x14ac:dyDescent="0.35">
      <c r="A25" t="s">
        <v>28</v>
      </c>
      <c r="B25" s="39"/>
    </row>
    <row r="27" spans="1:2" x14ac:dyDescent="0.35">
      <c r="A27" s="33" t="s">
        <v>27</v>
      </c>
    </row>
    <row r="29" spans="1:2" x14ac:dyDescent="0.35">
      <c r="A29" t="s">
        <v>30</v>
      </c>
      <c r="B29" s="39"/>
    </row>
    <row r="31" spans="1:2" x14ac:dyDescent="0.35">
      <c r="A31" s="33" t="s">
        <v>34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Determinantes do g</vt:lpstr>
      <vt:lpstr>Efeito Crescimento</vt:lpstr>
      <vt:lpstr>Efeito Risco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Sanchez Carrete</dc:creator>
  <cp:lastModifiedBy>liliam carrete</cp:lastModifiedBy>
  <cp:lastPrinted>2014-05-12T11:39:52Z</cp:lastPrinted>
  <dcterms:created xsi:type="dcterms:W3CDTF">2014-05-12T11:14:32Z</dcterms:created>
  <dcterms:modified xsi:type="dcterms:W3CDTF">2019-04-30T17:42:05Z</dcterms:modified>
</cp:coreProperties>
</file>