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Google Drive\pqi 3402 opIII\2021\"/>
    </mc:Choice>
  </mc:AlternateContent>
  <xr:revisionPtr revIDLastSave="0" documentId="13_ncr:1_{95136718-F041-4029-A9F7-F3C42B0E38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ronograma v0" sheetId="7" r:id="rId1"/>
    <sheet name="resumo v0" sheetId="6" state="hidden" r:id="rId2"/>
  </sheet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7" l="1"/>
  <c r="L6" i="7" s="1"/>
  <c r="K7" i="7"/>
  <c r="L7" i="7" s="1"/>
  <c r="K30" i="7"/>
  <c r="L30" i="7" s="1"/>
  <c r="K31" i="7"/>
  <c r="L31" i="7" s="1"/>
  <c r="K50" i="7"/>
  <c r="L50" i="7" s="1"/>
  <c r="K5" i="7"/>
  <c r="L5" i="7" s="1"/>
  <c r="J6" i="7"/>
  <c r="J7" i="7"/>
  <c r="J29" i="7"/>
  <c r="K29" i="7" s="1"/>
  <c r="L29" i="7" s="1"/>
  <c r="J30" i="7"/>
  <c r="J31" i="7"/>
  <c r="J50" i="7"/>
  <c r="J5" i="7"/>
  <c r="E17" i="6" l="1"/>
  <c r="E18" i="6" s="1"/>
  <c r="E20" i="7" l="1"/>
  <c r="E21" i="7"/>
  <c r="E22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4" i="7"/>
  <c r="E45" i="7"/>
  <c r="E46" i="7"/>
  <c r="E47" i="7"/>
  <c r="E48" i="7"/>
  <c r="E49" i="7"/>
  <c r="E6" i="7"/>
  <c r="E7" i="7"/>
  <c r="E8" i="7"/>
  <c r="E9" i="7"/>
  <c r="E10" i="7"/>
  <c r="E11" i="7"/>
  <c r="E12" i="7"/>
  <c r="E13" i="7"/>
  <c r="E14" i="7"/>
  <c r="E15" i="7"/>
  <c r="E16" i="7"/>
  <c r="E5" i="7"/>
  <c r="C37" i="7"/>
  <c r="C34" i="7"/>
  <c r="J34" i="7" s="1"/>
  <c r="K34" i="7" s="1"/>
  <c r="L34" i="7" s="1"/>
  <c r="C33" i="7"/>
  <c r="C32" i="7"/>
  <c r="C9" i="7"/>
  <c r="C10" i="7"/>
  <c r="C8" i="7"/>
  <c r="C12" i="7" l="1"/>
  <c r="J9" i="7"/>
  <c r="K9" i="7" s="1"/>
  <c r="L9" i="7" s="1"/>
  <c r="C40" i="7"/>
  <c r="J37" i="7"/>
  <c r="K37" i="7" s="1"/>
  <c r="L37" i="7" s="1"/>
  <c r="C11" i="7"/>
  <c r="J8" i="7"/>
  <c r="K8" i="7" s="1"/>
  <c r="L8" i="7" s="1"/>
  <c r="C36" i="7"/>
  <c r="J33" i="7"/>
  <c r="K33" i="7" s="1"/>
  <c r="L33" i="7" s="1"/>
  <c r="C35" i="7"/>
  <c r="J32" i="7"/>
  <c r="K32" i="7" s="1"/>
  <c r="L32" i="7" s="1"/>
  <c r="C13" i="7"/>
  <c r="J10" i="7"/>
  <c r="K10" i="7" s="1"/>
  <c r="L10" i="7" s="1"/>
  <c r="E53" i="7"/>
  <c r="E52" i="7"/>
  <c r="E51" i="7"/>
  <c r="B17" i="6"/>
  <c r="B18" i="6" s="1"/>
  <c r="C17" i="6"/>
  <c r="C18" i="6" s="1"/>
  <c r="C16" i="7" l="1"/>
  <c r="J13" i="7"/>
  <c r="K13" i="7" s="1"/>
  <c r="L13" i="7" s="1"/>
  <c r="C39" i="7"/>
  <c r="J36" i="7"/>
  <c r="K36" i="7" s="1"/>
  <c r="L36" i="7" s="1"/>
  <c r="C43" i="7"/>
  <c r="J40" i="7"/>
  <c r="K40" i="7" s="1"/>
  <c r="L40" i="7" s="1"/>
  <c r="C38" i="7"/>
  <c r="J35" i="7"/>
  <c r="K35" i="7" s="1"/>
  <c r="L35" i="7" s="1"/>
  <c r="C14" i="7"/>
  <c r="J11" i="7"/>
  <c r="K11" i="7" s="1"/>
  <c r="L11" i="7" s="1"/>
  <c r="C15" i="7"/>
  <c r="J12" i="7"/>
  <c r="K12" i="7" s="1"/>
  <c r="L12" i="7" s="1"/>
  <c r="E54" i="7"/>
  <c r="D17" i="6"/>
  <c r="D18" i="6" s="1"/>
  <c r="C18" i="7" l="1"/>
  <c r="J15" i="7"/>
  <c r="K15" i="7" s="1"/>
  <c r="L15" i="7" s="1"/>
  <c r="C41" i="7"/>
  <c r="J38" i="7"/>
  <c r="K38" i="7" s="1"/>
  <c r="L38" i="7" s="1"/>
  <c r="C42" i="7"/>
  <c r="J39" i="7"/>
  <c r="K39" i="7" s="1"/>
  <c r="L39" i="7" s="1"/>
  <c r="C17" i="7"/>
  <c r="J14" i="7"/>
  <c r="K14" i="7" s="1"/>
  <c r="L14" i="7" s="1"/>
  <c r="C46" i="7"/>
  <c r="J43" i="7"/>
  <c r="K43" i="7" s="1"/>
  <c r="L43" i="7" s="1"/>
  <c r="C19" i="7"/>
  <c r="J16" i="7"/>
  <c r="K16" i="7" s="1"/>
  <c r="L16" i="7" s="1"/>
  <c r="C44" i="7" l="1"/>
  <c r="J41" i="7"/>
  <c r="K41" i="7" s="1"/>
  <c r="L41" i="7" s="1"/>
  <c r="C22" i="7"/>
  <c r="J19" i="7"/>
  <c r="K19" i="7" s="1"/>
  <c r="L19" i="7" s="1"/>
  <c r="C20" i="7"/>
  <c r="J17" i="7"/>
  <c r="K17" i="7" s="1"/>
  <c r="L17" i="7" s="1"/>
  <c r="C49" i="7"/>
  <c r="J49" i="7" s="1"/>
  <c r="K49" i="7" s="1"/>
  <c r="L49" i="7" s="1"/>
  <c r="J46" i="7"/>
  <c r="K46" i="7" s="1"/>
  <c r="L46" i="7" s="1"/>
  <c r="C45" i="7"/>
  <c r="J42" i="7"/>
  <c r="K42" i="7" s="1"/>
  <c r="L42" i="7" s="1"/>
  <c r="C21" i="7"/>
  <c r="J18" i="7"/>
  <c r="K18" i="7" s="1"/>
  <c r="L18" i="7" s="1"/>
  <c r="C25" i="7" l="1"/>
  <c r="J22" i="7"/>
  <c r="K22" i="7" s="1"/>
  <c r="L22" i="7" s="1"/>
  <c r="C24" i="7"/>
  <c r="J21" i="7"/>
  <c r="K21" i="7" s="1"/>
  <c r="L21" i="7" s="1"/>
  <c r="C48" i="7"/>
  <c r="J48" i="7" s="1"/>
  <c r="K48" i="7" s="1"/>
  <c r="L48" i="7" s="1"/>
  <c r="J45" i="7"/>
  <c r="K45" i="7" s="1"/>
  <c r="L45" i="7" s="1"/>
  <c r="C23" i="7"/>
  <c r="J20" i="7"/>
  <c r="K20" i="7" s="1"/>
  <c r="L20" i="7" s="1"/>
  <c r="C47" i="7"/>
  <c r="J47" i="7" s="1"/>
  <c r="K47" i="7" s="1"/>
  <c r="L47" i="7" s="1"/>
  <c r="J44" i="7"/>
  <c r="K44" i="7" s="1"/>
  <c r="L44" i="7" s="1"/>
  <c r="C27" i="7" l="1"/>
  <c r="J27" i="7" s="1"/>
  <c r="K27" i="7" s="1"/>
  <c r="L27" i="7" s="1"/>
  <c r="J24" i="7"/>
  <c r="K24" i="7" s="1"/>
  <c r="L24" i="7" s="1"/>
  <c r="C26" i="7"/>
  <c r="J26" i="7" s="1"/>
  <c r="K26" i="7" s="1"/>
  <c r="L26" i="7" s="1"/>
  <c r="J23" i="7"/>
  <c r="K23" i="7" s="1"/>
  <c r="L23" i="7" s="1"/>
  <c r="C28" i="7"/>
  <c r="J28" i="7" s="1"/>
  <c r="K28" i="7" s="1"/>
  <c r="L28" i="7" s="1"/>
  <c r="J25" i="7"/>
  <c r="K25" i="7" s="1"/>
  <c r="L25" i="7" s="1"/>
</calcChain>
</file>

<file path=xl/sharedStrings.xml><?xml version="1.0" encoding="utf-8"?>
<sst xmlns="http://schemas.openxmlformats.org/spreadsheetml/2006/main" count="221" uniqueCount="99">
  <si>
    <t>Data</t>
  </si>
  <si>
    <t>Turma</t>
  </si>
  <si>
    <t>Assunto</t>
  </si>
  <si>
    <t>Obs.</t>
  </si>
  <si>
    <t>Métodos de separação e índices desempenho</t>
  </si>
  <si>
    <t>Equilíbrio em sistemas multifásicos</t>
  </si>
  <si>
    <t>Transporte de massa e balanços em estágios 1</t>
  </si>
  <si>
    <t>Transporte de massa e balanços em estágios 2</t>
  </si>
  <si>
    <t>Destilação em bateladas 1</t>
  </si>
  <si>
    <t>Destilação em bateladas 2</t>
  </si>
  <si>
    <t>Destilação contínua (McCabe-Thiele) 1</t>
  </si>
  <si>
    <t>Destilação contínua (McCabe-Thiele) 2</t>
  </si>
  <si>
    <t>Destilação contínua (Método FUG) 1</t>
  </si>
  <si>
    <t>Destilação contínua (Método FUG) 2</t>
  </si>
  <si>
    <t>Destilação contínua (Método FUG) 3</t>
  </si>
  <si>
    <t>Destilação contínua (Método FUG) 4</t>
  </si>
  <si>
    <t>Extração Líquido-líquido 1</t>
  </si>
  <si>
    <t>Extração Líquido-líquido 2</t>
  </si>
  <si>
    <t>marcelo</t>
  </si>
  <si>
    <t>moisés</t>
  </si>
  <si>
    <t>PQI-3402 - OPERAÇÕES UNITÁRIAS III</t>
  </si>
  <si>
    <t>VERSÃO:</t>
  </si>
  <si>
    <t>dia da semana</t>
  </si>
  <si>
    <t>aula</t>
  </si>
  <si>
    <t>docente</t>
  </si>
  <si>
    <t>Número de aulas de 100 min</t>
  </si>
  <si>
    <t>tema</t>
  </si>
  <si>
    <t>Transporte de massa e balanços em estágios</t>
  </si>
  <si>
    <t>Estágio de equilíbrio</t>
  </si>
  <si>
    <t>Flash</t>
  </si>
  <si>
    <t>Cristalização</t>
  </si>
  <si>
    <t>Membranas</t>
  </si>
  <si>
    <t>Destilação em bateladas</t>
  </si>
  <si>
    <t>Destilação contínua (McCabe-Thiele)</t>
  </si>
  <si>
    <t>Destilação contínua (Método FUG)</t>
  </si>
  <si>
    <t>Extração Líquido-líquido</t>
  </si>
  <si>
    <t>provinhas</t>
  </si>
  <si>
    <t>provas 1 e 2</t>
  </si>
  <si>
    <t>aulas de 100</t>
  </si>
  <si>
    <t>semanas</t>
  </si>
  <si>
    <t>Soma de 2019</t>
  </si>
  <si>
    <t>Soma de 2018</t>
  </si>
  <si>
    <t>Rótulos de Linha</t>
  </si>
  <si>
    <t>(vazio)</t>
  </si>
  <si>
    <t>Total Geral</t>
  </si>
  <si>
    <t>Cristalização 1</t>
  </si>
  <si>
    <t>Flash 1</t>
  </si>
  <si>
    <t>Cristalização 3</t>
  </si>
  <si>
    <t>nr semanas</t>
  </si>
  <si>
    <t>nr aulas 01</t>
  </si>
  <si>
    <t>nr aulas 31</t>
  </si>
  <si>
    <t>nr aulas 32</t>
  </si>
  <si>
    <t>inclui 2 provas, não sub</t>
  </si>
  <si>
    <t>Soma de 2020</t>
  </si>
  <si>
    <t>T1</t>
  </si>
  <si>
    <t>I1</t>
  </si>
  <si>
    <t>TM1</t>
  </si>
  <si>
    <t>TM2</t>
  </si>
  <si>
    <t>FL1</t>
  </si>
  <si>
    <t>FL2</t>
  </si>
  <si>
    <t>notas</t>
  </si>
  <si>
    <t>nome "estagio de equilibrio" foi eliminado, pois este assunto já é dado em "transporte de massa e balanços"</t>
  </si>
  <si>
    <t>abreviatura</t>
  </si>
  <si>
    <t>I</t>
  </si>
  <si>
    <t>EQ</t>
  </si>
  <si>
    <t>T</t>
  </si>
  <si>
    <t>TM</t>
  </si>
  <si>
    <t>Fl</t>
  </si>
  <si>
    <t>CR</t>
  </si>
  <si>
    <t xml:space="preserve">   logo, aumentou 1 aula em TM e eliminou EQ</t>
  </si>
  <si>
    <t>provinha foi dada no meio de Flash, sobrou exercio para dar na etapa de membranas</t>
  </si>
  <si>
    <t>CR1</t>
  </si>
  <si>
    <t>CR2</t>
  </si>
  <si>
    <t>CR3</t>
  </si>
  <si>
    <t>CR4</t>
  </si>
  <si>
    <t>Transporte de massa e balanços em estágios 3</t>
  </si>
  <si>
    <t>CRONOGRAMA 2021</t>
  </si>
  <si>
    <t>3af</t>
  </si>
  <si>
    <t>fim do módulo acadêmico</t>
  </si>
  <si>
    <t>5af</t>
  </si>
  <si>
    <t>6af</t>
  </si>
  <si>
    <t>sequep</t>
  </si>
  <si>
    <t>carnaval</t>
  </si>
  <si>
    <t>paixão de cristo</t>
  </si>
  <si>
    <t>Soma de 2021</t>
  </si>
  <si>
    <t>Flash 2</t>
  </si>
  <si>
    <t>TM3</t>
  </si>
  <si>
    <t>Cristalização 2</t>
  </si>
  <si>
    <t>Cristalização 4</t>
  </si>
  <si>
    <t>Prova 1</t>
  </si>
  <si>
    <t>livre</t>
  </si>
  <si>
    <t>Extração Líquido-líquido 3</t>
  </si>
  <si>
    <t>Prova 2</t>
  </si>
  <si>
    <t>eliminadas as 2 provinhas, em troca há exercícios no início de cada aula</t>
  </si>
  <si>
    <t>Cristalização 5</t>
  </si>
  <si>
    <t>Destilação contínua (McCabe-Thiele) 3</t>
  </si>
  <si>
    <t>1 = domingo</t>
  </si>
  <si>
    <t>retirado membranas, pois já é dado em ftIII. Em troca +1 aula para marcelo e +1 para moises nos demais temas</t>
  </si>
  <si>
    <t>CR5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</si>
</sst>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7" formatCode="[$-416]d\-mmm;@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/>
    </xf>
    <xf numFmtId="16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7" fillId="2" borderId="1" xfId="0" applyFont="1" applyFill="1" applyBorder="1" applyAlignment="1">
      <alignment vertical="center"/>
    </xf>
    <xf numFmtId="14" fontId="6" fillId="0" borderId="3" xfId="0" applyNumberFormat="1" applyFont="1" applyBorder="1" applyAlignment="1">
      <alignment horizontal="left"/>
    </xf>
    <xf numFmtId="167" fontId="6" fillId="0" borderId="3" xfId="0" applyNumberFormat="1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922020</xdr:colOff>
      <xdr:row>0</xdr:row>
      <xdr:rowOff>22860</xdr:rowOff>
    </xdr:from>
    <xdr:to>
      <xdr:col>8</xdr:col>
      <xdr:colOff>24765</xdr:colOff>
      <xdr:row>2</xdr:row>
      <xdr:rowOff>134548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820" y="22860"/>
          <a:ext cx="3461385" cy="507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o" refreshedDate="44196.696301041666" createdVersion="6" refreshedVersion="6" minRefreshableVersion="3" recordCount="13" xr:uid="{F3B85321-9667-4CAF-A637-8B97ED9CA290}">
  <cacheSource type="worksheet">
    <worksheetSource ref="A3:G16" sheet="resumo v0"/>
  </cacheSource>
  <cacheFields count="7">
    <cacheField name="abreviatura" numFmtId="0">
      <sharedItems containsBlank="1"/>
    </cacheField>
    <cacheField name="2018" numFmtId="0">
      <sharedItems containsString="0" containsBlank="1" containsNumber="1" containsInteger="1" minValue="1" maxValue="5"/>
    </cacheField>
    <cacheField name="2019" numFmtId="0">
      <sharedItems containsString="0" containsBlank="1" containsNumber="1" containsInteger="1" minValue="1" maxValue="5"/>
    </cacheField>
    <cacheField name="2020" numFmtId="0">
      <sharedItems containsString="0" containsBlank="1" containsNumber="1" containsInteger="1" minValue="0" maxValue="5"/>
    </cacheField>
    <cacheField name="2021" numFmtId="0">
      <sharedItems containsString="0" containsBlank="1" containsNumber="1" containsInteger="1" minValue="0" maxValue="5"/>
    </cacheField>
    <cacheField name="tema" numFmtId="0">
      <sharedItems/>
    </cacheField>
    <cacheField name="docente" numFmtId="0">
      <sharedItems containsBlank="1" count="3">
        <s v="marcelo"/>
        <s v="moisé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s v="I"/>
    <n v="1"/>
    <n v="1"/>
    <n v="1"/>
    <n v="1"/>
    <s v="Métodos de separação e índices desempenho"/>
    <x v="0"/>
  </r>
  <r>
    <s v="T"/>
    <n v="1"/>
    <n v="1"/>
    <n v="1"/>
    <n v="1"/>
    <s v="Equilíbrio em sistemas multifásicos"/>
    <x v="0"/>
  </r>
  <r>
    <s v="TM"/>
    <n v="2"/>
    <n v="2"/>
    <n v="3"/>
    <n v="3"/>
    <s v="Transporte de massa e balanços em estágios"/>
    <x v="0"/>
  </r>
  <r>
    <s v="EQ"/>
    <n v="2"/>
    <n v="1"/>
    <n v="0"/>
    <n v="0"/>
    <s v="Estágio de equilíbrio"/>
    <x v="0"/>
  </r>
  <r>
    <s v="Fl"/>
    <n v="2"/>
    <n v="1"/>
    <n v="3"/>
    <n v="2"/>
    <s v="Flash"/>
    <x v="0"/>
  </r>
  <r>
    <m/>
    <n v="1"/>
    <n v="3"/>
    <n v="2"/>
    <n v="0"/>
    <s v="Membranas"/>
    <x v="0"/>
  </r>
  <r>
    <s v="CR"/>
    <n v="5"/>
    <n v="5"/>
    <n v="5"/>
    <n v="5"/>
    <s v="Cristalização"/>
    <x v="0"/>
  </r>
  <r>
    <m/>
    <n v="2"/>
    <n v="2"/>
    <n v="2"/>
    <n v="2"/>
    <s v="Destilação em bateladas"/>
    <x v="1"/>
  </r>
  <r>
    <m/>
    <n v="2"/>
    <n v="2"/>
    <n v="2"/>
    <n v="3"/>
    <s v="Destilação contínua (McCabe-Thiele)"/>
    <x v="1"/>
  </r>
  <r>
    <m/>
    <n v="4"/>
    <n v="4"/>
    <n v="4"/>
    <n v="4"/>
    <s v="Destilação contínua (Método FUG)"/>
    <x v="1"/>
  </r>
  <r>
    <m/>
    <n v="3"/>
    <n v="3"/>
    <n v="3"/>
    <n v="3"/>
    <s v="Extração Líquido-líquido"/>
    <x v="1"/>
  </r>
  <r>
    <m/>
    <m/>
    <m/>
    <m/>
    <m/>
    <s v="provinhas"/>
    <x v="2"/>
  </r>
  <r>
    <m/>
    <n v="2"/>
    <n v="2"/>
    <n v="2"/>
    <n v="2"/>
    <s v="provas 1 e 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1B7381-0D4A-409B-9FCF-A37B487FB178}" name="Tabela dinâmica2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J20:N24" firstHeaderRow="0" firstDataRow="1" firstDataCol="1"/>
  <pivotFields count="7">
    <pivotField showAll="0"/>
    <pivotField dataField="1" showAll="0"/>
    <pivotField dataField="1" showAll="0"/>
    <pivotField dataField="1" showAll="0"/>
    <pivotField dataField="1" showAll="0"/>
    <pivotField showAll="0"/>
    <pivotField axis="axisRow" showAll="0">
      <items count="4">
        <item x="0"/>
        <item x="1"/>
        <item x="2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a de 2018" fld="1" baseField="0" baseItem="1"/>
    <dataField name="Soma de 2019" fld="2" baseField="0" baseItem="1"/>
    <dataField name="Soma de 2020" fld="3" baseField="0" baseItem="0"/>
    <dataField name="Soma de 2021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4"/>
  <sheetViews>
    <sheetView tabSelected="1" workbookViewId="0">
      <selection activeCell="E54" sqref="E54"/>
    </sheetView>
  </sheetViews>
  <sheetFormatPr defaultRowHeight="14.4" x14ac:dyDescent="0.3"/>
  <cols>
    <col min="1" max="1" width="3.33203125" customWidth="1"/>
    <col min="2" max="2" width="6.33203125" hidden="1" customWidth="1"/>
    <col min="3" max="3" width="10.6640625" bestFit="1" customWidth="1"/>
    <col min="4" max="4" width="8" customWidth="1"/>
    <col min="5" max="5" width="9.44140625" customWidth="1"/>
    <col min="6" max="6" width="39.33203125" bestFit="1" customWidth="1"/>
    <col min="8" max="8" width="15.33203125" customWidth="1"/>
    <col min="10" max="12" width="0" hidden="1" customWidth="1"/>
  </cols>
  <sheetData>
    <row r="1" spans="2:12" ht="15.6" x14ac:dyDescent="0.3">
      <c r="C1" s="9" t="s">
        <v>20</v>
      </c>
      <c r="D1" s="10"/>
      <c r="E1" s="10"/>
      <c r="F1" s="9"/>
    </row>
    <row r="2" spans="2:12" ht="15.6" x14ac:dyDescent="0.3">
      <c r="C2" s="9" t="s">
        <v>76</v>
      </c>
      <c r="D2" s="10"/>
      <c r="E2" s="10"/>
      <c r="F2" s="10"/>
    </row>
    <row r="3" spans="2:12" ht="15.6" x14ac:dyDescent="0.3">
      <c r="C3" s="10" t="s">
        <v>21</v>
      </c>
      <c r="D3" s="10"/>
      <c r="E3" s="17">
        <v>44196</v>
      </c>
      <c r="F3" s="16"/>
      <c r="J3" t="s">
        <v>96</v>
      </c>
    </row>
    <row r="4" spans="2:12" ht="28.8" x14ac:dyDescent="0.3">
      <c r="B4" s="2" t="s">
        <v>23</v>
      </c>
      <c r="C4" s="2" t="s">
        <v>0</v>
      </c>
      <c r="D4" s="2" t="s">
        <v>22</v>
      </c>
      <c r="E4" s="6" t="s">
        <v>1</v>
      </c>
      <c r="F4" s="2" t="s">
        <v>2</v>
      </c>
      <c r="G4" s="2" t="s">
        <v>24</v>
      </c>
      <c r="H4" s="2" t="s">
        <v>3</v>
      </c>
    </row>
    <row r="5" spans="2:12" x14ac:dyDescent="0.3">
      <c r="B5" s="3" t="s">
        <v>55</v>
      </c>
      <c r="C5" s="4">
        <v>44201</v>
      </c>
      <c r="D5" s="8" t="s">
        <v>77</v>
      </c>
      <c r="E5" s="7" t="str">
        <f>IF(D5="6af","01",IF(D5="3af","32",IF(D5="5af","31",IF(D5="2af","oopps","--"))))</f>
        <v>32</v>
      </c>
      <c r="F5" t="s">
        <v>4</v>
      </c>
      <c r="G5" s="1" t="s">
        <v>18</v>
      </c>
      <c r="H5" s="2"/>
      <c r="J5">
        <f>WEEKDAY(C5)</f>
        <v>3</v>
      </c>
      <c r="K5" t="str">
        <f>IF(J5=3,"3af",IF(J5=5,"5af",IF(J5=6,"6af","outro")))</f>
        <v>3af</v>
      </c>
      <c r="L5" t="str">
        <f>IF(D5=K5,"ok","fuds")</f>
        <v>ok</v>
      </c>
    </row>
    <row r="6" spans="2:12" x14ac:dyDescent="0.3">
      <c r="B6" s="3" t="s">
        <v>55</v>
      </c>
      <c r="C6" s="4">
        <v>44203</v>
      </c>
      <c r="D6" s="8" t="s">
        <v>79</v>
      </c>
      <c r="E6" s="7" t="str">
        <f t="shared" ref="E6:E49" si="0">IF(D6="6af","01",IF(D6="3af","32",IF(D6="5af","31",IF(D6="2af","oopps","--"))))</f>
        <v>31</v>
      </c>
      <c r="F6" t="s">
        <v>4</v>
      </c>
      <c r="G6" s="1" t="s">
        <v>18</v>
      </c>
      <c r="H6" s="2"/>
      <c r="J6">
        <f t="shared" ref="J6:J50" si="1">WEEKDAY(C6)</f>
        <v>5</v>
      </c>
      <c r="K6" t="str">
        <f t="shared" ref="K6:K50" si="2">IF(J6=3,"3af",IF(J6=5,"5af",IF(J6=6,"6af","outro")))</f>
        <v>5af</v>
      </c>
      <c r="L6" t="str">
        <f t="shared" ref="L6:L50" si="3">IF(D6=K6,"ok","fuds")</f>
        <v>ok</v>
      </c>
    </row>
    <row r="7" spans="2:12" x14ac:dyDescent="0.3">
      <c r="B7" s="3" t="s">
        <v>54</v>
      </c>
      <c r="C7" s="4">
        <v>44204</v>
      </c>
      <c r="D7" s="8" t="s">
        <v>80</v>
      </c>
      <c r="E7" s="7" t="str">
        <f t="shared" si="0"/>
        <v>01</v>
      </c>
      <c r="F7" t="s">
        <v>5</v>
      </c>
      <c r="G7" s="1" t="s">
        <v>18</v>
      </c>
      <c r="H7" s="1"/>
      <c r="J7">
        <f t="shared" si="1"/>
        <v>6</v>
      </c>
      <c r="K7" t="str">
        <f t="shared" si="2"/>
        <v>6af</v>
      </c>
      <c r="L7" t="str">
        <f t="shared" si="3"/>
        <v>ok</v>
      </c>
    </row>
    <row r="8" spans="2:12" x14ac:dyDescent="0.3">
      <c r="B8" s="3" t="s">
        <v>56</v>
      </c>
      <c r="C8" s="4">
        <f>C5+7</f>
        <v>44208</v>
      </c>
      <c r="D8" s="8" t="s">
        <v>77</v>
      </c>
      <c r="E8" s="7" t="str">
        <f t="shared" si="0"/>
        <v>32</v>
      </c>
      <c r="F8" s="1" t="s">
        <v>6</v>
      </c>
      <c r="G8" s="1" t="s">
        <v>18</v>
      </c>
      <c r="H8" s="1"/>
      <c r="J8">
        <f t="shared" si="1"/>
        <v>3</v>
      </c>
      <c r="K8" t="str">
        <f t="shared" si="2"/>
        <v>3af</v>
      </c>
      <c r="L8" t="str">
        <f t="shared" si="3"/>
        <v>ok</v>
      </c>
    </row>
    <row r="9" spans="2:12" x14ac:dyDescent="0.3">
      <c r="B9" s="3" t="s">
        <v>56</v>
      </c>
      <c r="C9" s="4">
        <f t="shared" ref="C9:C49" si="4">C6+7</f>
        <v>44210</v>
      </c>
      <c r="D9" s="8" t="s">
        <v>79</v>
      </c>
      <c r="E9" s="7" t="str">
        <f t="shared" si="0"/>
        <v>31</v>
      </c>
      <c r="F9" s="1" t="s">
        <v>6</v>
      </c>
      <c r="G9" s="1" t="s">
        <v>18</v>
      </c>
      <c r="H9" s="1"/>
      <c r="J9">
        <f t="shared" si="1"/>
        <v>5</v>
      </c>
      <c r="K9" t="str">
        <f t="shared" si="2"/>
        <v>5af</v>
      </c>
      <c r="L9" t="str">
        <f t="shared" si="3"/>
        <v>ok</v>
      </c>
    </row>
    <row r="10" spans="2:12" x14ac:dyDescent="0.3">
      <c r="B10" s="3" t="s">
        <v>57</v>
      </c>
      <c r="C10" s="4">
        <f t="shared" si="4"/>
        <v>44211</v>
      </c>
      <c r="D10" s="8" t="s">
        <v>80</v>
      </c>
      <c r="E10" s="7" t="str">
        <f t="shared" si="0"/>
        <v>01</v>
      </c>
      <c r="F10" s="1" t="s">
        <v>7</v>
      </c>
      <c r="G10" s="1" t="s">
        <v>18</v>
      </c>
      <c r="H10" s="1"/>
      <c r="J10">
        <f t="shared" si="1"/>
        <v>6</v>
      </c>
      <c r="K10" t="str">
        <f t="shared" si="2"/>
        <v>6af</v>
      </c>
      <c r="L10" t="str">
        <f t="shared" si="3"/>
        <v>ok</v>
      </c>
    </row>
    <row r="11" spans="2:12" x14ac:dyDescent="0.3">
      <c r="B11" s="3" t="s">
        <v>86</v>
      </c>
      <c r="C11" s="4">
        <f t="shared" si="4"/>
        <v>44215</v>
      </c>
      <c r="D11" s="8" t="s">
        <v>77</v>
      </c>
      <c r="E11" s="7" t="str">
        <f t="shared" si="0"/>
        <v>32</v>
      </c>
      <c r="F11" t="s">
        <v>75</v>
      </c>
      <c r="G11" s="1" t="s">
        <v>18</v>
      </c>
      <c r="H11" s="1"/>
      <c r="J11">
        <f t="shared" si="1"/>
        <v>3</v>
      </c>
      <c r="K11" t="str">
        <f t="shared" si="2"/>
        <v>3af</v>
      </c>
      <c r="L11" t="str">
        <f t="shared" si="3"/>
        <v>ok</v>
      </c>
    </row>
    <row r="12" spans="2:12" x14ac:dyDescent="0.3">
      <c r="B12" s="3" t="s">
        <v>86</v>
      </c>
      <c r="C12" s="4">
        <f t="shared" si="4"/>
        <v>44217</v>
      </c>
      <c r="D12" s="8" t="s">
        <v>79</v>
      </c>
      <c r="E12" s="7" t="str">
        <f t="shared" si="0"/>
        <v>31</v>
      </c>
      <c r="F12" t="s">
        <v>75</v>
      </c>
      <c r="G12" s="1" t="s">
        <v>18</v>
      </c>
      <c r="H12" s="1"/>
      <c r="J12">
        <f t="shared" si="1"/>
        <v>5</v>
      </c>
      <c r="K12" t="str">
        <f t="shared" si="2"/>
        <v>5af</v>
      </c>
      <c r="L12" t="str">
        <f t="shared" si="3"/>
        <v>ok</v>
      </c>
    </row>
    <row r="13" spans="2:12" x14ac:dyDescent="0.3">
      <c r="B13" s="3" t="s">
        <v>58</v>
      </c>
      <c r="C13" s="4">
        <f t="shared" si="4"/>
        <v>44218</v>
      </c>
      <c r="D13" s="8" t="s">
        <v>80</v>
      </c>
      <c r="E13" s="7" t="str">
        <f t="shared" si="0"/>
        <v>01</v>
      </c>
      <c r="F13" s="1" t="s">
        <v>46</v>
      </c>
      <c r="G13" s="1" t="s">
        <v>18</v>
      </c>
      <c r="H13" s="1"/>
      <c r="J13">
        <f t="shared" si="1"/>
        <v>6</v>
      </c>
      <c r="K13" t="str">
        <f t="shared" si="2"/>
        <v>6af</v>
      </c>
      <c r="L13" t="str">
        <f t="shared" si="3"/>
        <v>ok</v>
      </c>
    </row>
    <row r="14" spans="2:12" x14ac:dyDescent="0.3">
      <c r="B14" s="3" t="s">
        <v>59</v>
      </c>
      <c r="C14" s="4">
        <f t="shared" si="4"/>
        <v>44222</v>
      </c>
      <c r="D14" s="8" t="s">
        <v>77</v>
      </c>
      <c r="E14" s="7" t="str">
        <f t="shared" si="0"/>
        <v>32</v>
      </c>
      <c r="F14" s="1" t="s">
        <v>85</v>
      </c>
      <c r="G14" s="1" t="s">
        <v>18</v>
      </c>
      <c r="H14" s="1"/>
      <c r="J14">
        <f t="shared" si="1"/>
        <v>3</v>
      </c>
      <c r="K14" t="str">
        <f t="shared" si="2"/>
        <v>3af</v>
      </c>
      <c r="L14" t="str">
        <f t="shared" si="3"/>
        <v>ok</v>
      </c>
    </row>
    <row r="15" spans="2:12" x14ac:dyDescent="0.3">
      <c r="B15" s="3" t="s">
        <v>59</v>
      </c>
      <c r="C15" s="4">
        <f t="shared" si="4"/>
        <v>44224</v>
      </c>
      <c r="D15" s="8" t="s">
        <v>79</v>
      </c>
      <c r="E15" s="7" t="str">
        <f t="shared" si="0"/>
        <v>31</v>
      </c>
      <c r="F15" s="1" t="s">
        <v>85</v>
      </c>
      <c r="G15" s="1" t="s">
        <v>18</v>
      </c>
      <c r="H15" s="1"/>
      <c r="J15">
        <f t="shared" si="1"/>
        <v>5</v>
      </c>
      <c r="K15" t="str">
        <f t="shared" si="2"/>
        <v>5af</v>
      </c>
      <c r="L15" t="str">
        <f t="shared" si="3"/>
        <v>ok</v>
      </c>
    </row>
    <row r="16" spans="2:12" x14ac:dyDescent="0.3">
      <c r="B16" s="3" t="s">
        <v>71</v>
      </c>
      <c r="C16" s="4">
        <f t="shared" si="4"/>
        <v>44225</v>
      </c>
      <c r="D16" s="8" t="s">
        <v>80</v>
      </c>
      <c r="E16" s="7" t="str">
        <f t="shared" si="0"/>
        <v>01</v>
      </c>
      <c r="F16" s="1" t="s">
        <v>45</v>
      </c>
      <c r="G16" s="1" t="s">
        <v>18</v>
      </c>
      <c r="H16" s="1"/>
      <c r="J16">
        <f t="shared" si="1"/>
        <v>6</v>
      </c>
      <c r="K16" t="str">
        <f t="shared" si="2"/>
        <v>6af</v>
      </c>
      <c r="L16" t="str">
        <f t="shared" si="3"/>
        <v>ok</v>
      </c>
    </row>
    <row r="17" spans="2:12" x14ac:dyDescent="0.3">
      <c r="B17" s="3"/>
      <c r="C17" s="4">
        <f t="shared" si="4"/>
        <v>44229</v>
      </c>
      <c r="D17" s="8" t="s">
        <v>77</v>
      </c>
      <c r="E17" s="7"/>
      <c r="F17" s="5" t="s">
        <v>81</v>
      </c>
      <c r="G17" s="1" t="s">
        <v>18</v>
      </c>
      <c r="H17" s="1"/>
      <c r="J17">
        <f t="shared" si="1"/>
        <v>3</v>
      </c>
      <c r="K17" t="str">
        <f t="shared" si="2"/>
        <v>3af</v>
      </c>
      <c r="L17" t="str">
        <f t="shared" si="3"/>
        <v>ok</v>
      </c>
    </row>
    <row r="18" spans="2:12" x14ac:dyDescent="0.3">
      <c r="B18" s="3"/>
      <c r="C18" s="4">
        <f t="shared" si="4"/>
        <v>44231</v>
      </c>
      <c r="D18" s="8" t="s">
        <v>79</v>
      </c>
      <c r="E18" s="7"/>
      <c r="F18" s="5" t="s">
        <v>81</v>
      </c>
      <c r="G18" s="1" t="s">
        <v>18</v>
      </c>
      <c r="H18" s="1"/>
      <c r="J18">
        <f t="shared" si="1"/>
        <v>5</v>
      </c>
      <c r="K18" t="str">
        <f t="shared" si="2"/>
        <v>5af</v>
      </c>
      <c r="L18" t="str">
        <f t="shared" si="3"/>
        <v>ok</v>
      </c>
    </row>
    <row r="19" spans="2:12" x14ac:dyDescent="0.3">
      <c r="B19" s="3"/>
      <c r="C19" s="4">
        <f t="shared" si="4"/>
        <v>44232</v>
      </c>
      <c r="D19" s="8" t="s">
        <v>80</v>
      </c>
      <c r="E19" s="7"/>
      <c r="F19" s="5" t="s">
        <v>81</v>
      </c>
      <c r="G19" s="1" t="s">
        <v>18</v>
      </c>
      <c r="H19" s="1"/>
      <c r="J19">
        <f t="shared" si="1"/>
        <v>6</v>
      </c>
      <c r="K19" t="str">
        <f t="shared" si="2"/>
        <v>6af</v>
      </c>
      <c r="L19" t="str">
        <f t="shared" si="3"/>
        <v>ok</v>
      </c>
    </row>
    <row r="20" spans="2:12" x14ac:dyDescent="0.3">
      <c r="B20" s="3" t="s">
        <v>72</v>
      </c>
      <c r="C20" s="4">
        <f t="shared" si="4"/>
        <v>44236</v>
      </c>
      <c r="D20" s="8" t="s">
        <v>77</v>
      </c>
      <c r="E20" s="7" t="str">
        <f t="shared" si="0"/>
        <v>32</v>
      </c>
      <c r="F20" s="1" t="s">
        <v>87</v>
      </c>
      <c r="G20" s="1" t="s">
        <v>18</v>
      </c>
      <c r="H20" s="1"/>
      <c r="J20">
        <f t="shared" si="1"/>
        <v>3</v>
      </c>
      <c r="K20" t="str">
        <f t="shared" si="2"/>
        <v>3af</v>
      </c>
      <c r="L20" t="str">
        <f t="shared" si="3"/>
        <v>ok</v>
      </c>
    </row>
    <row r="21" spans="2:12" x14ac:dyDescent="0.3">
      <c r="B21" s="3" t="s">
        <v>72</v>
      </c>
      <c r="C21" s="4">
        <f t="shared" si="4"/>
        <v>44238</v>
      </c>
      <c r="D21" s="8" t="s">
        <v>79</v>
      </c>
      <c r="E21" s="7" t="str">
        <f t="shared" si="0"/>
        <v>31</v>
      </c>
      <c r="F21" s="1" t="s">
        <v>87</v>
      </c>
      <c r="G21" s="1" t="s">
        <v>18</v>
      </c>
      <c r="H21" s="1"/>
      <c r="J21">
        <f t="shared" si="1"/>
        <v>5</v>
      </c>
      <c r="K21" t="str">
        <f t="shared" si="2"/>
        <v>5af</v>
      </c>
      <c r="L21" t="str">
        <f t="shared" si="3"/>
        <v>ok</v>
      </c>
    </row>
    <row r="22" spans="2:12" x14ac:dyDescent="0.3">
      <c r="B22" s="3" t="s">
        <v>73</v>
      </c>
      <c r="C22" s="4">
        <f t="shared" si="4"/>
        <v>44239</v>
      </c>
      <c r="D22" s="8" t="s">
        <v>80</v>
      </c>
      <c r="E22" s="7" t="str">
        <f t="shared" si="0"/>
        <v>01</v>
      </c>
      <c r="F22" s="1" t="s">
        <v>47</v>
      </c>
      <c r="G22" s="1" t="s">
        <v>18</v>
      </c>
      <c r="H22" s="1"/>
      <c r="J22">
        <f t="shared" si="1"/>
        <v>6</v>
      </c>
      <c r="K22" t="str">
        <f t="shared" si="2"/>
        <v>6af</v>
      </c>
      <c r="L22" t="str">
        <f t="shared" si="3"/>
        <v>ok</v>
      </c>
    </row>
    <row r="23" spans="2:12" x14ac:dyDescent="0.3">
      <c r="B23" s="3"/>
      <c r="C23" s="4">
        <f t="shared" si="4"/>
        <v>44243</v>
      </c>
      <c r="D23" s="8" t="s">
        <v>77</v>
      </c>
      <c r="E23" s="7"/>
      <c r="F23" s="5" t="s">
        <v>82</v>
      </c>
      <c r="G23" s="1" t="s">
        <v>18</v>
      </c>
      <c r="H23" s="1"/>
      <c r="J23">
        <f t="shared" si="1"/>
        <v>3</v>
      </c>
      <c r="K23" t="str">
        <f t="shared" si="2"/>
        <v>3af</v>
      </c>
      <c r="L23" t="str">
        <f t="shared" si="3"/>
        <v>ok</v>
      </c>
    </row>
    <row r="24" spans="2:12" x14ac:dyDescent="0.3">
      <c r="B24" s="3"/>
      <c r="C24" s="4">
        <f t="shared" si="4"/>
        <v>44245</v>
      </c>
      <c r="D24" s="8" t="s">
        <v>79</v>
      </c>
      <c r="E24" s="7"/>
      <c r="F24" s="5" t="s">
        <v>90</v>
      </c>
      <c r="G24" s="1" t="s">
        <v>18</v>
      </c>
      <c r="H24" s="1"/>
      <c r="J24">
        <f t="shared" si="1"/>
        <v>5</v>
      </c>
      <c r="K24" t="str">
        <f t="shared" si="2"/>
        <v>5af</v>
      </c>
      <c r="L24" t="str">
        <f t="shared" si="3"/>
        <v>ok</v>
      </c>
    </row>
    <row r="25" spans="2:12" x14ac:dyDescent="0.3">
      <c r="B25" s="3" t="s">
        <v>74</v>
      </c>
      <c r="C25" s="4">
        <f t="shared" si="4"/>
        <v>44246</v>
      </c>
      <c r="D25" s="8" t="s">
        <v>80</v>
      </c>
      <c r="E25" s="7" t="str">
        <f t="shared" si="0"/>
        <v>01</v>
      </c>
      <c r="F25" s="15" t="s">
        <v>88</v>
      </c>
      <c r="G25" s="1" t="s">
        <v>18</v>
      </c>
      <c r="H25" s="1"/>
      <c r="J25">
        <f t="shared" si="1"/>
        <v>6</v>
      </c>
      <c r="K25" t="str">
        <f t="shared" si="2"/>
        <v>6af</v>
      </c>
      <c r="L25" t="str">
        <f t="shared" si="3"/>
        <v>ok</v>
      </c>
    </row>
    <row r="26" spans="2:12" x14ac:dyDescent="0.3">
      <c r="B26" s="3" t="s">
        <v>98</v>
      </c>
      <c r="C26" s="4">
        <f t="shared" si="4"/>
        <v>44250</v>
      </c>
      <c r="D26" s="8" t="s">
        <v>77</v>
      </c>
      <c r="E26" s="7" t="str">
        <f t="shared" si="0"/>
        <v>32</v>
      </c>
      <c r="F26" t="s">
        <v>94</v>
      </c>
      <c r="G26" s="1" t="s">
        <v>18</v>
      </c>
      <c r="H26" s="1"/>
      <c r="J26">
        <f t="shared" si="1"/>
        <v>3</v>
      </c>
      <c r="K26" t="str">
        <f t="shared" si="2"/>
        <v>3af</v>
      </c>
      <c r="L26" t="str">
        <f t="shared" si="3"/>
        <v>ok</v>
      </c>
    </row>
    <row r="27" spans="2:12" x14ac:dyDescent="0.3">
      <c r="B27" s="3" t="s">
        <v>98</v>
      </c>
      <c r="C27" s="4">
        <f t="shared" si="4"/>
        <v>44252</v>
      </c>
      <c r="D27" s="8" t="s">
        <v>79</v>
      </c>
      <c r="E27" s="7" t="str">
        <f t="shared" si="0"/>
        <v>31</v>
      </c>
      <c r="F27" t="s">
        <v>94</v>
      </c>
      <c r="G27" s="1" t="s">
        <v>18</v>
      </c>
      <c r="H27" s="1"/>
      <c r="J27">
        <f t="shared" si="1"/>
        <v>5</v>
      </c>
      <c r="K27" t="str">
        <f t="shared" si="2"/>
        <v>5af</v>
      </c>
      <c r="L27" t="str">
        <f t="shared" si="3"/>
        <v>ok</v>
      </c>
    </row>
    <row r="28" spans="2:12" x14ac:dyDescent="0.3">
      <c r="B28" s="3"/>
      <c r="C28" s="4">
        <f t="shared" si="4"/>
        <v>44253</v>
      </c>
      <c r="D28" s="8" t="s">
        <v>80</v>
      </c>
      <c r="E28" s="7" t="str">
        <f t="shared" si="0"/>
        <v>01</v>
      </c>
      <c r="F28" s="5" t="s">
        <v>89</v>
      </c>
      <c r="G28" s="1" t="s">
        <v>18</v>
      </c>
      <c r="H28" s="1"/>
      <c r="J28">
        <f t="shared" si="1"/>
        <v>6</v>
      </c>
      <c r="K28" t="str">
        <f t="shared" si="2"/>
        <v>6af</v>
      </c>
      <c r="L28" t="str">
        <f t="shared" si="3"/>
        <v>ok</v>
      </c>
    </row>
    <row r="29" spans="2:12" x14ac:dyDescent="0.3">
      <c r="B29" s="3"/>
      <c r="C29" s="4">
        <v>44257</v>
      </c>
      <c r="D29" s="8" t="s">
        <v>77</v>
      </c>
      <c r="E29" s="7" t="str">
        <f t="shared" si="0"/>
        <v>32</v>
      </c>
      <c r="F29" s="1" t="s">
        <v>8</v>
      </c>
      <c r="G29" s="1" t="s">
        <v>18</v>
      </c>
      <c r="H29" s="1"/>
      <c r="J29">
        <f t="shared" si="1"/>
        <v>3</v>
      </c>
      <c r="K29" t="str">
        <f t="shared" si="2"/>
        <v>3af</v>
      </c>
      <c r="L29" t="str">
        <f t="shared" si="3"/>
        <v>ok</v>
      </c>
    </row>
    <row r="30" spans="2:12" x14ac:dyDescent="0.3">
      <c r="B30" s="3"/>
      <c r="C30" s="4">
        <v>44259</v>
      </c>
      <c r="D30" s="8" t="s">
        <v>79</v>
      </c>
      <c r="E30" s="7" t="str">
        <f t="shared" si="0"/>
        <v>31</v>
      </c>
      <c r="F30" s="1" t="s">
        <v>8</v>
      </c>
      <c r="G30" s="1" t="s">
        <v>18</v>
      </c>
      <c r="H30" s="1"/>
      <c r="J30">
        <f t="shared" si="1"/>
        <v>5</v>
      </c>
      <c r="K30" t="str">
        <f t="shared" si="2"/>
        <v>5af</v>
      </c>
      <c r="L30" t="str">
        <f t="shared" si="3"/>
        <v>ok</v>
      </c>
    </row>
    <row r="31" spans="2:12" x14ac:dyDescent="0.3">
      <c r="B31" s="3"/>
      <c r="C31" s="4">
        <v>44260</v>
      </c>
      <c r="D31" s="8" t="s">
        <v>80</v>
      </c>
      <c r="E31" s="7" t="str">
        <f t="shared" si="0"/>
        <v>01</v>
      </c>
      <c r="F31" s="1" t="s">
        <v>9</v>
      </c>
      <c r="G31" s="1" t="s">
        <v>19</v>
      </c>
      <c r="H31" s="1"/>
      <c r="J31">
        <f t="shared" si="1"/>
        <v>6</v>
      </c>
      <c r="K31" t="str">
        <f t="shared" si="2"/>
        <v>6af</v>
      </c>
      <c r="L31" t="str">
        <f t="shared" si="3"/>
        <v>ok</v>
      </c>
    </row>
    <row r="32" spans="2:12" x14ac:dyDescent="0.3">
      <c r="B32" s="3"/>
      <c r="C32" s="4">
        <f t="shared" si="4"/>
        <v>44264</v>
      </c>
      <c r="D32" s="8" t="s">
        <v>77</v>
      </c>
      <c r="E32" s="7" t="str">
        <f t="shared" si="0"/>
        <v>32</v>
      </c>
      <c r="F32" s="1" t="s">
        <v>10</v>
      </c>
      <c r="G32" s="1" t="s">
        <v>19</v>
      </c>
      <c r="H32" s="1"/>
      <c r="J32">
        <f t="shared" si="1"/>
        <v>3</v>
      </c>
      <c r="K32" t="str">
        <f t="shared" si="2"/>
        <v>3af</v>
      </c>
      <c r="L32" t="str">
        <f t="shared" si="3"/>
        <v>ok</v>
      </c>
    </row>
    <row r="33" spans="2:12" x14ac:dyDescent="0.3">
      <c r="B33" s="3"/>
      <c r="C33" s="4">
        <f t="shared" si="4"/>
        <v>44266</v>
      </c>
      <c r="D33" s="8" t="s">
        <v>79</v>
      </c>
      <c r="E33" s="7" t="str">
        <f t="shared" si="0"/>
        <v>31</v>
      </c>
      <c r="F33" s="1" t="s">
        <v>10</v>
      </c>
      <c r="G33" s="1" t="s">
        <v>19</v>
      </c>
      <c r="H33" s="1"/>
      <c r="J33">
        <f t="shared" si="1"/>
        <v>5</v>
      </c>
      <c r="K33" t="str">
        <f t="shared" si="2"/>
        <v>5af</v>
      </c>
      <c r="L33" t="str">
        <f t="shared" si="3"/>
        <v>ok</v>
      </c>
    </row>
    <row r="34" spans="2:12" x14ac:dyDescent="0.3">
      <c r="B34" s="3"/>
      <c r="C34" s="4">
        <f t="shared" si="4"/>
        <v>44267</v>
      </c>
      <c r="D34" s="8" t="s">
        <v>80</v>
      </c>
      <c r="E34" s="7" t="str">
        <f t="shared" si="0"/>
        <v>01</v>
      </c>
      <c r="F34" s="1" t="s">
        <v>11</v>
      </c>
      <c r="G34" s="1" t="s">
        <v>19</v>
      </c>
      <c r="H34" s="1"/>
      <c r="J34">
        <f t="shared" si="1"/>
        <v>6</v>
      </c>
      <c r="K34" t="str">
        <f t="shared" si="2"/>
        <v>6af</v>
      </c>
      <c r="L34" t="str">
        <f t="shared" si="3"/>
        <v>ok</v>
      </c>
    </row>
    <row r="35" spans="2:12" x14ac:dyDescent="0.3">
      <c r="B35" s="3"/>
      <c r="C35" s="4">
        <f t="shared" si="4"/>
        <v>44271</v>
      </c>
      <c r="D35" s="8" t="s">
        <v>77</v>
      </c>
      <c r="E35" s="7" t="str">
        <f t="shared" si="0"/>
        <v>32</v>
      </c>
      <c r="F35" s="1" t="s">
        <v>95</v>
      </c>
      <c r="G35" s="1" t="s">
        <v>19</v>
      </c>
      <c r="H35" s="1"/>
      <c r="J35">
        <f t="shared" si="1"/>
        <v>3</v>
      </c>
      <c r="K35" t="str">
        <f t="shared" si="2"/>
        <v>3af</v>
      </c>
      <c r="L35" t="str">
        <f t="shared" si="3"/>
        <v>ok</v>
      </c>
    </row>
    <row r="36" spans="2:12" x14ac:dyDescent="0.3">
      <c r="B36" s="3"/>
      <c r="C36" s="4">
        <f t="shared" si="4"/>
        <v>44273</v>
      </c>
      <c r="D36" s="8" t="s">
        <v>79</v>
      </c>
      <c r="E36" s="7" t="str">
        <f t="shared" si="0"/>
        <v>31</v>
      </c>
      <c r="F36" s="1" t="s">
        <v>95</v>
      </c>
      <c r="G36" s="1" t="s">
        <v>19</v>
      </c>
      <c r="H36" s="1"/>
      <c r="J36">
        <f t="shared" si="1"/>
        <v>5</v>
      </c>
      <c r="K36" t="str">
        <f t="shared" si="2"/>
        <v>5af</v>
      </c>
      <c r="L36" t="str">
        <f t="shared" si="3"/>
        <v>ok</v>
      </c>
    </row>
    <row r="37" spans="2:12" x14ac:dyDescent="0.3">
      <c r="B37" s="3"/>
      <c r="C37" s="4">
        <f t="shared" si="4"/>
        <v>44274</v>
      </c>
      <c r="D37" s="8" t="s">
        <v>80</v>
      </c>
      <c r="E37" s="7" t="str">
        <f t="shared" si="0"/>
        <v>01</v>
      </c>
      <c r="F37" s="1" t="s">
        <v>12</v>
      </c>
      <c r="G37" s="1" t="s">
        <v>19</v>
      </c>
      <c r="H37" s="1"/>
      <c r="J37">
        <f t="shared" si="1"/>
        <v>6</v>
      </c>
      <c r="K37" t="str">
        <f t="shared" si="2"/>
        <v>6af</v>
      </c>
      <c r="L37" t="str">
        <f t="shared" si="3"/>
        <v>ok</v>
      </c>
    </row>
    <row r="38" spans="2:12" x14ac:dyDescent="0.3">
      <c r="B38" s="3"/>
      <c r="C38" s="4">
        <f t="shared" si="4"/>
        <v>44278</v>
      </c>
      <c r="D38" s="8" t="s">
        <v>77</v>
      </c>
      <c r="E38" s="7" t="str">
        <f t="shared" si="0"/>
        <v>32</v>
      </c>
      <c r="F38" s="1" t="s">
        <v>13</v>
      </c>
      <c r="G38" s="1" t="s">
        <v>19</v>
      </c>
      <c r="H38" s="1"/>
      <c r="J38">
        <f t="shared" si="1"/>
        <v>3</v>
      </c>
      <c r="K38" t="str">
        <f t="shared" si="2"/>
        <v>3af</v>
      </c>
      <c r="L38" t="str">
        <f t="shared" si="3"/>
        <v>ok</v>
      </c>
    </row>
    <row r="39" spans="2:12" x14ac:dyDescent="0.3">
      <c r="B39" s="3"/>
      <c r="C39" s="4">
        <f t="shared" si="4"/>
        <v>44280</v>
      </c>
      <c r="D39" s="8" t="s">
        <v>79</v>
      </c>
      <c r="E39" s="7" t="str">
        <f t="shared" si="0"/>
        <v>31</v>
      </c>
      <c r="F39" s="1" t="s">
        <v>13</v>
      </c>
      <c r="G39" s="1" t="s">
        <v>19</v>
      </c>
      <c r="H39" s="1"/>
      <c r="J39">
        <f t="shared" si="1"/>
        <v>5</v>
      </c>
      <c r="K39" t="str">
        <f t="shared" si="2"/>
        <v>5af</v>
      </c>
      <c r="L39" t="str">
        <f t="shared" si="3"/>
        <v>ok</v>
      </c>
    </row>
    <row r="40" spans="2:12" x14ac:dyDescent="0.3">
      <c r="B40" s="3"/>
      <c r="C40" s="4">
        <f t="shared" si="4"/>
        <v>44281</v>
      </c>
      <c r="D40" s="8" t="s">
        <v>80</v>
      </c>
      <c r="E40" s="7" t="str">
        <f t="shared" si="0"/>
        <v>01</v>
      </c>
      <c r="F40" s="1" t="s">
        <v>14</v>
      </c>
      <c r="G40" s="1" t="s">
        <v>19</v>
      </c>
      <c r="H40" s="1"/>
      <c r="J40">
        <f t="shared" si="1"/>
        <v>6</v>
      </c>
      <c r="K40" t="str">
        <f t="shared" si="2"/>
        <v>6af</v>
      </c>
      <c r="L40" t="str">
        <f t="shared" si="3"/>
        <v>ok</v>
      </c>
    </row>
    <row r="41" spans="2:12" x14ac:dyDescent="0.3">
      <c r="B41" s="3"/>
      <c r="C41" s="4">
        <f t="shared" si="4"/>
        <v>44285</v>
      </c>
      <c r="D41" s="8" t="s">
        <v>77</v>
      </c>
      <c r="E41" s="7" t="str">
        <f t="shared" si="0"/>
        <v>32</v>
      </c>
      <c r="F41" s="1" t="s">
        <v>15</v>
      </c>
      <c r="G41" s="1" t="s">
        <v>19</v>
      </c>
      <c r="H41" s="1"/>
      <c r="J41">
        <f t="shared" si="1"/>
        <v>3</v>
      </c>
      <c r="K41" t="str">
        <f t="shared" si="2"/>
        <v>3af</v>
      </c>
      <c r="L41" t="str">
        <f t="shared" si="3"/>
        <v>ok</v>
      </c>
    </row>
    <row r="42" spans="2:12" x14ac:dyDescent="0.3">
      <c r="B42" s="3"/>
      <c r="C42" s="4">
        <f t="shared" si="4"/>
        <v>44287</v>
      </c>
      <c r="D42" s="8" t="s">
        <v>79</v>
      </c>
      <c r="E42" s="7" t="str">
        <f t="shared" si="0"/>
        <v>31</v>
      </c>
      <c r="F42" s="1" t="s">
        <v>15</v>
      </c>
      <c r="G42" s="1" t="s">
        <v>19</v>
      </c>
      <c r="H42" s="1"/>
      <c r="J42">
        <f t="shared" si="1"/>
        <v>5</v>
      </c>
      <c r="K42" t="str">
        <f t="shared" si="2"/>
        <v>5af</v>
      </c>
      <c r="L42" t="str">
        <f t="shared" si="3"/>
        <v>ok</v>
      </c>
    </row>
    <row r="43" spans="2:12" x14ac:dyDescent="0.3">
      <c r="B43" s="3"/>
      <c r="C43" s="4">
        <f t="shared" si="4"/>
        <v>44288</v>
      </c>
      <c r="D43" s="8" t="s">
        <v>80</v>
      </c>
      <c r="E43" s="7"/>
      <c r="F43" s="5" t="s">
        <v>83</v>
      </c>
      <c r="G43" s="1" t="s">
        <v>19</v>
      </c>
      <c r="H43" s="1"/>
      <c r="J43">
        <f t="shared" si="1"/>
        <v>6</v>
      </c>
      <c r="K43" t="str">
        <f t="shared" si="2"/>
        <v>6af</v>
      </c>
      <c r="L43" t="str">
        <f t="shared" si="3"/>
        <v>ok</v>
      </c>
    </row>
    <row r="44" spans="2:12" x14ac:dyDescent="0.3">
      <c r="B44" s="3"/>
      <c r="C44" s="4">
        <f t="shared" si="4"/>
        <v>44292</v>
      </c>
      <c r="D44" s="8" t="s">
        <v>77</v>
      </c>
      <c r="E44" s="7" t="str">
        <f t="shared" si="0"/>
        <v>32</v>
      </c>
      <c r="F44" s="1" t="s">
        <v>16</v>
      </c>
      <c r="G44" s="1" t="s">
        <v>19</v>
      </c>
      <c r="H44" s="1"/>
      <c r="J44">
        <f t="shared" si="1"/>
        <v>3</v>
      </c>
      <c r="K44" t="str">
        <f t="shared" si="2"/>
        <v>3af</v>
      </c>
      <c r="L44" t="str">
        <f t="shared" si="3"/>
        <v>ok</v>
      </c>
    </row>
    <row r="45" spans="2:12" x14ac:dyDescent="0.3">
      <c r="B45" s="3"/>
      <c r="C45" s="4">
        <f t="shared" si="4"/>
        <v>44294</v>
      </c>
      <c r="D45" s="8" t="s">
        <v>79</v>
      </c>
      <c r="E45" s="7" t="str">
        <f t="shared" si="0"/>
        <v>31</v>
      </c>
      <c r="F45" s="1" t="s">
        <v>16</v>
      </c>
      <c r="G45" s="1" t="s">
        <v>19</v>
      </c>
      <c r="H45" s="1"/>
      <c r="J45">
        <f t="shared" si="1"/>
        <v>5</v>
      </c>
      <c r="K45" t="str">
        <f t="shared" si="2"/>
        <v>5af</v>
      </c>
      <c r="L45" t="str">
        <f t="shared" si="3"/>
        <v>ok</v>
      </c>
    </row>
    <row r="46" spans="2:12" x14ac:dyDescent="0.3">
      <c r="B46" s="3"/>
      <c r="C46" s="4">
        <f t="shared" si="4"/>
        <v>44295</v>
      </c>
      <c r="D46" s="8" t="s">
        <v>80</v>
      </c>
      <c r="E46" s="7" t="str">
        <f t="shared" si="0"/>
        <v>01</v>
      </c>
      <c r="F46" s="1" t="s">
        <v>17</v>
      </c>
      <c r="G46" s="1" t="s">
        <v>19</v>
      </c>
      <c r="H46" s="1"/>
      <c r="J46">
        <f t="shared" si="1"/>
        <v>6</v>
      </c>
      <c r="K46" t="str">
        <f t="shared" si="2"/>
        <v>6af</v>
      </c>
      <c r="L46" t="str">
        <f t="shared" si="3"/>
        <v>ok</v>
      </c>
    </row>
    <row r="47" spans="2:12" x14ac:dyDescent="0.3">
      <c r="B47" s="3"/>
      <c r="C47" s="4">
        <f t="shared" si="4"/>
        <v>44299</v>
      </c>
      <c r="D47" s="8" t="s">
        <v>77</v>
      </c>
      <c r="E47" s="7" t="str">
        <f t="shared" si="0"/>
        <v>32</v>
      </c>
      <c r="F47" s="1" t="s">
        <v>91</v>
      </c>
      <c r="G47" s="1" t="s">
        <v>19</v>
      </c>
      <c r="H47" s="1"/>
      <c r="J47">
        <f t="shared" si="1"/>
        <v>3</v>
      </c>
      <c r="K47" t="str">
        <f t="shared" si="2"/>
        <v>3af</v>
      </c>
      <c r="L47" t="str">
        <f t="shared" si="3"/>
        <v>ok</v>
      </c>
    </row>
    <row r="48" spans="2:12" x14ac:dyDescent="0.3">
      <c r="B48" s="3"/>
      <c r="C48" s="4">
        <f t="shared" si="4"/>
        <v>44301</v>
      </c>
      <c r="D48" s="8" t="s">
        <v>79</v>
      </c>
      <c r="E48" s="7" t="str">
        <f t="shared" si="0"/>
        <v>31</v>
      </c>
      <c r="F48" s="1" t="s">
        <v>91</v>
      </c>
      <c r="G48" s="1" t="s">
        <v>19</v>
      </c>
      <c r="H48" s="1"/>
      <c r="J48">
        <f t="shared" si="1"/>
        <v>5</v>
      </c>
      <c r="K48" t="str">
        <f t="shared" si="2"/>
        <v>5af</v>
      </c>
      <c r="L48" t="str">
        <f t="shared" si="3"/>
        <v>ok</v>
      </c>
    </row>
    <row r="49" spans="2:12" x14ac:dyDescent="0.3">
      <c r="B49" s="3"/>
      <c r="C49" s="4">
        <f t="shared" si="4"/>
        <v>44302</v>
      </c>
      <c r="D49" s="8" t="s">
        <v>80</v>
      </c>
      <c r="E49" s="7" t="str">
        <f t="shared" si="0"/>
        <v>01</v>
      </c>
      <c r="F49" s="5" t="s">
        <v>92</v>
      </c>
      <c r="G49" s="1" t="s">
        <v>19</v>
      </c>
      <c r="H49" s="1"/>
      <c r="J49">
        <f t="shared" si="1"/>
        <v>6</v>
      </c>
      <c r="K49" t="str">
        <f t="shared" si="2"/>
        <v>6af</v>
      </c>
      <c r="L49" t="str">
        <f t="shared" si="3"/>
        <v>ok</v>
      </c>
    </row>
    <row r="50" spans="2:12" x14ac:dyDescent="0.3">
      <c r="B50" s="3"/>
      <c r="C50" s="4">
        <v>44305</v>
      </c>
      <c r="D50" s="8"/>
      <c r="E50" s="7"/>
      <c r="F50" s="5" t="s">
        <v>78</v>
      </c>
      <c r="G50" s="1"/>
      <c r="H50" s="1"/>
      <c r="J50">
        <f t="shared" si="1"/>
        <v>2</v>
      </c>
      <c r="K50" t="str">
        <f t="shared" si="2"/>
        <v>outro</v>
      </c>
      <c r="L50" t="str">
        <f t="shared" si="3"/>
        <v>fuds</v>
      </c>
    </row>
    <row r="51" spans="2:12" x14ac:dyDescent="0.3">
      <c r="C51" t="s">
        <v>49</v>
      </c>
      <c r="E51" s="14">
        <f>COUNTIF(E5:E50,"01")</f>
        <v>13</v>
      </c>
    </row>
    <row r="52" spans="2:12" x14ac:dyDescent="0.3">
      <c r="C52" t="s">
        <v>50</v>
      </c>
      <c r="E52" s="14">
        <f>COUNTIF(E5:E50,"31")</f>
        <v>13</v>
      </c>
    </row>
    <row r="53" spans="2:12" x14ac:dyDescent="0.3">
      <c r="C53" t="s">
        <v>51</v>
      </c>
      <c r="E53" s="14">
        <f>COUNTIF(E5:E50,"32")</f>
        <v>13</v>
      </c>
    </row>
    <row r="54" spans="2:12" x14ac:dyDescent="0.3">
      <c r="C54" t="s">
        <v>48</v>
      </c>
      <c r="E54" s="14">
        <f>(E53+E51)/2</f>
        <v>13</v>
      </c>
      <c r="F54" t="s">
        <v>52</v>
      </c>
    </row>
  </sheetData>
  <phoneticPr fontId="8" type="noConversion"/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4"/>
  <sheetViews>
    <sheetView workbookViewId="0">
      <selection activeCell="C25" sqref="C25"/>
    </sheetView>
  </sheetViews>
  <sheetFormatPr defaultRowHeight="14.4" x14ac:dyDescent="0.3"/>
  <cols>
    <col min="6" max="6" width="38.6640625" bestFit="1" customWidth="1"/>
    <col min="7" max="7" width="21.5546875" customWidth="1"/>
    <col min="10" max="10" width="17.21875" bestFit="1" customWidth="1"/>
    <col min="11" max="14" width="12.77734375" bestFit="1" customWidth="1"/>
  </cols>
  <sheetData>
    <row r="2" spans="1:7" x14ac:dyDescent="0.3">
      <c r="C2" t="s">
        <v>25</v>
      </c>
    </row>
    <row r="3" spans="1:7" x14ac:dyDescent="0.3">
      <c r="A3" t="s">
        <v>62</v>
      </c>
      <c r="B3">
        <v>2018</v>
      </c>
      <c r="C3">
        <v>2019</v>
      </c>
      <c r="D3">
        <v>2020</v>
      </c>
      <c r="E3">
        <v>2021</v>
      </c>
      <c r="F3" t="s">
        <v>26</v>
      </c>
      <c r="G3" t="s">
        <v>24</v>
      </c>
    </row>
    <row r="4" spans="1:7" x14ac:dyDescent="0.3">
      <c r="A4" t="s">
        <v>63</v>
      </c>
      <c r="B4">
        <v>1</v>
      </c>
      <c r="C4">
        <v>1</v>
      </c>
      <c r="D4">
        <v>1</v>
      </c>
      <c r="E4">
        <v>1</v>
      </c>
      <c r="F4" t="s">
        <v>4</v>
      </c>
      <c r="G4" t="s">
        <v>18</v>
      </c>
    </row>
    <row r="5" spans="1:7" x14ac:dyDescent="0.3">
      <c r="A5" t="s">
        <v>65</v>
      </c>
      <c r="B5">
        <v>1</v>
      </c>
      <c r="C5">
        <v>1</v>
      </c>
      <c r="D5">
        <v>1</v>
      </c>
      <c r="E5">
        <v>1</v>
      </c>
      <c r="F5" t="s">
        <v>5</v>
      </c>
      <c r="G5" t="s">
        <v>18</v>
      </c>
    </row>
    <row r="6" spans="1:7" x14ac:dyDescent="0.3">
      <c r="A6" t="s">
        <v>66</v>
      </c>
      <c r="B6">
        <v>2</v>
      </c>
      <c r="C6">
        <v>2</v>
      </c>
      <c r="D6">
        <v>3</v>
      </c>
      <c r="E6">
        <v>3</v>
      </c>
      <c r="F6" t="s">
        <v>27</v>
      </c>
      <c r="G6" t="s">
        <v>18</v>
      </c>
    </row>
    <row r="7" spans="1:7" x14ac:dyDescent="0.3">
      <c r="A7" t="s">
        <v>64</v>
      </c>
      <c r="B7">
        <v>2</v>
      </c>
      <c r="C7">
        <v>1</v>
      </c>
      <c r="D7">
        <v>0</v>
      </c>
      <c r="E7">
        <v>0</v>
      </c>
      <c r="F7" t="s">
        <v>28</v>
      </c>
      <c r="G7" t="s">
        <v>18</v>
      </c>
    </row>
    <row r="8" spans="1:7" x14ac:dyDescent="0.3">
      <c r="A8" t="s">
        <v>67</v>
      </c>
      <c r="B8">
        <v>2</v>
      </c>
      <c r="C8">
        <v>1</v>
      </c>
      <c r="D8">
        <v>3</v>
      </c>
      <c r="E8">
        <v>2</v>
      </c>
      <c r="F8" t="s">
        <v>29</v>
      </c>
      <c r="G8" t="s">
        <v>18</v>
      </c>
    </row>
    <row r="9" spans="1:7" x14ac:dyDescent="0.3">
      <c r="B9">
        <v>1</v>
      </c>
      <c r="C9">
        <v>3</v>
      </c>
      <c r="D9">
        <v>2</v>
      </c>
      <c r="E9">
        <v>0</v>
      </c>
      <c r="F9" t="s">
        <v>31</v>
      </c>
      <c r="G9" t="s">
        <v>18</v>
      </c>
    </row>
    <row r="10" spans="1:7" x14ac:dyDescent="0.3">
      <c r="A10" t="s">
        <v>68</v>
      </c>
      <c r="B10">
        <v>5</v>
      </c>
      <c r="C10">
        <v>5</v>
      </c>
      <c r="D10">
        <v>5</v>
      </c>
      <c r="E10">
        <v>5</v>
      </c>
      <c r="F10" t="s">
        <v>30</v>
      </c>
      <c r="G10" t="s">
        <v>18</v>
      </c>
    </row>
    <row r="11" spans="1:7" x14ac:dyDescent="0.3">
      <c r="B11">
        <v>2</v>
      </c>
      <c r="C11">
        <v>2</v>
      </c>
      <c r="D11">
        <v>2</v>
      </c>
      <c r="E11">
        <v>2</v>
      </c>
      <c r="F11" t="s">
        <v>32</v>
      </c>
      <c r="G11" t="s">
        <v>19</v>
      </c>
    </row>
    <row r="12" spans="1:7" x14ac:dyDescent="0.3">
      <c r="B12">
        <v>2</v>
      </c>
      <c r="C12">
        <v>2</v>
      </c>
      <c r="D12">
        <v>2</v>
      </c>
      <c r="E12">
        <v>3</v>
      </c>
      <c r="F12" t="s">
        <v>33</v>
      </c>
      <c r="G12" t="s">
        <v>19</v>
      </c>
    </row>
    <row r="13" spans="1:7" x14ac:dyDescent="0.3">
      <c r="B13">
        <v>4</v>
      </c>
      <c r="C13">
        <v>4</v>
      </c>
      <c r="D13">
        <v>4</v>
      </c>
      <c r="E13">
        <v>4</v>
      </c>
      <c r="F13" t="s">
        <v>34</v>
      </c>
      <c r="G13" t="s">
        <v>19</v>
      </c>
    </row>
    <row r="14" spans="1:7" x14ac:dyDescent="0.3">
      <c r="B14">
        <v>3</v>
      </c>
      <c r="C14">
        <v>3</v>
      </c>
      <c r="D14">
        <v>3</v>
      </c>
      <c r="E14">
        <v>3</v>
      </c>
      <c r="F14" t="s">
        <v>35</v>
      </c>
      <c r="G14" t="s">
        <v>19</v>
      </c>
    </row>
    <row r="15" spans="1:7" x14ac:dyDescent="0.3">
      <c r="F15" t="s">
        <v>36</v>
      </c>
    </row>
    <row r="16" spans="1:7" x14ac:dyDescent="0.3">
      <c r="B16">
        <v>2</v>
      </c>
      <c r="C16">
        <v>2</v>
      </c>
      <c r="D16">
        <v>2</v>
      </c>
      <c r="E16">
        <v>2</v>
      </c>
      <c r="F16" t="s">
        <v>37</v>
      </c>
    </row>
    <row r="17" spans="1:14" x14ac:dyDescent="0.3">
      <c r="A17" t="s">
        <v>38</v>
      </c>
      <c r="B17">
        <f t="shared" ref="B17:C17" si="0">SUM(B4:B16)</f>
        <v>27</v>
      </c>
      <c r="C17">
        <f t="shared" si="0"/>
        <v>27</v>
      </c>
      <c r="D17">
        <f>SUM(D4:D16)</f>
        <v>28</v>
      </c>
      <c r="E17">
        <f>SUM(E4:E16)</f>
        <v>26</v>
      </c>
    </row>
    <row r="18" spans="1:14" x14ac:dyDescent="0.3">
      <c r="A18" t="s">
        <v>39</v>
      </c>
      <c r="B18">
        <f t="shared" ref="B18:C18" si="1">B17/2</f>
        <v>13.5</v>
      </c>
      <c r="C18">
        <f t="shared" si="1"/>
        <v>13.5</v>
      </c>
      <c r="D18">
        <f>D17/2</f>
        <v>14</v>
      </c>
      <c r="E18">
        <f>E17/2</f>
        <v>13</v>
      </c>
    </row>
    <row r="20" spans="1:14" x14ac:dyDescent="0.3">
      <c r="A20" t="s">
        <v>60</v>
      </c>
      <c r="B20">
        <v>2020</v>
      </c>
      <c r="C20" t="s">
        <v>61</v>
      </c>
      <c r="J20" s="12" t="s">
        <v>42</v>
      </c>
      <c r="K20" t="s">
        <v>41</v>
      </c>
      <c r="L20" t="s">
        <v>40</v>
      </c>
      <c r="M20" t="s">
        <v>53</v>
      </c>
      <c r="N20" t="s">
        <v>84</v>
      </c>
    </row>
    <row r="21" spans="1:14" x14ac:dyDescent="0.3">
      <c r="C21" t="s">
        <v>69</v>
      </c>
      <c r="J21" s="13" t="s">
        <v>18</v>
      </c>
      <c r="K21" s="11">
        <v>14</v>
      </c>
      <c r="L21" s="11">
        <v>14</v>
      </c>
      <c r="M21" s="11">
        <v>15</v>
      </c>
      <c r="N21" s="11">
        <v>12</v>
      </c>
    </row>
    <row r="22" spans="1:14" x14ac:dyDescent="0.3">
      <c r="C22" t="s">
        <v>70</v>
      </c>
      <c r="J22" s="13" t="s">
        <v>19</v>
      </c>
      <c r="K22" s="11">
        <v>11</v>
      </c>
      <c r="L22" s="11">
        <v>11</v>
      </c>
      <c r="M22" s="11">
        <v>11</v>
      </c>
      <c r="N22" s="11">
        <v>12</v>
      </c>
    </row>
    <row r="23" spans="1:14" x14ac:dyDescent="0.3">
      <c r="B23">
        <v>2021</v>
      </c>
      <c r="C23" t="s">
        <v>93</v>
      </c>
      <c r="J23" s="13" t="s">
        <v>43</v>
      </c>
      <c r="K23" s="11">
        <v>2</v>
      </c>
      <c r="L23" s="11">
        <v>2</v>
      </c>
      <c r="M23" s="11">
        <v>2</v>
      </c>
      <c r="N23" s="11">
        <v>2</v>
      </c>
    </row>
    <row r="24" spans="1:14" x14ac:dyDescent="0.3">
      <c r="C24" t="s">
        <v>97</v>
      </c>
      <c r="J24" s="13" t="s">
        <v>44</v>
      </c>
      <c r="K24" s="11">
        <v>27</v>
      </c>
      <c r="L24" s="11">
        <v>27</v>
      </c>
      <c r="M24" s="11">
        <v>28</v>
      </c>
      <c r="N24" s="11">
        <v>26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cronograma v0</vt:lpstr>
      <vt:lpstr>resumo v0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cp:lastPrinted>2020-02-15T15:38:24Z</cp:lastPrinted>
  <dcterms:created xsi:type="dcterms:W3CDTF">2019-01-02T21:18:28Z</dcterms:created>
  <dcterms:modified xsi:type="dcterms:W3CDTF">2020-12-31T19:49:03Z</dcterms:modified>
</cp:coreProperties>
</file>