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paulaleme/Documents/2020/Academico/Aulas PRO/PRO3213/Ana Paula/[III] Módulo Contabilidade de Custos/"/>
    </mc:Choice>
  </mc:AlternateContent>
  <xr:revisionPtr revIDLastSave="0" documentId="8_{E0B68E3C-99AC-9E48-9C9B-C9DB9B3E51BF}" xr6:coauthVersionLast="45" xr6:coauthVersionMax="45" xr10:uidLastSave="{00000000-0000-0000-0000-000000000000}"/>
  <bookViews>
    <workbookView xWindow="1980" yWindow="2460" windowWidth="26440" windowHeight="14680" xr2:uid="{9E976E4C-69E9-2542-8116-58F8D006896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3" i="1" l="1"/>
  <c r="H62" i="1"/>
  <c r="H73" i="1" s="1"/>
  <c r="H74" i="1" s="1"/>
  <c r="G62" i="1"/>
  <c r="H59" i="1"/>
  <c r="H70" i="1" s="1"/>
  <c r="G59" i="1"/>
  <c r="G70" i="1" s="1"/>
  <c r="L55" i="1"/>
  <c r="M55" i="1" s="1"/>
  <c r="N55" i="1" s="1"/>
  <c r="P55" i="1" s="1"/>
  <c r="G71" i="1" s="1"/>
  <c r="G75" i="1" s="1"/>
  <c r="K55" i="1"/>
  <c r="M54" i="1"/>
  <c r="O54" i="1" s="1"/>
  <c r="L54" i="1"/>
  <c r="K54" i="1"/>
  <c r="N54" i="1" s="1"/>
  <c r="P54" i="1" s="1"/>
  <c r="G60" i="1" s="1"/>
  <c r="G64" i="1" s="1"/>
  <c r="H38" i="1"/>
  <c r="G38" i="1"/>
  <c r="H27" i="1"/>
  <c r="H35" i="1" s="1"/>
  <c r="G27" i="1"/>
  <c r="G35" i="1" s="1"/>
  <c r="L26" i="1"/>
  <c r="K26" i="1"/>
  <c r="L25" i="1"/>
  <c r="L27" i="1" s="1"/>
  <c r="H39" i="1" s="1"/>
  <c r="K25" i="1"/>
  <c r="K27" i="1" s="1"/>
  <c r="G39" i="1" s="1"/>
  <c r="B12" i="1"/>
  <c r="G51" i="1" s="1"/>
  <c r="K8" i="1"/>
  <c r="L8" i="1" s="1"/>
  <c r="K7" i="1"/>
  <c r="L7" i="1" s="1"/>
  <c r="K6" i="1"/>
  <c r="L6" i="1" s="1"/>
  <c r="K5" i="1"/>
  <c r="L5" i="1" s="1"/>
  <c r="K4" i="1"/>
  <c r="L4" i="1" s="1"/>
  <c r="N4" i="1" l="1"/>
  <c r="M4" i="1"/>
  <c r="N8" i="1"/>
  <c r="R8" i="1" s="1"/>
  <c r="M8" i="1"/>
  <c r="Q8" i="1" s="1"/>
  <c r="M5" i="1"/>
  <c r="Q5" i="1" s="1"/>
  <c r="N5" i="1"/>
  <c r="R5" i="1" s="1"/>
  <c r="Q54" i="1"/>
  <c r="H60" i="1" s="1"/>
  <c r="H64" i="1" s="1"/>
  <c r="N6" i="1"/>
  <c r="R6" i="1" s="1"/>
  <c r="M6" i="1"/>
  <c r="Q6" i="1" s="1"/>
  <c r="N7" i="1"/>
  <c r="R7" i="1" s="1"/>
  <c r="M7" i="1"/>
  <c r="Q7" i="1" s="1"/>
  <c r="G72" i="1"/>
  <c r="G74" i="1"/>
  <c r="G76" i="1" s="1"/>
  <c r="G61" i="1"/>
  <c r="G63" i="1"/>
  <c r="G65" i="1" s="1"/>
  <c r="O55" i="1"/>
  <c r="Q55" i="1" s="1"/>
  <c r="H71" i="1" s="1"/>
  <c r="H75" i="1" s="1"/>
  <c r="H76" i="1" s="1"/>
  <c r="H61" i="1"/>
  <c r="H63" i="1"/>
  <c r="H65" i="1" l="1"/>
  <c r="M9" i="1"/>
  <c r="G40" i="1" s="1"/>
  <c r="G41" i="1" s="1"/>
  <c r="Q4" i="1"/>
  <c r="Q9" i="1" s="1"/>
  <c r="G36" i="1" s="1"/>
  <c r="G37" i="1" s="1"/>
  <c r="H72" i="1"/>
  <c r="N9" i="1"/>
  <c r="H40" i="1" s="1"/>
  <c r="H41" i="1" s="1"/>
  <c r="R4" i="1"/>
  <c r="R9" i="1" s="1"/>
  <c r="H36" i="1" s="1"/>
  <c r="H37" i="1" s="1"/>
</calcChain>
</file>

<file path=xl/sharedStrings.xml><?xml version="1.0" encoding="utf-8"?>
<sst xmlns="http://schemas.openxmlformats.org/spreadsheetml/2006/main" count="126" uniqueCount="56">
  <si>
    <t>CUSTEIO ABC</t>
  </si>
  <si>
    <r>
      <t xml:space="preserve">APURAÇÃO DO CUSTO </t>
    </r>
    <r>
      <rPr>
        <b/>
        <u/>
        <sz val="16"/>
        <color theme="3"/>
        <rFont val="Arial"/>
        <family val="2"/>
      </rPr>
      <t>INDIRETO</t>
    </r>
  </si>
  <si>
    <t>CUSTO DIRETO</t>
  </si>
  <si>
    <t>Requeijão</t>
  </si>
  <si>
    <t>Queijo</t>
  </si>
  <si>
    <t>DADOS</t>
  </si>
  <si>
    <t>CONSUMO DAS ATIVIDADES (DIRECIONADORES)</t>
  </si>
  <si>
    <t>CUSTO INDIRETO TOTAL</t>
  </si>
  <si>
    <t>VOLUME</t>
  </si>
  <si>
    <t>CUSTO INDIRETO UNITÁRIO</t>
  </si>
  <si>
    <t>Matérias-primas</t>
  </si>
  <si>
    <t>ATIVIDADE</t>
  </si>
  <si>
    <t>CUSTO DA ATIVIDADES</t>
  </si>
  <si>
    <t>DIRECIONADORES</t>
  </si>
  <si>
    <t>REQUEIJÃO</t>
  </si>
  <si>
    <t>QUEIJO</t>
  </si>
  <si>
    <t>TOTAL</t>
  </si>
  <si>
    <t>CUSTO POR ATIVIDADE</t>
  </si>
  <si>
    <t>Mão-de-obra</t>
  </si>
  <si>
    <t>Inspecionar matéria-prima</t>
  </si>
  <si>
    <t>No de lotes inspecionados e armazenados</t>
  </si>
  <si>
    <t>Armazenar matéria-prima</t>
  </si>
  <si>
    <t>No de horas de transporte</t>
  </si>
  <si>
    <t>Custo</t>
  </si>
  <si>
    <t>Controlar estoques</t>
  </si>
  <si>
    <t>No de pedidos entregues aos clientes</t>
  </si>
  <si>
    <t>Processar produtos (máquinas)</t>
  </si>
  <si>
    <t>No de horas-máquina de processamento de produto</t>
  </si>
  <si>
    <t>Controlar processos (engenharia)</t>
  </si>
  <si>
    <t>Horas de engenheiros</t>
  </si>
  <si>
    <t>1 - IDENTIFICAR ATIVIDADES RELEVANTES</t>
  </si>
  <si>
    <t>2 - ATRIBUIR CUSTO ÀS ATIVIDADES</t>
  </si>
  <si>
    <t>3 - IDENTIFICAR A QUANTIDADE DE DIRECIONADORES POR PRODUTO</t>
  </si>
  <si>
    <t>4 - IDENTIFICAR O CUSTO POR ATIVIDADE (UNITÁRIA)</t>
  </si>
  <si>
    <t>5 - IDENTIFICAR O CUSTO UNITÁRIO</t>
  </si>
  <si>
    <r>
      <t>APURAÇÃO DO CUSTO</t>
    </r>
    <r>
      <rPr>
        <b/>
        <u/>
        <sz val="16"/>
        <color theme="3"/>
        <rFont val="Arial"/>
        <family val="2"/>
      </rPr>
      <t xml:space="preserve"> DIRETO</t>
    </r>
  </si>
  <si>
    <t>Quantidade produzida e vendida (kg)</t>
  </si>
  <si>
    <t xml:space="preserve">Preço médio de venda ($/kg) </t>
  </si>
  <si>
    <t>CUSTO DIRETO UNITÁRIO($)</t>
  </si>
  <si>
    <t>CUSTO DIRETO TOTAL($)</t>
  </si>
  <si>
    <t>CUSTOS</t>
  </si>
  <si>
    <r>
      <t>APURAÇÃO DO CUSTO</t>
    </r>
    <r>
      <rPr>
        <b/>
        <u/>
        <sz val="16"/>
        <color theme="3"/>
        <rFont val="Arial"/>
        <family val="2"/>
      </rPr>
      <t xml:space="preserve"> TOTAL</t>
    </r>
  </si>
  <si>
    <t>Custo direto unitário</t>
  </si>
  <si>
    <t>Custo indireto unitário</t>
  </si>
  <si>
    <t>Custo unitário total</t>
  </si>
  <si>
    <t>Volume</t>
  </si>
  <si>
    <t>Custo direto total</t>
  </si>
  <si>
    <t>Custo indireto total</t>
  </si>
  <si>
    <t>Custo total</t>
  </si>
  <si>
    <t>CUSTEIO POR ABSORÇÃO</t>
  </si>
  <si>
    <t>TOTAL CUSTO DIRETO</t>
  </si>
  <si>
    <t>PROPORCIONALIDADE</t>
  </si>
  <si>
    <t>RATEIO CUSTO INDIRETO</t>
  </si>
  <si>
    <t>Mão de obra</t>
  </si>
  <si>
    <t>Matéria-Prima</t>
  </si>
  <si>
    <t>CRITÉRIO MÃO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</si>
</sst>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"/>
  </numFmts>
  <fonts count="12" x14ac:knownFonts="1"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rgb="FFFF0000"/>
      <name val="Arial"/>
      <family val="2"/>
    </font>
    <font>
      <b/>
      <u/>
      <sz val="16"/>
      <color theme="3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0"/>
      <name val="Verdana"/>
      <family val="2"/>
    </font>
    <font>
      <b/>
      <sz val="2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1" fillId="2" borderId="0" xfId="0" applyFont="1" applyFill="1" applyAlignment="1">
      <alignment horizontal="center" vertical="center" textRotation="90"/>
    </xf>
    <xf numFmtId="0" fontId="2" fillId="0" borderId="0" xfId="0" applyFont="1" applyAlignment="1">
      <alignment vertical="center"/>
    </xf>
    <xf numFmtId="0" fontId="5" fillId="2" borderId="1" xfId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0" fillId="2" borderId="6" xfId="0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9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7" fillId="2" borderId="11" xfId="0" applyFont="1" applyFill="1" applyBorder="1"/>
    <xf numFmtId="2" fontId="7" fillId="2" borderId="0" xfId="0" applyNumberFormat="1" applyFont="1" applyFill="1" applyAlignment="1">
      <alignment horizontal="center" vertical="center"/>
    </xf>
    <xf numFmtId="0" fontId="7" fillId="2" borderId="12" xfId="0" applyFont="1" applyFill="1" applyBorder="1"/>
    <xf numFmtId="0" fontId="5" fillId="2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vertical="top" wrapText="1"/>
    </xf>
    <xf numFmtId="0" fontId="6" fillId="3" borderId="6" xfId="1" applyFont="1" applyFill="1" applyBorder="1" applyAlignment="1">
      <alignment horizontal="center" vertical="top" wrapText="1"/>
    </xf>
    <xf numFmtId="0" fontId="6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4" fontId="0" fillId="0" borderId="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6" xfId="0" applyNumberFormat="1" applyBorder="1"/>
    <xf numFmtId="0" fontId="6" fillId="0" borderId="0" xfId="1" applyFont="1"/>
    <xf numFmtId="0" fontId="6" fillId="0" borderId="6" xfId="1" applyFont="1" applyBorder="1" applyAlignment="1">
      <alignment vertical="top" wrapText="1"/>
    </xf>
    <xf numFmtId="0" fontId="6" fillId="0" borderId="6" xfId="1" applyFont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6" fillId="3" borderId="9" xfId="1" applyFont="1" applyFill="1" applyBorder="1" applyAlignment="1">
      <alignment vertical="top" wrapText="1"/>
    </xf>
    <xf numFmtId="0" fontId="6" fillId="3" borderId="10" xfId="1" applyFont="1" applyFill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6" fillId="0" borderId="13" xfId="1" applyFont="1" applyBorder="1" applyAlignment="1">
      <alignment horizontal="center" vertical="top" wrapText="1"/>
    </xf>
    <xf numFmtId="0" fontId="6" fillId="0" borderId="13" xfId="1" applyFont="1" applyBorder="1" applyAlignment="1">
      <alignment vertical="center" wrapText="1"/>
    </xf>
    <xf numFmtId="0" fontId="6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4" fontId="0" fillId="0" borderId="1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2" borderId="6" xfId="1" applyFont="1" applyFill="1" applyBorder="1" applyAlignment="1">
      <alignment vertical="top" wrapText="1"/>
    </xf>
    <xf numFmtId="4" fontId="5" fillId="2" borderId="6" xfId="0" applyNumberFormat="1" applyFont="1" applyFill="1" applyBorder="1" applyAlignment="1">
      <alignment horizontal="center"/>
    </xf>
    <xf numFmtId="0" fontId="6" fillId="0" borderId="0" xfId="1" applyFont="1" applyAlignment="1">
      <alignment vertical="top" wrapText="1"/>
    </xf>
    <xf numFmtId="0" fontId="6" fillId="3" borderId="0" xfId="1" applyFont="1" applyFill="1" applyAlignment="1">
      <alignment vertical="top" wrapText="1"/>
    </xf>
    <xf numFmtId="0" fontId="6" fillId="3" borderId="0" xfId="1" applyFont="1" applyFill="1" applyAlignment="1">
      <alignment horizontal="center" vertical="top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1" applyFont="1" applyAlignment="1">
      <alignment horizontal="center" vertical="top" wrapText="1"/>
    </xf>
    <xf numFmtId="0" fontId="5" fillId="2" borderId="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9" xfId="1" applyFont="1" applyBorder="1" applyAlignment="1">
      <alignment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 vertical="top" wrapText="1"/>
    </xf>
    <xf numFmtId="0" fontId="6" fillId="0" borderId="16" xfId="1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164" fontId="5" fillId="0" borderId="0" xfId="0" applyNumberFormat="1" applyFont="1"/>
    <xf numFmtId="0" fontId="5" fillId="0" borderId="0" xfId="1" applyFont="1" applyAlignment="1">
      <alignment vertical="center" wrapText="1"/>
    </xf>
    <xf numFmtId="0" fontId="9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3" fontId="4" fillId="3" borderId="0" xfId="1" applyNumberFormat="1" applyFill="1" applyAlignment="1">
      <alignment horizontal="center"/>
    </xf>
    <xf numFmtId="0" fontId="6" fillId="3" borderId="0" xfId="1" applyFont="1" applyFill="1" applyAlignment="1">
      <alignment vertical="center" wrapText="1"/>
    </xf>
    <xf numFmtId="2" fontId="0" fillId="0" borderId="0" xfId="0" applyNumberFormat="1"/>
    <xf numFmtId="0" fontId="5" fillId="2" borderId="0" xfId="0" applyFont="1" applyFill="1"/>
    <xf numFmtId="2" fontId="5" fillId="2" borderId="0" xfId="0" applyNumberFormat="1" applyFont="1" applyFill="1"/>
    <xf numFmtId="3" fontId="5" fillId="3" borderId="0" xfId="1" applyNumberFormat="1" applyFont="1" applyFill="1" applyAlignment="1">
      <alignment horizontal="center"/>
    </xf>
    <xf numFmtId="164" fontId="0" fillId="0" borderId="0" xfId="0" applyNumberFormat="1"/>
    <xf numFmtId="4" fontId="0" fillId="0" borderId="0" xfId="0" applyNumberFormat="1"/>
    <xf numFmtId="164" fontId="5" fillId="2" borderId="0" xfId="0" applyNumberFormat="1" applyFont="1" applyFill="1"/>
    <xf numFmtId="0" fontId="10" fillId="2" borderId="0" xfId="0" applyFont="1" applyFill="1" applyAlignment="1">
      <alignment horizontal="center" vertical="center" textRotation="90"/>
    </xf>
    <xf numFmtId="0" fontId="6" fillId="2" borderId="6" xfId="0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 vertical="top" wrapText="1"/>
    </xf>
    <xf numFmtId="0" fontId="0" fillId="0" borderId="6" xfId="0" applyBorder="1"/>
    <xf numFmtId="165" fontId="0" fillId="0" borderId="6" xfId="0" applyNumberFormat="1" applyBorder="1"/>
    <xf numFmtId="0" fontId="11" fillId="0" borderId="0" xfId="0" applyFont="1"/>
    <xf numFmtId="4" fontId="5" fillId="2" borderId="0" xfId="0" applyNumberFormat="1" applyFont="1" applyFill="1"/>
  </cellXfs>
  <cellStyles count="2">
    <cellStyle name="Normal" xfId="0" builtinId="0"/>
    <cellStyle name="Normal 2" xfId="1" xr:uid="{4590DA25-C41F-4A4B-A179-1350241CE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03BE-FFC5-E24E-92CC-035A2214536E}">
  <dimension ref="A1:R76"/>
  <sheetViews>
    <sheetView tabSelected="1" workbookViewId="0">
      <selection sqref="A1:XFD1048576"/>
    </sheetView>
  </sheetViews>
  <sheetFormatPr baseColWidth="10" defaultRowHeight="16" x14ac:dyDescent="0.2"/>
  <cols>
    <col min="1" max="1" width="59.33203125" customWidth="1"/>
    <col min="6" max="6" width="21.5" customWidth="1"/>
    <col min="7" max="7" width="23.6640625" bestFit="1" customWidth="1"/>
    <col min="8" max="8" width="18.83203125" bestFit="1" customWidth="1"/>
    <col min="9" max="9" width="17.33203125" customWidth="1"/>
    <col min="10" max="10" width="24.1640625" customWidth="1"/>
    <col min="11" max="11" width="15" customWidth="1"/>
    <col min="12" max="12" width="17.5" customWidth="1"/>
    <col min="13" max="13" width="16.83203125" customWidth="1"/>
    <col min="14" max="14" width="14.6640625" customWidth="1"/>
    <col min="15" max="15" width="13.83203125" customWidth="1"/>
    <col min="16" max="16" width="13.6640625" customWidth="1"/>
    <col min="17" max="17" width="11.83203125" bestFit="1" customWidth="1"/>
    <col min="18" max="18" width="12.1640625" customWidth="1"/>
  </cols>
  <sheetData>
    <row r="1" spans="1:18" ht="46" customHeight="1" thickBot="1" x14ac:dyDescent="0.25">
      <c r="E1" s="1" t="s">
        <v>0</v>
      </c>
      <c r="F1" s="2" t="s">
        <v>1</v>
      </c>
    </row>
    <row r="2" spans="1:18" ht="20" thickBot="1" x14ac:dyDescent="0.25">
      <c r="A2" s="3" t="s">
        <v>2</v>
      </c>
      <c r="B2" s="4" t="s">
        <v>3</v>
      </c>
      <c r="C2" s="4" t="s">
        <v>4</v>
      </c>
      <c r="E2" s="1"/>
      <c r="F2" s="5" t="s">
        <v>5</v>
      </c>
      <c r="G2" s="6"/>
      <c r="H2" s="7"/>
      <c r="I2" s="8" t="s">
        <v>6</v>
      </c>
      <c r="J2" s="8"/>
      <c r="K2" s="8"/>
      <c r="L2" s="9"/>
      <c r="M2" s="10" t="s">
        <v>7</v>
      </c>
      <c r="N2" s="11"/>
      <c r="O2" s="8" t="s">
        <v>8</v>
      </c>
      <c r="P2" s="8"/>
      <c r="Q2" s="10" t="s">
        <v>9</v>
      </c>
      <c r="R2" s="11"/>
    </row>
    <row r="3" spans="1:18" ht="29" thickBot="1" x14ac:dyDescent="0.3">
      <c r="A3" s="12" t="s">
        <v>10</v>
      </c>
      <c r="B3" s="13">
        <v>12</v>
      </c>
      <c r="C3" s="13">
        <v>18</v>
      </c>
      <c r="E3" s="1"/>
      <c r="F3" s="14" t="s">
        <v>11</v>
      </c>
      <c r="G3" s="15" t="s">
        <v>12</v>
      </c>
      <c r="H3" s="16" t="s">
        <v>13</v>
      </c>
      <c r="I3" s="17" t="s">
        <v>14</v>
      </c>
      <c r="J3" s="17" t="s">
        <v>15</v>
      </c>
      <c r="K3" s="17" t="s">
        <v>16</v>
      </c>
      <c r="L3" s="17" t="s">
        <v>17</v>
      </c>
      <c r="M3" s="17" t="s">
        <v>14</v>
      </c>
      <c r="N3" s="17" t="s">
        <v>15</v>
      </c>
      <c r="O3" s="17" t="s">
        <v>14</v>
      </c>
      <c r="P3" s="17" t="s">
        <v>15</v>
      </c>
      <c r="Q3" s="17" t="s">
        <v>14</v>
      </c>
      <c r="R3" s="17" t="s">
        <v>15</v>
      </c>
    </row>
    <row r="4" spans="1:18" ht="43" thickBot="1" x14ac:dyDescent="0.25">
      <c r="A4" s="12" t="s">
        <v>18</v>
      </c>
      <c r="B4" s="13">
        <v>6</v>
      </c>
      <c r="C4" s="13">
        <v>3</v>
      </c>
      <c r="E4" s="1"/>
      <c r="F4" s="18" t="s">
        <v>19</v>
      </c>
      <c r="G4" s="19">
        <v>8000</v>
      </c>
      <c r="H4" s="20" t="s">
        <v>20</v>
      </c>
      <c r="I4" s="21">
        <v>15</v>
      </c>
      <c r="J4" s="21">
        <v>60</v>
      </c>
      <c r="K4" s="22">
        <f>SUM(I4:J4)</f>
        <v>75</v>
      </c>
      <c r="L4" s="23">
        <f>G4/K4</f>
        <v>106.66666666666667</v>
      </c>
      <c r="M4" s="24">
        <f>L4*I4</f>
        <v>1600</v>
      </c>
      <c r="N4" s="24">
        <f>$L$4*J4</f>
        <v>6400</v>
      </c>
      <c r="O4" s="25">
        <v>6000</v>
      </c>
      <c r="P4" s="25">
        <v>3000</v>
      </c>
      <c r="Q4" s="26">
        <f>M4/$O$4</f>
        <v>0.26666666666666666</v>
      </c>
      <c r="R4" s="26">
        <f>N4/$P$4</f>
        <v>2.1333333333333333</v>
      </c>
    </row>
    <row r="5" spans="1:18" ht="29" thickBot="1" x14ac:dyDescent="0.25">
      <c r="A5" s="27"/>
      <c r="B5" s="27"/>
      <c r="C5" s="27"/>
      <c r="E5" s="1"/>
      <c r="F5" s="28" t="s">
        <v>21</v>
      </c>
      <c r="G5" s="29">
        <v>6000</v>
      </c>
      <c r="H5" s="20" t="s">
        <v>22</v>
      </c>
      <c r="I5" s="21">
        <v>210</v>
      </c>
      <c r="J5" s="21">
        <v>295</v>
      </c>
      <c r="K5" s="22">
        <f t="shared" ref="K5:K8" si="0">SUM(I5:J5)</f>
        <v>505</v>
      </c>
      <c r="L5" s="23">
        <f>G5/K5</f>
        <v>11.881188118811881</v>
      </c>
      <c r="M5" s="24">
        <f>I5*L5</f>
        <v>2495.0495049504952</v>
      </c>
      <c r="N5" s="24">
        <f>J5*L5</f>
        <v>3504.9504950495048</v>
      </c>
      <c r="O5" s="30"/>
      <c r="P5" s="30"/>
      <c r="Q5" s="26">
        <f t="shared" ref="Q5:Q8" si="1">M5/$O$4</f>
        <v>0.41584158415841588</v>
      </c>
      <c r="R5" s="26">
        <f t="shared" ref="R5:R8" si="2">N5/$P$4</f>
        <v>1.1683168316831682</v>
      </c>
    </row>
    <row r="6" spans="1:18" ht="29" thickBot="1" x14ac:dyDescent="0.25">
      <c r="A6" s="3" t="s">
        <v>11</v>
      </c>
      <c r="B6" s="31" t="s">
        <v>23</v>
      </c>
      <c r="C6" s="27"/>
      <c r="E6" s="1"/>
      <c r="F6" s="28" t="s">
        <v>24</v>
      </c>
      <c r="G6" s="29">
        <v>5000</v>
      </c>
      <c r="H6" s="20" t="s">
        <v>25</v>
      </c>
      <c r="I6" s="21">
        <v>120</v>
      </c>
      <c r="J6" s="21">
        <v>140</v>
      </c>
      <c r="K6" s="32">
        <f t="shared" si="0"/>
        <v>260</v>
      </c>
      <c r="L6" s="23">
        <f t="shared" ref="L6:L8" si="3">G6/K6</f>
        <v>19.23076923076923</v>
      </c>
      <c r="M6" s="24">
        <f>I6*L6</f>
        <v>2307.6923076923076</v>
      </c>
      <c r="N6" s="24">
        <f t="shared" ref="N6:N8" si="4">J6*L6</f>
        <v>2692.3076923076924</v>
      </c>
      <c r="O6" s="30"/>
      <c r="P6" s="30"/>
      <c r="Q6" s="26">
        <f t="shared" si="1"/>
        <v>0.38461538461538458</v>
      </c>
      <c r="R6" s="26">
        <f t="shared" si="2"/>
        <v>0.89743589743589747</v>
      </c>
    </row>
    <row r="7" spans="1:18" ht="43" thickBot="1" x14ac:dyDescent="0.25">
      <c r="A7" s="33" t="s">
        <v>19</v>
      </c>
      <c r="B7" s="34">
        <v>8000</v>
      </c>
      <c r="C7" s="27"/>
      <c r="E7" s="1"/>
      <c r="F7" s="28" t="s">
        <v>26</v>
      </c>
      <c r="G7" s="29">
        <v>15000</v>
      </c>
      <c r="H7" s="20" t="s">
        <v>27</v>
      </c>
      <c r="I7" s="21">
        <v>4000</v>
      </c>
      <c r="J7" s="21">
        <v>6000</v>
      </c>
      <c r="K7" s="22">
        <f t="shared" si="0"/>
        <v>10000</v>
      </c>
      <c r="L7" s="23">
        <f t="shared" si="3"/>
        <v>1.5</v>
      </c>
      <c r="M7" s="24">
        <f>I7*L7</f>
        <v>6000</v>
      </c>
      <c r="N7" s="24">
        <f t="shared" si="4"/>
        <v>9000</v>
      </c>
      <c r="O7" s="30"/>
      <c r="P7" s="30"/>
      <c r="Q7" s="26">
        <f t="shared" si="1"/>
        <v>1</v>
      </c>
      <c r="R7" s="26">
        <f t="shared" si="2"/>
        <v>3</v>
      </c>
    </row>
    <row r="8" spans="1:18" ht="29" thickBot="1" x14ac:dyDescent="0.25">
      <c r="A8" s="12" t="s">
        <v>21</v>
      </c>
      <c r="B8" s="35">
        <v>6000</v>
      </c>
      <c r="C8" s="27"/>
      <c r="E8" s="1"/>
      <c r="F8" s="36" t="s">
        <v>28</v>
      </c>
      <c r="G8" s="37">
        <v>20000</v>
      </c>
      <c r="H8" s="38" t="s">
        <v>29</v>
      </c>
      <c r="I8" s="39">
        <v>50</v>
      </c>
      <c r="J8" s="39">
        <v>150</v>
      </c>
      <c r="K8" s="40">
        <f t="shared" si="0"/>
        <v>200</v>
      </c>
      <c r="L8" s="41">
        <f t="shared" si="3"/>
        <v>100</v>
      </c>
      <c r="M8" s="42">
        <f>I8*L8</f>
        <v>5000</v>
      </c>
      <c r="N8" s="42">
        <f t="shared" si="4"/>
        <v>15000</v>
      </c>
      <c r="O8" s="43"/>
      <c r="P8" s="43"/>
      <c r="Q8" s="26">
        <f t="shared" si="1"/>
        <v>0.83333333333333337</v>
      </c>
      <c r="R8" s="26">
        <f t="shared" si="2"/>
        <v>5</v>
      </c>
    </row>
    <row r="9" spans="1:18" ht="17" thickBot="1" x14ac:dyDescent="0.25">
      <c r="A9" s="12" t="s">
        <v>24</v>
      </c>
      <c r="B9" s="35">
        <v>5000</v>
      </c>
      <c r="C9" s="27"/>
      <c r="E9" s="1"/>
      <c r="F9" s="44" t="s">
        <v>16</v>
      </c>
      <c r="G9" s="9"/>
      <c r="H9" s="9"/>
      <c r="I9" s="9"/>
      <c r="J9" s="9"/>
      <c r="K9" s="9"/>
      <c r="L9" s="9"/>
      <c r="M9" s="45">
        <f>SUM(M4:M8)</f>
        <v>17402.741812642802</v>
      </c>
      <c r="N9" s="45">
        <f>SUM(N4:N8)</f>
        <v>36597.258187357198</v>
      </c>
      <c r="O9" s="9"/>
      <c r="P9" s="9"/>
      <c r="Q9" s="26">
        <f>SUM(Q4:Q8)</f>
        <v>2.9004569687738004</v>
      </c>
      <c r="R9" s="26">
        <f>SUM(R4:R8)</f>
        <v>12.199086062452398</v>
      </c>
    </row>
    <row r="10" spans="1:18" ht="17" thickBot="1" x14ac:dyDescent="0.25">
      <c r="A10" s="12" t="s">
        <v>26</v>
      </c>
      <c r="B10" s="35">
        <v>15000</v>
      </c>
      <c r="C10" s="27"/>
      <c r="E10" s="1"/>
    </row>
    <row r="11" spans="1:18" ht="17" thickBot="1" x14ac:dyDescent="0.25">
      <c r="A11" s="12" t="s">
        <v>28</v>
      </c>
      <c r="B11" s="35">
        <v>20000</v>
      </c>
      <c r="C11" s="27"/>
      <c r="E11" s="1"/>
    </row>
    <row r="12" spans="1:18" x14ac:dyDescent="0.2">
      <c r="A12" s="46" t="s">
        <v>16</v>
      </c>
      <c r="B12" s="46">
        <f>SUM(B7:B11)</f>
        <v>54000</v>
      </c>
      <c r="C12" s="27"/>
      <c r="E12" s="1"/>
      <c r="I12" s="47"/>
      <c r="J12" s="48"/>
      <c r="K12" s="49"/>
      <c r="L12" s="50"/>
      <c r="M12" s="50"/>
      <c r="N12" s="51"/>
    </row>
    <row r="13" spans="1:18" ht="17" thickBot="1" x14ac:dyDescent="0.25">
      <c r="A13" s="27"/>
      <c r="B13" s="27"/>
      <c r="C13" s="27"/>
      <c r="E13" s="1"/>
      <c r="F13" t="s">
        <v>30</v>
      </c>
      <c r="I13" s="46"/>
      <c r="J13" s="52"/>
      <c r="K13" s="49"/>
      <c r="L13" s="50"/>
      <c r="M13" s="50"/>
      <c r="N13" s="51"/>
    </row>
    <row r="14" spans="1:18" ht="17" thickBot="1" x14ac:dyDescent="0.25">
      <c r="A14" s="53" t="s">
        <v>13</v>
      </c>
      <c r="B14" s="54" t="s">
        <v>3</v>
      </c>
      <c r="C14" s="54" t="s">
        <v>4</v>
      </c>
      <c r="E14" s="1"/>
      <c r="F14" t="s">
        <v>31</v>
      </c>
      <c r="I14" s="46"/>
      <c r="J14" s="52"/>
      <c r="K14" s="49"/>
      <c r="L14" s="50"/>
      <c r="M14" s="50"/>
      <c r="N14" s="55"/>
    </row>
    <row r="15" spans="1:18" ht="17" thickBot="1" x14ac:dyDescent="0.25">
      <c r="A15" s="56" t="s">
        <v>20</v>
      </c>
      <c r="B15" s="57">
        <v>15</v>
      </c>
      <c r="C15" s="57">
        <v>60</v>
      </c>
      <c r="E15" s="1"/>
      <c r="F15" s="58" t="s">
        <v>32</v>
      </c>
      <c r="I15" s="46"/>
      <c r="J15" s="52"/>
      <c r="K15" s="49"/>
      <c r="L15" s="50"/>
      <c r="M15" s="50"/>
      <c r="N15" s="51"/>
    </row>
    <row r="16" spans="1:18" ht="17" thickBot="1" x14ac:dyDescent="0.25">
      <c r="A16" s="56" t="s">
        <v>25</v>
      </c>
      <c r="B16" s="57">
        <v>120</v>
      </c>
      <c r="C16" s="57">
        <v>140</v>
      </c>
      <c r="E16" s="1"/>
      <c r="F16" t="s">
        <v>33</v>
      </c>
      <c r="I16" s="46"/>
      <c r="J16" s="52"/>
      <c r="K16" s="49"/>
      <c r="L16" s="50"/>
      <c r="M16" s="50"/>
      <c r="N16" s="51"/>
    </row>
    <row r="17" spans="1:12" ht="17" thickBot="1" x14ac:dyDescent="0.25">
      <c r="A17" s="56" t="s">
        <v>27</v>
      </c>
      <c r="B17" s="57">
        <v>4000</v>
      </c>
      <c r="C17" s="57">
        <v>6000</v>
      </c>
      <c r="E17" s="1"/>
      <c r="F17" t="s">
        <v>34</v>
      </c>
    </row>
    <row r="18" spans="1:12" ht="17" thickBot="1" x14ac:dyDescent="0.25">
      <c r="A18" s="56" t="s">
        <v>22</v>
      </c>
      <c r="B18" s="57">
        <v>210</v>
      </c>
      <c r="C18" s="57">
        <v>295</v>
      </c>
      <c r="E18" s="1"/>
    </row>
    <row r="19" spans="1:12" ht="17" thickBot="1" x14ac:dyDescent="0.25">
      <c r="A19" s="56" t="s">
        <v>29</v>
      </c>
      <c r="B19" s="57">
        <v>50</v>
      </c>
      <c r="C19" s="57">
        <v>150</v>
      </c>
      <c r="E19" s="1"/>
    </row>
    <row r="20" spans="1:12" ht="17" thickBot="1" x14ac:dyDescent="0.25">
      <c r="E20" s="1"/>
    </row>
    <row r="21" spans="1:12" ht="21" thickBot="1" x14ac:dyDescent="0.25">
      <c r="A21" s="59"/>
      <c r="B21" s="60" t="s">
        <v>3</v>
      </c>
      <c r="C21" s="60" t="s">
        <v>4</v>
      </c>
      <c r="E21" s="1"/>
      <c r="F21" s="2" t="s">
        <v>35</v>
      </c>
    </row>
    <row r="22" spans="1:12" ht="17" thickBot="1" x14ac:dyDescent="0.25">
      <c r="A22" s="61" t="s">
        <v>36</v>
      </c>
      <c r="B22" s="62">
        <v>6000</v>
      </c>
      <c r="C22" s="62">
        <v>3000</v>
      </c>
      <c r="E22" s="1"/>
    </row>
    <row r="23" spans="1:12" ht="17" thickBot="1" x14ac:dyDescent="0.25">
      <c r="A23" s="61" t="s">
        <v>37</v>
      </c>
      <c r="B23" s="62">
        <v>30</v>
      </c>
      <c r="C23" s="62">
        <v>40</v>
      </c>
      <c r="E23" s="1"/>
      <c r="G23" s="63" t="s">
        <v>38</v>
      </c>
      <c r="H23" s="63"/>
      <c r="I23" s="63" t="s">
        <v>8</v>
      </c>
      <c r="J23" s="63"/>
      <c r="K23" s="63" t="s">
        <v>39</v>
      </c>
      <c r="L23" s="63"/>
    </row>
    <row r="24" spans="1:12" ht="17" thickBot="1" x14ac:dyDescent="0.25">
      <c r="E24" s="1"/>
      <c r="F24" s="3" t="s">
        <v>40</v>
      </c>
      <c r="G24" s="4" t="s">
        <v>3</v>
      </c>
      <c r="H24" s="4" t="s">
        <v>4</v>
      </c>
      <c r="I24" s="64" t="s">
        <v>3</v>
      </c>
      <c r="J24" s="64" t="s">
        <v>4</v>
      </c>
      <c r="K24" s="4" t="s">
        <v>3</v>
      </c>
      <c r="L24" s="4" t="s">
        <v>4</v>
      </c>
    </row>
    <row r="25" spans="1:12" ht="17" thickBot="1" x14ac:dyDescent="0.25">
      <c r="E25" s="1"/>
      <c r="F25" s="12" t="s">
        <v>10</v>
      </c>
      <c r="G25" s="13">
        <v>12</v>
      </c>
      <c r="H25" s="65">
        <v>18</v>
      </c>
      <c r="I25" s="66">
        <v>6000</v>
      </c>
      <c r="J25" s="66">
        <v>3000</v>
      </c>
      <c r="K25" s="13">
        <f>G25*I25</f>
        <v>72000</v>
      </c>
      <c r="L25" s="13">
        <f>H25*J25</f>
        <v>54000</v>
      </c>
    </row>
    <row r="26" spans="1:12" ht="17" thickBot="1" x14ac:dyDescent="0.25">
      <c r="E26" s="1"/>
      <c r="F26" s="12" t="s">
        <v>18</v>
      </c>
      <c r="G26" s="13">
        <v>6</v>
      </c>
      <c r="H26" s="65">
        <v>3</v>
      </c>
      <c r="I26" s="66"/>
      <c r="J26" s="66"/>
      <c r="K26" s="13">
        <f>G26*I25</f>
        <v>36000</v>
      </c>
      <c r="L26" s="13">
        <f>H26*J25</f>
        <v>9000</v>
      </c>
    </row>
    <row r="27" spans="1:12" x14ac:dyDescent="0.2">
      <c r="E27" s="1"/>
      <c r="F27" s="58" t="s">
        <v>16</v>
      </c>
      <c r="G27">
        <f>SUM(G25:G26)</f>
        <v>18</v>
      </c>
      <c r="H27">
        <f>SUM(H25:H26)</f>
        <v>21</v>
      </c>
      <c r="K27" s="67">
        <f>SUM(K25:K26)</f>
        <v>108000</v>
      </c>
      <c r="L27" s="67">
        <f>SUM(L25:L26)</f>
        <v>63000</v>
      </c>
    </row>
    <row r="28" spans="1:12" x14ac:dyDescent="0.2">
      <c r="A28" s="68"/>
      <c r="B28" s="69"/>
      <c r="C28" s="70"/>
      <c r="D28" s="70"/>
      <c r="E28" s="1"/>
    </row>
    <row r="29" spans="1:12" x14ac:dyDescent="0.2">
      <c r="A29" s="47"/>
      <c r="B29" s="71"/>
      <c r="C29" s="71"/>
      <c r="D29" s="71"/>
      <c r="E29" s="1"/>
    </row>
    <row r="30" spans="1:12" x14ac:dyDescent="0.2">
      <c r="A30" s="72"/>
      <c r="B30" s="71"/>
      <c r="C30" s="71"/>
      <c r="D30" s="71"/>
      <c r="E30" s="1"/>
    </row>
    <row r="31" spans="1:12" x14ac:dyDescent="0.2">
      <c r="A31" s="47"/>
      <c r="B31" s="71"/>
      <c r="C31" s="71"/>
      <c r="D31" s="71"/>
      <c r="E31" s="1"/>
    </row>
    <row r="32" spans="1:12" ht="20" x14ac:dyDescent="0.2">
      <c r="A32" s="72"/>
      <c r="B32" s="71"/>
      <c r="C32" s="71"/>
      <c r="D32" s="71"/>
      <c r="E32" s="1"/>
      <c r="F32" s="2" t="s">
        <v>41</v>
      </c>
    </row>
    <row r="33" spans="1:8" ht="17" thickBot="1" x14ac:dyDescent="0.25">
      <c r="A33" s="47"/>
      <c r="B33" s="71"/>
      <c r="C33" s="71"/>
      <c r="D33" s="71"/>
      <c r="E33" s="1"/>
    </row>
    <row r="34" spans="1:8" ht="17" thickBot="1" x14ac:dyDescent="0.25">
      <c r="A34" s="72"/>
      <c r="B34" s="71"/>
      <c r="C34" s="71"/>
      <c r="D34" s="71"/>
      <c r="E34" s="1"/>
      <c r="G34" s="4" t="s">
        <v>3</v>
      </c>
      <c r="H34" s="4" t="s">
        <v>4</v>
      </c>
    </row>
    <row r="35" spans="1:8" x14ac:dyDescent="0.2">
      <c r="A35" s="47"/>
      <c r="B35" s="71"/>
      <c r="C35" s="71"/>
      <c r="D35" s="71"/>
      <c r="E35" s="1"/>
      <c r="F35" s="58" t="s">
        <v>42</v>
      </c>
      <c r="G35">
        <f>G27</f>
        <v>18</v>
      </c>
      <c r="H35">
        <f>H27</f>
        <v>21</v>
      </c>
    </row>
    <row r="36" spans="1:8" x14ac:dyDescent="0.2">
      <c r="A36" s="72"/>
      <c r="B36" s="71"/>
      <c r="C36" s="71"/>
      <c r="D36" s="71"/>
      <c r="E36" s="1"/>
      <c r="F36" s="58" t="s">
        <v>43</v>
      </c>
      <c r="G36" s="73">
        <f>Q9</f>
        <v>2.9004569687738004</v>
      </c>
      <c r="H36" s="73">
        <f>R9</f>
        <v>12.199086062452398</v>
      </c>
    </row>
    <row r="37" spans="1:8" x14ac:dyDescent="0.2">
      <c r="A37" s="47"/>
      <c r="B37" s="71"/>
      <c r="C37" s="71"/>
      <c r="D37" s="71"/>
      <c r="E37" s="1"/>
      <c r="F37" s="74" t="s">
        <v>44</v>
      </c>
      <c r="G37" s="75">
        <f>G35+G36</f>
        <v>20.900456968773799</v>
      </c>
      <c r="H37" s="75">
        <f>H35+H36</f>
        <v>33.199086062452395</v>
      </c>
    </row>
    <row r="38" spans="1:8" x14ac:dyDescent="0.2">
      <c r="A38" s="72"/>
      <c r="B38" s="71"/>
      <c r="C38" s="71"/>
      <c r="D38" s="71"/>
      <c r="E38" s="1"/>
      <c r="F38" s="58" t="s">
        <v>45</v>
      </c>
      <c r="G38">
        <f>I25</f>
        <v>6000</v>
      </c>
      <c r="H38">
        <f>J25</f>
        <v>3000</v>
      </c>
    </row>
    <row r="39" spans="1:8" x14ac:dyDescent="0.2">
      <c r="A39" s="47"/>
      <c r="B39" s="71"/>
      <c r="C39" s="76"/>
      <c r="D39" s="76"/>
      <c r="E39" s="1"/>
      <c r="F39" s="58" t="s">
        <v>46</v>
      </c>
      <c r="G39" s="77">
        <f>K27</f>
        <v>108000</v>
      </c>
      <c r="H39" s="77">
        <f>L27</f>
        <v>63000</v>
      </c>
    </row>
    <row r="40" spans="1:8" x14ac:dyDescent="0.2">
      <c r="E40" s="1"/>
      <c r="F40" s="58" t="s">
        <v>47</v>
      </c>
      <c r="G40" s="78">
        <f>M9</f>
        <v>17402.741812642802</v>
      </c>
      <c r="H40" s="78">
        <f>N9</f>
        <v>36597.258187357198</v>
      </c>
    </row>
    <row r="41" spans="1:8" x14ac:dyDescent="0.2">
      <c r="E41" s="1"/>
      <c r="F41" s="74" t="s">
        <v>48</v>
      </c>
      <c r="G41" s="79">
        <f>G39+G40</f>
        <v>125402.74181264281</v>
      </c>
      <c r="H41" s="79">
        <f>H40+H39</f>
        <v>99597.258187357191</v>
      </c>
    </row>
    <row r="47" spans="1:8" x14ac:dyDescent="0.2">
      <c r="E47" s="80" t="s">
        <v>49</v>
      </c>
    </row>
    <row r="48" spans="1:8" ht="20" x14ac:dyDescent="0.2">
      <c r="E48" s="80"/>
      <c r="F48" s="2" t="s">
        <v>1</v>
      </c>
    </row>
    <row r="49" spans="5:17" x14ac:dyDescent="0.2">
      <c r="E49" s="80"/>
      <c r="F49" s="58"/>
      <c r="G49" s="58"/>
    </row>
    <row r="50" spans="5:17" x14ac:dyDescent="0.2">
      <c r="E50" s="80"/>
    </row>
    <row r="51" spans="5:17" x14ac:dyDescent="0.2">
      <c r="E51" s="80"/>
      <c r="F51" s="58" t="s">
        <v>48</v>
      </c>
      <c r="G51">
        <f>B12</f>
        <v>54000</v>
      </c>
    </row>
    <row r="52" spans="5:17" x14ac:dyDescent="0.2">
      <c r="E52" s="80"/>
      <c r="G52" s="8" t="s">
        <v>2</v>
      </c>
      <c r="H52" s="8"/>
      <c r="I52" s="81" t="s">
        <v>8</v>
      </c>
      <c r="J52" s="81"/>
      <c r="K52" s="8" t="s">
        <v>50</v>
      </c>
      <c r="L52" s="8"/>
      <c r="M52" s="8"/>
      <c r="N52" s="8" t="s">
        <v>51</v>
      </c>
      <c r="O52" s="8"/>
      <c r="P52" s="74" t="s">
        <v>52</v>
      </c>
      <c r="Q52" s="74"/>
    </row>
    <row r="53" spans="5:17" x14ac:dyDescent="0.2">
      <c r="E53" s="80"/>
      <c r="G53" s="82" t="s">
        <v>3</v>
      </c>
      <c r="H53" s="82" t="s">
        <v>4</v>
      </c>
      <c r="I53" s="82" t="s">
        <v>3</v>
      </c>
      <c r="J53" s="82" t="s">
        <v>4</v>
      </c>
      <c r="K53" s="82" t="s">
        <v>3</v>
      </c>
      <c r="L53" s="82" t="s">
        <v>4</v>
      </c>
      <c r="M53" s="82" t="s">
        <v>16</v>
      </c>
      <c r="N53" s="82" t="s">
        <v>3</v>
      </c>
      <c r="O53" s="82" t="s">
        <v>4</v>
      </c>
      <c r="P53" s="82" t="s">
        <v>3</v>
      </c>
      <c r="Q53" s="82" t="s">
        <v>4</v>
      </c>
    </row>
    <row r="54" spans="5:17" x14ac:dyDescent="0.2">
      <c r="E54" s="80"/>
      <c r="F54" s="58" t="s">
        <v>53</v>
      </c>
      <c r="G54" s="29">
        <v>6</v>
      </c>
      <c r="H54" s="29">
        <v>3</v>
      </c>
      <c r="I54" s="66">
        <v>6000</v>
      </c>
      <c r="J54" s="66">
        <v>3000</v>
      </c>
      <c r="K54" s="83">
        <f>G54*I54</f>
        <v>36000</v>
      </c>
      <c r="L54" s="83">
        <f>H54*J54</f>
        <v>9000</v>
      </c>
      <c r="M54" s="83">
        <f>SUM(K54:L54)</f>
        <v>45000</v>
      </c>
      <c r="N54" s="83">
        <f>K54/M54</f>
        <v>0.8</v>
      </c>
      <c r="O54" s="83">
        <f>L54/M54</f>
        <v>0.2</v>
      </c>
      <c r="P54" s="78">
        <f>N54*G51</f>
        <v>43200</v>
      </c>
      <c r="Q54" s="78">
        <f>G51*O54</f>
        <v>10800</v>
      </c>
    </row>
    <row r="55" spans="5:17" x14ac:dyDescent="0.2">
      <c r="E55" s="80"/>
      <c r="F55" s="58" t="s">
        <v>54</v>
      </c>
      <c r="G55" s="29">
        <v>12</v>
      </c>
      <c r="H55" s="29">
        <v>18</v>
      </c>
      <c r="I55" s="66"/>
      <c r="J55" s="66"/>
      <c r="K55" s="83">
        <f>G55*I54</f>
        <v>72000</v>
      </c>
      <c r="L55" s="83">
        <f>J54*H55</f>
        <v>54000</v>
      </c>
      <c r="M55" s="83">
        <f>SUM(K55:L55)</f>
        <v>126000</v>
      </c>
      <c r="N55" s="84">
        <f>K55/M55</f>
        <v>0.5714285714285714</v>
      </c>
      <c r="O55" s="84">
        <f>L55/M55</f>
        <v>0.42857142857142855</v>
      </c>
      <c r="P55" s="78">
        <f>N55*G51</f>
        <v>30857.142857142855</v>
      </c>
      <c r="Q55" s="78">
        <f>O55*G51</f>
        <v>23142.857142857141</v>
      </c>
    </row>
    <row r="56" spans="5:17" x14ac:dyDescent="0.2">
      <c r="E56" s="80"/>
      <c r="P56" s="78"/>
      <c r="Q56" s="78"/>
    </row>
    <row r="57" spans="5:17" ht="17" thickBot="1" x14ac:dyDescent="0.25">
      <c r="E57" s="80"/>
      <c r="F57" s="85" t="s">
        <v>55</v>
      </c>
    </row>
    <row r="58" spans="5:17" ht="17" thickBot="1" x14ac:dyDescent="0.25">
      <c r="E58" s="80"/>
      <c r="G58" s="4" t="s">
        <v>3</v>
      </c>
      <c r="H58" s="4" t="s">
        <v>4</v>
      </c>
    </row>
    <row r="59" spans="5:17" x14ac:dyDescent="0.2">
      <c r="E59" s="80"/>
      <c r="F59" s="58" t="s">
        <v>42</v>
      </c>
      <c r="G59">
        <f>G54+G55</f>
        <v>18</v>
      </c>
      <c r="H59">
        <f>H54+H55</f>
        <v>21</v>
      </c>
    </row>
    <row r="60" spans="5:17" x14ac:dyDescent="0.2">
      <c r="E60" s="80"/>
      <c r="F60" s="58" t="s">
        <v>43</v>
      </c>
      <c r="G60">
        <f>P54/I54</f>
        <v>7.2</v>
      </c>
      <c r="H60">
        <f>Q54/J54</f>
        <v>3.6</v>
      </c>
    </row>
    <row r="61" spans="5:17" x14ac:dyDescent="0.2">
      <c r="E61" s="80"/>
      <c r="F61" s="74" t="s">
        <v>44</v>
      </c>
      <c r="G61" s="74">
        <f>G59+G60</f>
        <v>25.2</v>
      </c>
      <c r="H61" s="74">
        <f>H59+H60</f>
        <v>24.6</v>
      </c>
    </row>
    <row r="62" spans="5:17" x14ac:dyDescent="0.2">
      <c r="E62" s="80"/>
      <c r="F62" s="58" t="s">
        <v>45</v>
      </c>
      <c r="G62">
        <f>B22</f>
        <v>6000</v>
      </c>
      <c r="H62">
        <f>C22</f>
        <v>3000</v>
      </c>
    </row>
    <row r="63" spans="5:17" x14ac:dyDescent="0.2">
      <c r="E63" s="80"/>
      <c r="F63" s="58" t="s">
        <v>46</v>
      </c>
      <c r="G63" s="78">
        <f>G62*G59</f>
        <v>108000</v>
      </c>
      <c r="H63" s="78">
        <f>H62*H59</f>
        <v>63000</v>
      </c>
    </row>
    <row r="64" spans="5:17" x14ac:dyDescent="0.2">
      <c r="E64" s="80"/>
      <c r="F64" s="58" t="s">
        <v>47</v>
      </c>
      <c r="G64" s="78">
        <f>G60*G62</f>
        <v>43200</v>
      </c>
      <c r="H64" s="78">
        <f>H60*H62</f>
        <v>10800</v>
      </c>
    </row>
    <row r="65" spans="5:8" x14ac:dyDescent="0.2">
      <c r="E65" s="80"/>
      <c r="F65" s="74" t="s">
        <v>48</v>
      </c>
      <c r="G65" s="86">
        <f>SUM(G63:G64)</f>
        <v>151200</v>
      </c>
      <c r="H65" s="74">
        <f>SUM(H63:H64)</f>
        <v>73800</v>
      </c>
    </row>
    <row r="66" spans="5:8" x14ac:dyDescent="0.2">
      <c r="E66" s="80"/>
    </row>
    <row r="67" spans="5:8" x14ac:dyDescent="0.2">
      <c r="E67" s="80"/>
    </row>
    <row r="68" spans="5:8" ht="17" thickBot="1" x14ac:dyDescent="0.25">
      <c r="E68" s="80"/>
      <c r="F68" s="85" t="s">
        <v>55</v>
      </c>
    </row>
    <row r="69" spans="5:8" ht="17" thickBot="1" x14ac:dyDescent="0.25">
      <c r="E69" s="80"/>
      <c r="G69" s="4" t="s">
        <v>3</v>
      </c>
      <c r="H69" s="4" t="s">
        <v>4</v>
      </c>
    </row>
    <row r="70" spans="5:8" x14ac:dyDescent="0.2">
      <c r="E70" s="80"/>
      <c r="F70" s="58" t="s">
        <v>42</v>
      </c>
      <c r="G70">
        <f>G59</f>
        <v>18</v>
      </c>
      <c r="H70">
        <f>H59</f>
        <v>21</v>
      </c>
    </row>
    <row r="71" spans="5:8" x14ac:dyDescent="0.2">
      <c r="E71" s="80"/>
      <c r="F71" s="58" t="s">
        <v>43</v>
      </c>
      <c r="G71" s="73">
        <f>P55/I54</f>
        <v>5.1428571428571423</v>
      </c>
      <c r="H71" s="73">
        <f>Q55/J54</f>
        <v>7.7142857142857135</v>
      </c>
    </row>
    <row r="72" spans="5:8" x14ac:dyDescent="0.2">
      <c r="E72" s="80"/>
      <c r="F72" s="74" t="s">
        <v>44</v>
      </c>
      <c r="G72" s="75">
        <f>G70+G71</f>
        <v>23.142857142857142</v>
      </c>
      <c r="H72" s="75">
        <f>H70+H71</f>
        <v>28.714285714285715</v>
      </c>
    </row>
    <row r="73" spans="5:8" x14ac:dyDescent="0.2">
      <c r="E73" s="80"/>
      <c r="F73" s="58" t="s">
        <v>45</v>
      </c>
      <c r="G73">
        <f>G62</f>
        <v>6000</v>
      </c>
      <c r="H73">
        <f>H62</f>
        <v>3000</v>
      </c>
    </row>
    <row r="74" spans="5:8" x14ac:dyDescent="0.2">
      <c r="E74" s="80"/>
      <c r="F74" s="58" t="s">
        <v>46</v>
      </c>
      <c r="G74" s="78">
        <f>G73*G70</f>
        <v>108000</v>
      </c>
      <c r="H74" s="78">
        <f>H73*H70</f>
        <v>63000</v>
      </c>
    </row>
    <row r="75" spans="5:8" x14ac:dyDescent="0.2">
      <c r="E75" s="80"/>
      <c r="F75" s="58" t="s">
        <v>47</v>
      </c>
      <c r="G75" s="78">
        <f>G71*G73</f>
        <v>30857.142857142855</v>
      </c>
      <c r="H75" s="78">
        <f>H71*H73</f>
        <v>23142.857142857141</v>
      </c>
    </row>
    <row r="76" spans="5:8" x14ac:dyDescent="0.2">
      <c r="E76" s="80"/>
      <c r="F76" s="74" t="s">
        <v>48</v>
      </c>
      <c r="G76" s="86">
        <f>SUM(G74:G75)</f>
        <v>138857.14285714284</v>
      </c>
      <c r="H76" s="86">
        <f>SUM(H74:H75)</f>
        <v>86142.857142857145</v>
      </c>
    </row>
  </sheetData>
  <mergeCells count="20">
    <mergeCell ref="N52:O52"/>
    <mergeCell ref="I54:I55"/>
    <mergeCell ref="J54:J55"/>
    <mergeCell ref="K23:L23"/>
    <mergeCell ref="I25:I26"/>
    <mergeCell ref="J25:J26"/>
    <mergeCell ref="E47:E76"/>
    <mergeCell ref="G52:H52"/>
    <mergeCell ref="I52:J52"/>
    <mergeCell ref="K52:M52"/>
    <mergeCell ref="E1:E41"/>
    <mergeCell ref="F2:H2"/>
    <mergeCell ref="I2:K2"/>
    <mergeCell ref="M2:N2"/>
    <mergeCell ref="O2:P2"/>
    <mergeCell ref="Q2:R2"/>
    <mergeCell ref="O4:O8"/>
    <mergeCell ref="P4:P8"/>
    <mergeCell ref="G23:H23"/>
    <mergeCell ref="I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2020-12-03T17:00:59Z</dcterms:created>
  <dcterms:modified xsi:type="dcterms:W3CDTF">2020-12-03T17:02:52Z</dcterms:modified>
</cp:coreProperties>
</file>