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ink/ink14.xml" ContentType="application/inkml+xml"/>
  <Override PartName="/xl/drawings/drawing3.xml" ContentType="application/vnd.openxmlformats-officedocument.drawing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drawings/drawing4.xml" ContentType="application/vnd.openxmlformats-officedocument.drawing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drawings/drawing5.xml" ContentType="application/vnd.openxmlformats-officedocument.drawing+xml"/>
  <Override PartName="/xl/ink/ink33.xml" ContentType="application/inkml+xml"/>
  <Override PartName="/xl/ink/ink34.xml" ContentType="application/inkml+xml"/>
  <Override PartName="/xl/drawings/drawing6.xml" ContentType="application/vnd.openxmlformats-officedocument.drawing+xml"/>
  <Override PartName="/xl/ink/ink35.xml" ContentType="application/inkml+xml"/>
  <Override PartName="/xl/ink/ink36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eu Drive\AULAS\POLI\PNV 3421\"/>
    </mc:Choice>
  </mc:AlternateContent>
  <xr:revisionPtr revIDLastSave="0" documentId="13_ncr:1_{A0053B8D-5C20-4CA8-AAFB-5EAEF0345FB7}" xr6:coauthVersionLast="45" xr6:coauthVersionMax="45" xr10:uidLastSave="{00000000-0000-0000-0000-000000000000}"/>
  <bookViews>
    <workbookView xWindow="-108" yWindow="-108" windowWidth="23256" windowHeight="12576" firstSheet="5" activeTab="8" xr2:uid="{5F55BA4B-4DF2-407D-83F8-A6F09FF58BD7}"/>
  </bookViews>
  <sheets>
    <sheet name="RegressaoSimples" sheetId="1" r:id="rId1"/>
    <sheet name="Planilha2" sheetId="2" r:id="rId2"/>
    <sheet name="RegressaoMultivariada" sheetId="3" r:id="rId3"/>
    <sheet name="Planilha5" sheetId="5" r:id="rId4"/>
    <sheet name="Planilha4" sheetId="4" r:id="rId5"/>
    <sheet name="RegressaoSeriesTemporais" sheetId="6" r:id="rId6"/>
    <sheet name="RegressaoSeriesTemporais_Ex2" sheetId="7" r:id="rId7"/>
    <sheet name="RegressaoSeriesTemporais_Ex (2)" sheetId="8" r:id="rId8"/>
    <sheet name="Autoregressao" sheetId="9" r:id="rId9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9" l="1"/>
  <c r="K6" i="9"/>
  <c r="K7" i="9"/>
  <c r="K8" i="9"/>
  <c r="K9" i="9"/>
  <c r="K10" i="9"/>
  <c r="K25" i="9" s="1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5" i="9"/>
  <c r="J2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5" i="9"/>
  <c r="F25" i="9"/>
  <c r="J27" i="9"/>
  <c r="I25" i="9"/>
  <c r="H25" i="9"/>
  <c r="E4" i="9"/>
  <c r="I24" i="9"/>
  <c r="F24" i="9"/>
  <c r="E24" i="9"/>
  <c r="E23" i="9"/>
  <c r="F23" i="9" s="1"/>
  <c r="E22" i="9"/>
  <c r="F22" i="9" s="1"/>
  <c r="I21" i="9"/>
  <c r="F21" i="9"/>
  <c r="E21" i="9"/>
  <c r="E20" i="9"/>
  <c r="F20" i="9" s="1"/>
  <c r="E19" i="9"/>
  <c r="F19" i="9" s="1"/>
  <c r="F18" i="9"/>
  <c r="I18" i="9" s="1"/>
  <c r="E18" i="9"/>
  <c r="E17" i="9"/>
  <c r="F17" i="9" s="1"/>
  <c r="I16" i="9"/>
  <c r="F16" i="9"/>
  <c r="E16" i="9"/>
  <c r="E15" i="9"/>
  <c r="F15" i="9" s="1"/>
  <c r="E14" i="9"/>
  <c r="F14" i="9" s="1"/>
  <c r="I13" i="9"/>
  <c r="F13" i="9"/>
  <c r="E13" i="9"/>
  <c r="E12" i="9"/>
  <c r="F12" i="9" s="1"/>
  <c r="E11" i="9"/>
  <c r="F11" i="9" s="1"/>
  <c r="F10" i="9"/>
  <c r="E10" i="9"/>
  <c r="E9" i="9"/>
  <c r="F9" i="9" s="1"/>
  <c r="I8" i="9"/>
  <c r="F8" i="9"/>
  <c r="E8" i="9"/>
  <c r="E7" i="9"/>
  <c r="F7" i="9" s="1"/>
  <c r="E6" i="9"/>
  <c r="F6" i="9" s="1"/>
  <c r="I5" i="9"/>
  <c r="F5" i="9"/>
  <c r="E5" i="9"/>
  <c r="F4" i="9"/>
  <c r="F4" i="8"/>
  <c r="F5" i="8"/>
  <c r="F6" i="8"/>
  <c r="F7" i="8"/>
  <c r="F8" i="8"/>
  <c r="F9" i="8"/>
  <c r="F10" i="8"/>
  <c r="G10" i="8" s="1"/>
  <c r="F11" i="8"/>
  <c r="F12" i="8"/>
  <c r="F13" i="8"/>
  <c r="G13" i="8" s="1"/>
  <c r="F14" i="8"/>
  <c r="F15" i="8"/>
  <c r="F16" i="8"/>
  <c r="F17" i="8"/>
  <c r="F18" i="8"/>
  <c r="G18" i="8" s="1"/>
  <c r="F19" i="8"/>
  <c r="F3" i="8"/>
  <c r="G3" i="8" s="1"/>
  <c r="J3" i="8" s="1"/>
  <c r="G19" i="8"/>
  <c r="G17" i="8"/>
  <c r="G16" i="8"/>
  <c r="G15" i="8"/>
  <c r="G14" i="8"/>
  <c r="J14" i="8" s="1"/>
  <c r="G12" i="8"/>
  <c r="G11" i="8"/>
  <c r="J11" i="8" s="1"/>
  <c r="G9" i="8"/>
  <c r="G8" i="8"/>
  <c r="G7" i="8"/>
  <c r="G6" i="8"/>
  <c r="J6" i="8" s="1"/>
  <c r="G5" i="8"/>
  <c r="G4" i="8"/>
  <c r="J23" i="7"/>
  <c r="I21" i="7"/>
  <c r="H21" i="7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3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4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3" i="7"/>
  <c r="I27" i="6"/>
  <c r="I26" i="6"/>
  <c r="H26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4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5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4" i="6"/>
  <c r="I14" i="9" l="1"/>
  <c r="G14" i="9"/>
  <c r="H14" i="9" s="1"/>
  <c r="I20" i="9"/>
  <c r="G20" i="9"/>
  <c r="H20" i="9" s="1"/>
  <c r="G21" i="9"/>
  <c r="H21" i="9" s="1"/>
  <c r="G10" i="9"/>
  <c r="H10" i="9" s="1"/>
  <c r="G16" i="9"/>
  <c r="H16" i="9" s="1"/>
  <c r="I15" i="9"/>
  <c r="G15" i="9"/>
  <c r="H15" i="9" s="1"/>
  <c r="I6" i="9"/>
  <c r="G6" i="9"/>
  <c r="H6" i="9" s="1"/>
  <c r="I11" i="9"/>
  <c r="G11" i="9"/>
  <c r="H11" i="9" s="1"/>
  <c r="I9" i="9"/>
  <c r="G9" i="9"/>
  <c r="H9" i="9" s="1"/>
  <c r="G8" i="9"/>
  <c r="H8" i="9" s="1"/>
  <c r="I7" i="9"/>
  <c r="G7" i="9"/>
  <c r="H7" i="9" s="1"/>
  <c r="G13" i="9"/>
  <c r="H13" i="9" s="1"/>
  <c r="G12" i="9"/>
  <c r="H12" i="9" s="1"/>
  <c r="I12" i="9"/>
  <c r="I17" i="9"/>
  <c r="G17" i="9"/>
  <c r="H17" i="9" s="1"/>
  <c r="I22" i="9"/>
  <c r="G22" i="9"/>
  <c r="H22" i="9" s="1"/>
  <c r="I19" i="9"/>
  <c r="G19" i="9"/>
  <c r="H19" i="9" s="1"/>
  <c r="G24" i="9"/>
  <c r="H24" i="9" s="1"/>
  <c r="G23" i="9"/>
  <c r="H23" i="9" s="1"/>
  <c r="I23" i="9"/>
  <c r="G5" i="9"/>
  <c r="H5" i="9" s="1"/>
  <c r="I4" i="9"/>
  <c r="G18" i="9"/>
  <c r="H18" i="9" s="1"/>
  <c r="I10" i="9"/>
  <c r="H9" i="8"/>
  <c r="I9" i="8" s="1"/>
  <c r="J9" i="8"/>
  <c r="H15" i="8"/>
  <c r="I15" i="8" s="1"/>
  <c r="J15" i="8"/>
  <c r="J5" i="8"/>
  <c r="H5" i="8"/>
  <c r="I5" i="8" s="1"/>
  <c r="H6" i="8"/>
  <c r="I6" i="8" s="1"/>
  <c r="J16" i="8"/>
  <c r="H16" i="8"/>
  <c r="I16" i="8" s="1"/>
  <c r="H4" i="8"/>
  <c r="I4" i="8" s="1"/>
  <c r="J4" i="8"/>
  <c r="J17" i="8"/>
  <c r="H17" i="8"/>
  <c r="I17" i="8" s="1"/>
  <c r="H7" i="8"/>
  <c r="I7" i="8" s="1"/>
  <c r="J7" i="8"/>
  <c r="J10" i="8"/>
  <c r="H10" i="8"/>
  <c r="I10" i="8" s="1"/>
  <c r="H12" i="8"/>
  <c r="I12" i="8" s="1"/>
  <c r="J12" i="8"/>
  <c r="J18" i="8"/>
  <c r="H18" i="8"/>
  <c r="I18" i="8" s="1"/>
  <c r="J8" i="8"/>
  <c r="H8" i="8"/>
  <c r="I8" i="8" s="1"/>
  <c r="H14" i="8"/>
  <c r="I14" i="8" s="1"/>
  <c r="J13" i="8"/>
  <c r="H13" i="8"/>
  <c r="I13" i="8" s="1"/>
  <c r="J19" i="8"/>
  <c r="H19" i="8"/>
  <c r="I19" i="8" s="1"/>
  <c r="H11" i="8"/>
  <c r="I11" i="8" s="1"/>
  <c r="I21" i="8" l="1"/>
  <c r="H21" i="8"/>
  <c r="J23" i="8" l="1"/>
  <c r="O25" i="3" l="1"/>
  <c r="D16" i="3"/>
  <c r="C16" i="3"/>
  <c r="Q14" i="3"/>
  <c r="Q15" i="3"/>
  <c r="Q5" i="3"/>
  <c r="Q6" i="3"/>
  <c r="Q7" i="3"/>
  <c r="Q8" i="3"/>
  <c r="Q9" i="3"/>
  <c r="Q10" i="3"/>
  <c r="Q11" i="3"/>
  <c r="Q12" i="3"/>
  <c r="Q13" i="3"/>
  <c r="Q4" i="3"/>
  <c r="O14" i="3"/>
  <c r="P14" i="3"/>
  <c r="O15" i="3"/>
  <c r="P15" i="3"/>
  <c r="O5" i="3"/>
  <c r="P5" i="3"/>
  <c r="O6" i="3"/>
  <c r="P6" i="3"/>
  <c r="O7" i="3"/>
  <c r="P7" i="3"/>
  <c r="O8" i="3"/>
  <c r="P8" i="3"/>
  <c r="O9" i="3"/>
  <c r="P9" i="3"/>
  <c r="O10" i="3"/>
  <c r="P10" i="3"/>
  <c r="O11" i="3"/>
  <c r="P11" i="3"/>
  <c r="O12" i="3"/>
  <c r="P12" i="3"/>
  <c r="O13" i="3"/>
  <c r="P13" i="3"/>
  <c r="P4" i="3"/>
  <c r="O4" i="3"/>
  <c r="D22" i="3"/>
  <c r="D21" i="3"/>
  <c r="D20" i="3"/>
  <c r="N5" i="3"/>
  <c r="N6" i="3"/>
  <c r="N7" i="3"/>
  <c r="N8" i="3"/>
  <c r="N9" i="3"/>
  <c r="N10" i="3"/>
  <c r="N11" i="3"/>
  <c r="N12" i="3"/>
  <c r="N13" i="3"/>
  <c r="N4" i="3"/>
  <c r="N14" i="3"/>
  <c r="D19" i="3"/>
  <c r="D18" i="3"/>
  <c r="K14" i="3"/>
  <c r="L14" i="3"/>
  <c r="M14" i="3"/>
  <c r="K15" i="3"/>
  <c r="L15" i="3"/>
  <c r="M15" i="3"/>
  <c r="M5" i="3"/>
  <c r="M6" i="3"/>
  <c r="M7" i="3"/>
  <c r="M8" i="3"/>
  <c r="M9" i="3"/>
  <c r="M10" i="3"/>
  <c r="M11" i="3"/>
  <c r="M12" i="3"/>
  <c r="M13" i="3"/>
  <c r="M4" i="3"/>
  <c r="K5" i="3"/>
  <c r="L5" i="3"/>
  <c r="K6" i="3"/>
  <c r="L6" i="3" s="1"/>
  <c r="K7" i="3"/>
  <c r="L7" i="3"/>
  <c r="K8" i="3"/>
  <c r="L8" i="3" s="1"/>
  <c r="K9" i="3"/>
  <c r="L9" i="3"/>
  <c r="K10" i="3"/>
  <c r="L10" i="3" s="1"/>
  <c r="K11" i="3"/>
  <c r="L11" i="3"/>
  <c r="K12" i="3"/>
  <c r="L12" i="3" s="1"/>
  <c r="K13" i="3"/>
  <c r="L13" i="3"/>
  <c r="L4" i="3"/>
  <c r="K4" i="3"/>
  <c r="I14" i="3"/>
  <c r="J14" i="3"/>
  <c r="I15" i="3"/>
  <c r="J15" i="3"/>
  <c r="I5" i="3"/>
  <c r="J5" i="3"/>
  <c r="I6" i="3"/>
  <c r="J6" i="3"/>
  <c r="I7" i="3"/>
  <c r="J7" i="3"/>
  <c r="I8" i="3"/>
  <c r="J8" i="3"/>
  <c r="I9" i="3"/>
  <c r="J9" i="3"/>
  <c r="I10" i="3"/>
  <c r="J10" i="3"/>
  <c r="I11" i="3"/>
  <c r="J11" i="3"/>
  <c r="I12" i="3"/>
  <c r="J12" i="3"/>
  <c r="I13" i="3"/>
  <c r="J13" i="3"/>
  <c r="J4" i="3"/>
  <c r="I4" i="3"/>
  <c r="H14" i="3"/>
  <c r="H15" i="3"/>
  <c r="H5" i="3"/>
  <c r="H6" i="3"/>
  <c r="H7" i="3"/>
  <c r="H8" i="3"/>
  <c r="H9" i="3"/>
  <c r="H10" i="3"/>
  <c r="H11" i="3"/>
  <c r="H12" i="3"/>
  <c r="H13" i="3"/>
  <c r="H4" i="3"/>
  <c r="G14" i="3"/>
  <c r="G15" i="3"/>
  <c r="G5" i="3"/>
  <c r="G6" i="3"/>
  <c r="G7" i="3"/>
  <c r="G8" i="3"/>
  <c r="G9" i="3"/>
  <c r="G10" i="3"/>
  <c r="G11" i="3"/>
  <c r="G12" i="3"/>
  <c r="G13" i="3"/>
  <c r="G4" i="3"/>
  <c r="F14" i="3"/>
  <c r="F15" i="3"/>
  <c r="F5" i="3"/>
  <c r="F6" i="3"/>
  <c r="F7" i="3"/>
  <c r="F8" i="3"/>
  <c r="F9" i="3"/>
  <c r="F10" i="3"/>
  <c r="F11" i="3"/>
  <c r="F12" i="3"/>
  <c r="F13" i="3"/>
  <c r="F4" i="3"/>
  <c r="E14" i="3"/>
  <c r="E15" i="3"/>
  <c r="D15" i="3"/>
  <c r="C15" i="3"/>
  <c r="D14" i="3"/>
  <c r="C14" i="3"/>
  <c r="N15" i="3" l="1"/>
  <c r="D23" i="1"/>
  <c r="J28" i="1"/>
  <c r="O15" i="1"/>
  <c r="O5" i="1"/>
  <c r="O6" i="1"/>
  <c r="O7" i="1"/>
  <c r="O8" i="1"/>
  <c r="O9" i="1"/>
  <c r="O10" i="1"/>
  <c r="O11" i="1"/>
  <c r="O12" i="1"/>
  <c r="O13" i="1"/>
  <c r="O4" i="1"/>
  <c r="J26" i="1"/>
  <c r="J24" i="1"/>
  <c r="N15" i="1"/>
  <c r="N5" i="1"/>
  <c r="N6" i="1"/>
  <c r="N7" i="1"/>
  <c r="N8" i="1"/>
  <c r="N9" i="1"/>
  <c r="N10" i="1"/>
  <c r="N11" i="1"/>
  <c r="N12" i="1"/>
  <c r="N13" i="1"/>
  <c r="N4" i="1"/>
  <c r="E14" i="1"/>
  <c r="J22" i="1"/>
  <c r="K15" i="1"/>
  <c r="L15" i="1"/>
  <c r="M15" i="1"/>
  <c r="M5" i="1"/>
  <c r="M6" i="1"/>
  <c r="M7" i="1"/>
  <c r="M8" i="1"/>
  <c r="M9" i="1"/>
  <c r="M10" i="1"/>
  <c r="M11" i="1"/>
  <c r="M12" i="1"/>
  <c r="M13" i="1"/>
  <c r="M4" i="1"/>
  <c r="L5" i="1"/>
  <c r="L6" i="1"/>
  <c r="L7" i="1"/>
  <c r="L8" i="1"/>
  <c r="L9" i="1"/>
  <c r="L10" i="1"/>
  <c r="L11" i="1"/>
  <c r="L12" i="1"/>
  <c r="L13" i="1"/>
  <c r="L4" i="1"/>
  <c r="K5" i="1"/>
  <c r="K6" i="1"/>
  <c r="K7" i="1"/>
  <c r="K8" i="1"/>
  <c r="K9" i="1"/>
  <c r="K10" i="1"/>
  <c r="K11" i="1"/>
  <c r="K12" i="1"/>
  <c r="K13" i="1"/>
  <c r="K4" i="1"/>
  <c r="K43" i="1" l="1"/>
  <c r="K41" i="1"/>
  <c r="J20" i="1"/>
  <c r="J19" i="1"/>
  <c r="D22" i="1"/>
  <c r="G21" i="1"/>
  <c r="E15" i="1"/>
  <c r="F15" i="1"/>
  <c r="G15" i="1"/>
  <c r="H15" i="1"/>
  <c r="I15" i="1"/>
  <c r="J15" i="1"/>
  <c r="I5" i="1"/>
  <c r="J5" i="1"/>
  <c r="I6" i="1"/>
  <c r="J6" i="1"/>
  <c r="I7" i="1"/>
  <c r="J7" i="1"/>
  <c r="I8" i="1"/>
  <c r="J8" i="1"/>
  <c r="I9" i="1"/>
  <c r="J9" i="1"/>
  <c r="I10" i="1"/>
  <c r="J10" i="1"/>
  <c r="I11" i="1"/>
  <c r="J11" i="1"/>
  <c r="I12" i="1"/>
  <c r="J12" i="1"/>
  <c r="I13" i="1"/>
  <c r="J13" i="1"/>
  <c r="J4" i="1"/>
  <c r="I4" i="1"/>
  <c r="H5" i="1"/>
  <c r="H6" i="1"/>
  <c r="H7" i="1"/>
  <c r="H8" i="1"/>
  <c r="H9" i="1"/>
  <c r="H10" i="1"/>
  <c r="H11" i="1"/>
  <c r="H12" i="1"/>
  <c r="H13" i="1"/>
  <c r="H4" i="1"/>
  <c r="D15" i="1"/>
  <c r="C15" i="1"/>
  <c r="D21" i="1"/>
  <c r="D19" i="1"/>
  <c r="D18" i="1"/>
  <c r="G16" i="1"/>
  <c r="G5" i="1"/>
  <c r="G6" i="1"/>
  <c r="G7" i="1"/>
  <c r="G8" i="1"/>
  <c r="G9" i="1"/>
  <c r="G10" i="1"/>
  <c r="G11" i="1"/>
  <c r="G12" i="1"/>
  <c r="G13" i="1"/>
  <c r="G4" i="1"/>
  <c r="F5" i="1"/>
  <c r="F6" i="1"/>
  <c r="F7" i="1"/>
  <c r="F8" i="1"/>
  <c r="F9" i="1"/>
  <c r="F10" i="1"/>
  <c r="F11" i="1"/>
  <c r="F12" i="1"/>
  <c r="F13" i="1"/>
  <c r="F4" i="1"/>
  <c r="E6" i="1"/>
  <c r="E7" i="1"/>
  <c r="E8" i="1"/>
  <c r="E9" i="1"/>
  <c r="E10" i="1"/>
  <c r="E11" i="1"/>
  <c r="E12" i="1"/>
  <c r="E13" i="1"/>
  <c r="E5" i="1"/>
  <c r="E4" i="1"/>
  <c r="D14" i="1"/>
  <c r="C14" i="1"/>
</calcChain>
</file>

<file path=xl/sharedStrings.xml><?xml version="1.0" encoding="utf-8"?>
<sst xmlns="http://schemas.openxmlformats.org/spreadsheetml/2006/main" count="329" uniqueCount="108">
  <si>
    <t>#</t>
  </si>
  <si>
    <t>X</t>
  </si>
  <si>
    <t>Y</t>
  </si>
  <si>
    <t>Média</t>
  </si>
  <si>
    <t>Xi - médiaX</t>
  </si>
  <si>
    <t>Yi - médiaY</t>
  </si>
  <si>
    <t>(Xi - médiaX)*(Yi - médiaY)</t>
  </si>
  <si>
    <t>Soma</t>
  </si>
  <si>
    <t>Cov(x,y)</t>
  </si>
  <si>
    <t>Preço</t>
  </si>
  <si>
    <t>Vendas</t>
  </si>
  <si>
    <t>var x</t>
  </si>
  <si>
    <t>var y</t>
  </si>
  <si>
    <t>r</t>
  </si>
  <si>
    <t>XY</t>
  </si>
  <si>
    <t>X²</t>
  </si>
  <si>
    <t>Y²</t>
  </si>
  <si>
    <t>r²</t>
  </si>
  <si>
    <t>b</t>
  </si>
  <si>
    <t>b0</t>
  </si>
  <si>
    <t>SSE</t>
  </si>
  <si>
    <t>Se</t>
  </si>
  <si>
    <t>Y^</t>
  </si>
  <si>
    <t>Y-Y^</t>
  </si>
  <si>
    <t>(Y -Y^)²</t>
  </si>
  <si>
    <t>erro padrao</t>
  </si>
  <si>
    <t>sb</t>
  </si>
  <si>
    <t>(Xi - média)²</t>
  </si>
  <si>
    <t>t (beta = 0)</t>
  </si>
  <si>
    <t>(Yi - média)²</t>
  </si>
  <si>
    <t>SSR</t>
  </si>
  <si>
    <t>RESUMO DOS RESULTADOS</t>
  </si>
  <si>
    <t>Estatística de regressão</t>
  </si>
  <si>
    <t>R múltiplo</t>
  </si>
  <si>
    <t>R-Quadrado</t>
  </si>
  <si>
    <t>R-quadrado ajustado</t>
  </si>
  <si>
    <t>Erro padrão</t>
  </si>
  <si>
    <t>Observações</t>
  </si>
  <si>
    <t>ANOVA</t>
  </si>
  <si>
    <t>Regressão</t>
  </si>
  <si>
    <t>Resíduo</t>
  </si>
  <si>
    <t>Total</t>
  </si>
  <si>
    <t>Interseção</t>
  </si>
  <si>
    <t>gl</t>
  </si>
  <si>
    <t>SQ</t>
  </si>
  <si>
    <t>MQ</t>
  </si>
  <si>
    <t>F</t>
  </si>
  <si>
    <t>F de significação</t>
  </si>
  <si>
    <t>Coeficientes</t>
  </si>
  <si>
    <t>Stat t</t>
  </si>
  <si>
    <t>valor-P</t>
  </si>
  <si>
    <t>95% inferiores</t>
  </si>
  <si>
    <t>95% superiores</t>
  </si>
  <si>
    <t>Inferior 95.0%</t>
  </si>
  <si>
    <t>Superior 95.0%</t>
  </si>
  <si>
    <t>RESULTADOS DE RESÍDUOS</t>
  </si>
  <si>
    <t>Observação</t>
  </si>
  <si>
    <t>Previsto(a) Y</t>
  </si>
  <si>
    <t>Resíduos</t>
  </si>
  <si>
    <t>RESULTADOS DE PROBABILIDADE</t>
  </si>
  <si>
    <t>Percentil</t>
  </si>
  <si>
    <t>Publicidade</t>
  </si>
  <si>
    <t>X2</t>
  </si>
  <si>
    <t>X3</t>
  </si>
  <si>
    <t>X2Y</t>
  </si>
  <si>
    <t>X3Y</t>
  </si>
  <si>
    <t>X2X3</t>
  </si>
  <si>
    <t>X2²</t>
  </si>
  <si>
    <t>X3²</t>
  </si>
  <si>
    <t>Y - Y^</t>
  </si>
  <si>
    <t>(Y - Y^)²</t>
  </si>
  <si>
    <t>SSTO</t>
  </si>
  <si>
    <t>(Y - média)²</t>
  </si>
  <si>
    <t>SSE/SSTO</t>
  </si>
  <si>
    <t>(X2 - média)</t>
  </si>
  <si>
    <t>(X3 - média)</t>
  </si>
  <si>
    <t>(X2 - média)*(X3 - média)</t>
  </si>
  <si>
    <t>DesvPad</t>
  </si>
  <si>
    <t>colinearidade</t>
  </si>
  <si>
    <t>A</t>
  </si>
  <si>
    <t>B</t>
  </si>
  <si>
    <t>C</t>
  </si>
  <si>
    <t>D</t>
  </si>
  <si>
    <t>E</t>
  </si>
  <si>
    <t>G</t>
  </si>
  <si>
    <t>H</t>
  </si>
  <si>
    <t>I</t>
  </si>
  <si>
    <t>J</t>
  </si>
  <si>
    <t>Ano</t>
  </si>
  <si>
    <t>Renda Líquida</t>
  </si>
  <si>
    <t>Previsto(a) Vendas</t>
  </si>
  <si>
    <t>Y^ = 4.2552*X - 792.0</t>
  </si>
  <si>
    <t>Valor Previsão</t>
  </si>
  <si>
    <t>Erros (Resíduos)</t>
  </si>
  <si>
    <t>et - (et-1)</t>
  </si>
  <si>
    <t>(et - (et-1))²</t>
  </si>
  <si>
    <t>et²</t>
  </si>
  <si>
    <t>DW</t>
  </si>
  <si>
    <t>Erro (Residuo)</t>
  </si>
  <si>
    <t>(et - (et-1))</t>
  </si>
  <si>
    <t>LB</t>
  </si>
  <si>
    <t>UP</t>
  </si>
  <si>
    <t>Taxa Desemprego</t>
  </si>
  <si>
    <t>Previsao</t>
  </si>
  <si>
    <t>L</t>
  </si>
  <si>
    <t>U</t>
  </si>
  <si>
    <t>et*et-1</t>
  </si>
  <si>
    <t>(et-1)²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</si>
</sst>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_-;\-* #,##0.0_-;_-* &quot;-&quot;??_-;_-@_-"/>
    <numFmt numFmtId="165" formatCode="_-* #,##0.0_-;\-* #,##0.0_-;_-* &quot;-&quot;?_-;_-@_-"/>
    <numFmt numFmtId="166" formatCode="0.0000"/>
    <numFmt numFmtId="167" formatCode="0.0"/>
    <numFmt numFmtId="168" formatCode="_-* #,##0.000_-;\-* #,##0.000_-;_-* &quot;-&quot;??_-;_-@_-"/>
    <numFmt numFmtId="177" formatCode="0.00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5">
    <xf numFmtId="0" fontId="0" fillId="0" borderId="0" xfId="0"/>
    <xf numFmtId="0" fontId="0" fillId="0" borderId="1" xfId="0" applyBorder="1"/>
    <xf numFmtId="43" fontId="0" fillId="0" borderId="1" xfId="1" applyFont="1" applyBorder="1"/>
    <xf numFmtId="164" fontId="0" fillId="0" borderId="1" xfId="1" applyNumberFormat="1" applyFont="1" applyBorder="1"/>
    <xf numFmtId="0" fontId="2" fillId="0" borderId="1" xfId="0" applyFont="1" applyBorder="1"/>
    <xf numFmtId="164" fontId="2" fillId="0" borderId="1" xfId="0" applyNumberFormat="1" applyFont="1" applyBorder="1"/>
    <xf numFmtId="43" fontId="2" fillId="0" borderId="1" xfId="0" applyNumberFormat="1" applyFont="1" applyBorder="1"/>
    <xf numFmtId="43" fontId="0" fillId="0" borderId="1" xfId="0" applyNumberFormat="1" applyBorder="1"/>
    <xf numFmtId="0" fontId="0" fillId="0" borderId="2" xfId="0" applyBorder="1"/>
    <xf numFmtId="164" fontId="0" fillId="0" borderId="2" xfId="1" applyNumberFormat="1" applyFont="1" applyBorder="1"/>
    <xf numFmtId="43" fontId="0" fillId="0" borderId="2" xfId="1" applyFont="1" applyBorder="1"/>
    <xf numFmtId="43" fontId="0" fillId="0" borderId="2" xfId="0" applyNumberFormat="1" applyBorder="1"/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2" borderId="1" xfId="0" applyFill="1" applyBorder="1"/>
    <xf numFmtId="167" fontId="0" fillId="2" borderId="1" xfId="0" applyNumberFormat="1" applyFill="1" applyBorder="1"/>
    <xf numFmtId="0" fontId="0" fillId="0" borderId="0" xfId="0" applyAlignment="1">
      <alignment horizontal="center"/>
    </xf>
    <xf numFmtId="2" fontId="0" fillId="2" borderId="1" xfId="0" applyNumberFormat="1" applyFill="1" applyBorder="1"/>
    <xf numFmtId="166" fontId="0" fillId="2" borderId="1" xfId="0" applyNumberFormat="1" applyFill="1" applyBorder="1"/>
    <xf numFmtId="165" fontId="0" fillId="0" borderId="1" xfId="0" applyNumberFormat="1" applyBorder="1"/>
    <xf numFmtId="0" fontId="0" fillId="0" borderId="1" xfId="0" applyBorder="1" applyAlignment="1">
      <alignment horizontal="center"/>
    </xf>
    <xf numFmtId="43" fontId="0" fillId="2" borderId="1" xfId="0" applyNumberFormat="1" applyFill="1" applyBorder="1"/>
    <xf numFmtId="164" fontId="0" fillId="0" borderId="1" xfId="0" applyNumberFormat="1" applyBorder="1"/>
    <xf numFmtId="2" fontId="0" fillId="0" borderId="1" xfId="0" applyNumberFormat="1" applyBorder="1"/>
    <xf numFmtId="0" fontId="0" fillId="0" borderId="0" xfId="0" applyFill="1" applyBorder="1" applyAlignment="1"/>
    <xf numFmtId="0" fontId="0" fillId="0" borderId="3" xfId="0" applyFill="1" applyBorder="1" applyAlignment="1"/>
    <xf numFmtId="0" fontId="4" fillId="0" borderId="4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Continuous"/>
    </xf>
    <xf numFmtId="43" fontId="0" fillId="0" borderId="2" xfId="1" applyNumberFormat="1" applyFont="1" applyBorder="1"/>
    <xf numFmtId="0" fontId="0" fillId="2" borderId="0" xfId="0" applyFill="1"/>
    <xf numFmtId="164" fontId="0" fillId="2" borderId="0" xfId="0" applyNumberFormat="1" applyFill="1"/>
    <xf numFmtId="2" fontId="0" fillId="2" borderId="0" xfId="0" applyNumberFormat="1" applyFill="1"/>
    <xf numFmtId="168" fontId="0" fillId="2" borderId="0" xfId="0" applyNumberFormat="1" applyFill="1"/>
    <xf numFmtId="43" fontId="0" fillId="2" borderId="0" xfId="0" applyNumberFormat="1" applyFill="1"/>
    <xf numFmtId="167" fontId="0" fillId="0" borderId="1" xfId="0" applyNumberFormat="1" applyBorder="1" applyAlignment="1">
      <alignment horizontal="center"/>
    </xf>
    <xf numFmtId="0" fontId="0" fillId="2" borderId="0" xfId="0" applyFill="1" applyBorder="1" applyAlignment="1"/>
    <xf numFmtId="0" fontId="0" fillId="2" borderId="3" xfId="0" applyFill="1" applyBorder="1" applyAlignment="1"/>
    <xf numFmtId="167" fontId="0" fillId="0" borderId="1" xfId="0" applyNumberFormat="1" applyBorder="1"/>
    <xf numFmtId="167" fontId="0" fillId="0" borderId="0" xfId="0" applyNumberFormat="1" applyFill="1" applyBorder="1"/>
    <xf numFmtId="164" fontId="0" fillId="0" borderId="0" xfId="0" applyNumberFormat="1"/>
    <xf numFmtId="0" fontId="0" fillId="0" borderId="0" xfId="0" applyBorder="1"/>
    <xf numFmtId="167" fontId="0" fillId="0" borderId="5" xfId="0" applyNumberFormat="1" applyFill="1" applyBorder="1"/>
    <xf numFmtId="177" fontId="0" fillId="2" borderId="1" xfId="0" applyNumberFormat="1" applyFill="1" applyBorder="1" applyAlignment="1">
      <alignment horizontal="center"/>
    </xf>
    <xf numFmtId="166" fontId="0" fillId="0" borderId="6" xfId="0" applyNumberFormat="1" applyFill="1" applyBorder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60411198600174"/>
                  <c:y val="-0.555121895688430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</c:trendlineLbl>
          </c:trendline>
          <c:xVal>
            <c:numRef>
              <c:f>RegressaoSimples!$C$4:$C$13</c:f>
              <c:numCache>
                <c:formatCode>_-* #\ ##0.0_-;\-* #\ ##0.0_-;_-* "-"??_-;_-@_-</c:formatCode>
                <c:ptCount val="10"/>
                <c:pt idx="0">
                  <c:v>1.3</c:v>
                </c:pt>
                <c:pt idx="1">
                  <c:v>2</c:v>
                </c:pt>
                <c:pt idx="2">
                  <c:v>1.7</c:v>
                </c:pt>
                <c:pt idx="3">
                  <c:v>1.5</c:v>
                </c:pt>
                <c:pt idx="4">
                  <c:v>1.6</c:v>
                </c:pt>
                <c:pt idx="5">
                  <c:v>1.2</c:v>
                </c:pt>
                <c:pt idx="6">
                  <c:v>1.6</c:v>
                </c:pt>
                <c:pt idx="7">
                  <c:v>1.4</c:v>
                </c:pt>
                <c:pt idx="8">
                  <c:v>1</c:v>
                </c:pt>
                <c:pt idx="9">
                  <c:v>1.1000000000000001</c:v>
                </c:pt>
              </c:numCache>
            </c:numRef>
          </c:xVal>
          <c:yVal>
            <c:numRef>
              <c:f>RegressaoSimples!$D$4:$D$13</c:f>
              <c:numCache>
                <c:formatCode>General</c:formatCode>
                <c:ptCount val="10"/>
                <c:pt idx="0">
                  <c:v>10</c:v>
                </c:pt>
                <c:pt idx="1">
                  <c:v>6</c:v>
                </c:pt>
                <c:pt idx="2">
                  <c:v>5</c:v>
                </c:pt>
                <c:pt idx="3">
                  <c:v>12</c:v>
                </c:pt>
                <c:pt idx="4">
                  <c:v>10</c:v>
                </c:pt>
                <c:pt idx="5">
                  <c:v>15</c:v>
                </c:pt>
                <c:pt idx="6">
                  <c:v>5</c:v>
                </c:pt>
                <c:pt idx="7">
                  <c:v>12</c:v>
                </c:pt>
                <c:pt idx="8">
                  <c:v>17</c:v>
                </c:pt>
                <c:pt idx="9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97-4AD6-91AF-63DE14E3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862112"/>
        <c:axId val="421306800"/>
      </c:scatterChart>
      <c:valAx>
        <c:axId val="364862112"/>
        <c:scaling>
          <c:orientation val="minMax"/>
          <c:max val="2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21306800"/>
        <c:crosses val="autoZero"/>
        <c:crossBetween val="midCat"/>
      </c:valAx>
      <c:valAx>
        <c:axId val="42130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48621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Plotagem de probabilidade normal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Planilha2!$E$25:$E$34</c:f>
              <c:numCache>
                <c:formatCode>General</c:formatCode>
                <c:ptCount val="10"/>
                <c:pt idx="0">
                  <c:v>5</c:v>
                </c:pt>
                <c:pt idx="1">
                  <c:v>15</c:v>
                </c:pt>
                <c:pt idx="2">
                  <c:v>25</c:v>
                </c:pt>
                <c:pt idx="3">
                  <c:v>35</c:v>
                </c:pt>
                <c:pt idx="4">
                  <c:v>45</c:v>
                </c:pt>
                <c:pt idx="5">
                  <c:v>55</c:v>
                </c:pt>
                <c:pt idx="6">
                  <c:v>65</c:v>
                </c:pt>
                <c:pt idx="7">
                  <c:v>75</c:v>
                </c:pt>
                <c:pt idx="8">
                  <c:v>85</c:v>
                </c:pt>
                <c:pt idx="9">
                  <c:v>95</c:v>
                </c:pt>
              </c:numCache>
            </c:numRef>
          </c:xVal>
          <c:yVal>
            <c:numRef>
              <c:f>Planilha2!$F$25:$F$34</c:f>
              <c:numCache>
                <c:formatCode>General</c:formatCode>
                <c:ptCount val="10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10</c:v>
                </c:pt>
                <c:pt idx="4">
                  <c:v>10</c:v>
                </c:pt>
                <c:pt idx="5">
                  <c:v>12</c:v>
                </c:pt>
                <c:pt idx="6">
                  <c:v>12</c:v>
                </c:pt>
                <c:pt idx="7">
                  <c:v>15</c:v>
                </c:pt>
                <c:pt idx="8">
                  <c:v>17</c:v>
                </c:pt>
                <c:pt idx="9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0E-4180-A9FD-090628508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2909311"/>
        <c:axId val="1696190175"/>
      </c:scatterChart>
      <c:valAx>
        <c:axId val="116290931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Percentil da amostra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96190175"/>
        <c:crosses val="autoZero"/>
        <c:crossBetween val="midCat"/>
      </c:valAx>
      <c:valAx>
        <c:axId val="169619017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62909311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customXml" Target="../ink/ink6.xml"/><Relationship Id="rId18" Type="http://schemas.openxmlformats.org/officeDocument/2006/relationships/image" Target="../media/image11.png"/><Relationship Id="rId26" Type="http://schemas.openxmlformats.org/officeDocument/2006/relationships/customXml" Target="../ink/ink12.xml"/><Relationship Id="rId3" Type="http://schemas.openxmlformats.org/officeDocument/2006/relationships/image" Target="../media/image3.png"/><Relationship Id="rId21" Type="http://schemas.openxmlformats.org/officeDocument/2006/relationships/image" Target="../media/image13.png"/><Relationship Id="rId7" Type="http://schemas.openxmlformats.org/officeDocument/2006/relationships/image" Target="../media/image5.png"/><Relationship Id="rId12" Type="http://schemas.openxmlformats.org/officeDocument/2006/relationships/image" Target="../media/image8.png"/><Relationship Id="rId17" Type="http://schemas.openxmlformats.org/officeDocument/2006/relationships/customXml" Target="../ink/ink8.xml"/><Relationship Id="rId25" Type="http://schemas.openxmlformats.org/officeDocument/2006/relationships/image" Target="../media/image15.png"/><Relationship Id="rId2" Type="http://schemas.openxmlformats.org/officeDocument/2006/relationships/customXml" Target="../ink/ink1.xml"/><Relationship Id="rId16" Type="http://schemas.openxmlformats.org/officeDocument/2006/relationships/image" Target="../media/image10.png"/><Relationship Id="rId20" Type="http://schemas.openxmlformats.org/officeDocument/2006/relationships/customXml" Target="../ink/ink9.xml"/><Relationship Id="rId29" Type="http://schemas.openxmlformats.org/officeDocument/2006/relationships/image" Target="../media/image17.png"/><Relationship Id="rId1" Type="http://schemas.openxmlformats.org/officeDocument/2006/relationships/chart" Target="../charts/chart1.xml"/><Relationship Id="rId6" Type="http://schemas.openxmlformats.org/officeDocument/2006/relationships/customXml" Target="../ink/ink3.xml"/><Relationship Id="rId11" Type="http://schemas.openxmlformats.org/officeDocument/2006/relationships/customXml" Target="../ink/ink5.xml"/><Relationship Id="rId24" Type="http://schemas.openxmlformats.org/officeDocument/2006/relationships/customXml" Target="../ink/ink11.xml"/><Relationship Id="rId5" Type="http://schemas.openxmlformats.org/officeDocument/2006/relationships/image" Target="../media/image4.png"/><Relationship Id="rId15" Type="http://schemas.openxmlformats.org/officeDocument/2006/relationships/customXml" Target="../ink/ink7.xml"/><Relationship Id="rId23" Type="http://schemas.openxmlformats.org/officeDocument/2006/relationships/image" Target="../media/image14.png"/><Relationship Id="rId28" Type="http://schemas.openxmlformats.org/officeDocument/2006/relationships/customXml" Target="../ink/ink13.xml"/><Relationship Id="rId10" Type="http://schemas.openxmlformats.org/officeDocument/2006/relationships/image" Target="../media/image7.png"/><Relationship Id="rId19" Type="http://schemas.openxmlformats.org/officeDocument/2006/relationships/image" Target="../media/image12.png"/><Relationship Id="rId4" Type="http://schemas.openxmlformats.org/officeDocument/2006/relationships/customXml" Target="../ink/ink2.xml"/><Relationship Id="rId9" Type="http://schemas.openxmlformats.org/officeDocument/2006/relationships/customXml" Target="../ink/ink4.xml"/><Relationship Id="rId14" Type="http://schemas.openxmlformats.org/officeDocument/2006/relationships/image" Target="../media/image9.png"/><Relationship Id="rId22" Type="http://schemas.openxmlformats.org/officeDocument/2006/relationships/customXml" Target="../ink/ink10.xml"/><Relationship Id="rId27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0.png"/><Relationship Id="rId2" Type="http://schemas.openxmlformats.org/officeDocument/2006/relationships/customXml" Target="../ink/ink14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ustomXml" Target="../ink/ink18.xml"/><Relationship Id="rId3" Type="http://schemas.openxmlformats.org/officeDocument/2006/relationships/image" Target="../media/image19.png"/><Relationship Id="rId7" Type="http://schemas.openxmlformats.org/officeDocument/2006/relationships/image" Target="../media/image21.png"/><Relationship Id="rId12" Type="http://schemas.openxmlformats.org/officeDocument/2006/relationships/image" Target="../media/image24.png"/><Relationship Id="rId2" Type="http://schemas.openxmlformats.org/officeDocument/2006/relationships/customXml" Target="../ink/ink15.xml"/><Relationship Id="rId1" Type="http://schemas.openxmlformats.org/officeDocument/2006/relationships/image" Target="../media/image18.png"/><Relationship Id="rId6" Type="http://schemas.openxmlformats.org/officeDocument/2006/relationships/customXml" Target="../ink/ink17.xml"/><Relationship Id="rId11" Type="http://schemas.openxmlformats.org/officeDocument/2006/relationships/image" Target="../media/image23.png"/><Relationship Id="rId5" Type="http://schemas.openxmlformats.org/officeDocument/2006/relationships/image" Target="../media/image20.png"/><Relationship Id="rId10" Type="http://schemas.openxmlformats.org/officeDocument/2006/relationships/customXml" Target="../ink/ink19.xml"/><Relationship Id="rId4" Type="http://schemas.openxmlformats.org/officeDocument/2006/relationships/customXml" Target="../ink/ink16.xml"/><Relationship Id="rId9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customXml" Target="../ink/ink26.xml"/><Relationship Id="rId18" Type="http://schemas.openxmlformats.org/officeDocument/2006/relationships/image" Target="../media/image33.png"/><Relationship Id="rId26" Type="http://schemas.openxmlformats.org/officeDocument/2006/relationships/image" Target="../media/image37.png"/><Relationship Id="rId3" Type="http://schemas.openxmlformats.org/officeDocument/2006/relationships/customXml" Target="../ink/ink21.xml"/><Relationship Id="rId21" Type="http://schemas.openxmlformats.org/officeDocument/2006/relationships/customXml" Target="../ink/ink30.xml"/><Relationship Id="rId7" Type="http://schemas.openxmlformats.org/officeDocument/2006/relationships/customXml" Target="../ink/ink23.xml"/><Relationship Id="rId12" Type="http://schemas.openxmlformats.org/officeDocument/2006/relationships/image" Target="../media/image30.png"/><Relationship Id="rId17" Type="http://schemas.openxmlformats.org/officeDocument/2006/relationships/customXml" Target="../ink/ink28.xml"/><Relationship Id="rId25" Type="http://schemas.openxmlformats.org/officeDocument/2006/relationships/customXml" Target="../ink/ink32.xml"/><Relationship Id="rId2" Type="http://schemas.openxmlformats.org/officeDocument/2006/relationships/image" Target="../media/image25.png"/><Relationship Id="rId16" Type="http://schemas.openxmlformats.org/officeDocument/2006/relationships/image" Target="../media/image32.png"/><Relationship Id="rId20" Type="http://schemas.openxmlformats.org/officeDocument/2006/relationships/image" Target="../media/image34.png"/><Relationship Id="rId1" Type="http://schemas.openxmlformats.org/officeDocument/2006/relationships/customXml" Target="../ink/ink20.xml"/><Relationship Id="rId6" Type="http://schemas.openxmlformats.org/officeDocument/2006/relationships/image" Target="../media/image27.png"/><Relationship Id="rId11" Type="http://schemas.openxmlformats.org/officeDocument/2006/relationships/customXml" Target="../ink/ink25.xml"/><Relationship Id="rId24" Type="http://schemas.openxmlformats.org/officeDocument/2006/relationships/image" Target="../media/image36.png"/><Relationship Id="rId5" Type="http://schemas.openxmlformats.org/officeDocument/2006/relationships/customXml" Target="../ink/ink22.xml"/><Relationship Id="rId15" Type="http://schemas.openxmlformats.org/officeDocument/2006/relationships/customXml" Target="../ink/ink27.xml"/><Relationship Id="rId23" Type="http://schemas.openxmlformats.org/officeDocument/2006/relationships/customXml" Target="../ink/ink31.xml"/><Relationship Id="rId10" Type="http://schemas.openxmlformats.org/officeDocument/2006/relationships/image" Target="../media/image29.png"/><Relationship Id="rId19" Type="http://schemas.openxmlformats.org/officeDocument/2006/relationships/customXml" Target="../ink/ink29.xml"/><Relationship Id="rId4" Type="http://schemas.openxmlformats.org/officeDocument/2006/relationships/image" Target="../media/image26.png"/><Relationship Id="rId9" Type="http://schemas.openxmlformats.org/officeDocument/2006/relationships/customXml" Target="../ink/ink24.xml"/><Relationship Id="rId14" Type="http://schemas.openxmlformats.org/officeDocument/2006/relationships/image" Target="../media/image31.png"/><Relationship Id="rId22" Type="http://schemas.openxmlformats.org/officeDocument/2006/relationships/image" Target="../media/image3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customXml" Target="../ink/ink33.xml"/><Relationship Id="rId1" Type="http://schemas.openxmlformats.org/officeDocument/2006/relationships/image" Target="../media/image38.png"/><Relationship Id="rId5" Type="http://schemas.openxmlformats.org/officeDocument/2006/relationships/image" Target="../media/image40.png"/><Relationship Id="rId4" Type="http://schemas.openxmlformats.org/officeDocument/2006/relationships/customXml" Target="../ink/ink3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ustomXml" Target="../ink/ink36.xml"/><Relationship Id="rId2" Type="http://schemas.openxmlformats.org/officeDocument/2006/relationships/image" Target="../media/image41.png"/><Relationship Id="rId1" Type="http://schemas.openxmlformats.org/officeDocument/2006/relationships/customXml" Target="../ink/ink35.xml"/><Relationship Id="rId5" Type="http://schemas.openxmlformats.org/officeDocument/2006/relationships/image" Target="../media/image43.png"/><Relationship Id="rId4" Type="http://schemas.openxmlformats.org/officeDocument/2006/relationships/image" Target="../media/image4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</xdr:colOff>
          <xdr:row>2</xdr:row>
          <xdr:rowOff>22860</xdr:rowOff>
        </xdr:from>
        <xdr:to>
          <xdr:col>20</xdr:col>
          <xdr:colOff>426720</xdr:colOff>
          <xdr:row>5</xdr:row>
          <xdr:rowOff>7620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22860</xdr:colOff>
          <xdr:row>8</xdr:row>
          <xdr:rowOff>7620</xdr:rowOff>
        </xdr:from>
        <xdr:to>
          <xdr:col>19</xdr:col>
          <xdr:colOff>22860</xdr:colOff>
          <xdr:row>12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15</xdr:col>
      <xdr:colOff>53340</xdr:colOff>
      <xdr:row>14</xdr:row>
      <xdr:rowOff>91439</xdr:rowOff>
    </xdr:from>
    <xdr:to>
      <xdr:col>22</xdr:col>
      <xdr:colOff>380596</xdr:colOff>
      <xdr:row>22</xdr:row>
      <xdr:rowOff>91440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Espaço Reservado para Conteúdo 2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>
              <a:spLocks/>
            </xdr:cNvSpPr>
          </xdr:nvSpPr>
          <xdr:spPr>
            <a:xfrm>
              <a:off x="8587740" y="2834639"/>
              <a:ext cx="4594456" cy="1463041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spcBef>
                  <a:spcPts val="600"/>
                </a:spcBef>
                <a:buClr>
                  <a:srgbClr val="727CA3"/>
                </a:buClr>
                <a:buSzPct val="76000"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2000" i="1">
                        <a:solidFill>
                          <a:prstClr val="black"/>
                        </a:solidFill>
                        <a:latin typeface="Cambria Math" panose="02040503050406030204" pitchFamily="18" charset="0"/>
                        <a:ea typeface="Cambria Math" pitchFamily="18" charset="0"/>
                        <a:cs typeface="Arial" pitchFamily="34" charset="0"/>
                      </a:rPr>
                      <m:t>𝑟</m:t>
                    </m:r>
                    <m:r>
                      <a:rPr lang="pt-BR" sz="2000" i="1">
                        <a:solidFill>
                          <a:prstClr val="black"/>
                        </a:solidFill>
                        <a:latin typeface="Cambria Math" panose="02040503050406030204" pitchFamily="18" charset="0"/>
                        <a:ea typeface="Cambria Math" pitchFamily="18" charset="0"/>
                        <a:cs typeface="Arial" pitchFamily="34" charset="0"/>
                      </a:rPr>
                      <m:t>=</m:t>
                    </m:r>
                    <m:f>
                      <m:fPr>
                        <m:ctrlPr>
                          <a:rPr lang="pt-BR" sz="2000" i="1">
                            <a:solidFill>
                              <a:prstClr val="black"/>
                            </a:solidFill>
                            <a:latin typeface="Cambria Math" panose="02040503050406030204" pitchFamily="18" charset="0"/>
                            <a:ea typeface="Cambria Math" pitchFamily="18" charset="0"/>
                            <a:cs typeface="Arial" pitchFamily="34" charset="0"/>
                          </a:rPr>
                        </m:ctrlPr>
                      </m:fPr>
                      <m:num>
                        <m:r>
                          <a:rPr lang="pt-BR" sz="2000" i="1">
                            <a:solidFill>
                              <a:prstClr val="black"/>
                            </a:solidFill>
                            <a:latin typeface="Cambria Math" panose="02040503050406030204" pitchFamily="18" charset="0"/>
                            <a:ea typeface="Cambria Math" pitchFamily="18" charset="0"/>
                            <a:cs typeface="Arial" pitchFamily="34" charset="0"/>
                          </a:rPr>
                          <m:t>𝑛</m:t>
                        </m:r>
                        <m:nary>
                          <m:naryPr>
                            <m:chr m:val="∑"/>
                            <m:subHide m:val="on"/>
                            <m:supHide m:val="on"/>
                            <m:ctrlPr>
                              <a:rPr lang="pt-BR" sz="20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</m:ctrlPr>
                          </m:naryPr>
                          <m:sub/>
                          <m:sup/>
                          <m:e>
                            <m:r>
                              <a:rPr lang="pt-BR" sz="20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𝑋𝑌</m:t>
                            </m:r>
                          </m:e>
                        </m:nary>
                        <m:r>
                          <a:rPr lang="pt-BR" sz="2000" i="1">
                            <a:solidFill>
                              <a:prstClr val="black"/>
                            </a:solidFill>
                            <a:latin typeface="Cambria Math" panose="02040503050406030204" pitchFamily="18" charset="0"/>
                            <a:ea typeface="Cambria Math" pitchFamily="18" charset="0"/>
                            <a:cs typeface="Arial" pitchFamily="34" charset="0"/>
                          </a:rPr>
                          <m:t>−</m:t>
                        </m:r>
                        <m:d>
                          <m:dPr>
                            <m:ctrlPr>
                              <a:rPr lang="pt-BR" sz="20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</m:ctrlPr>
                          </m:dPr>
                          <m:e>
                            <m:nary>
                              <m:naryPr>
                                <m:chr m:val="∑"/>
                                <m:subHide m:val="on"/>
                                <m:supHide m:val="on"/>
                                <m:ctrlPr>
                                  <a:rPr lang="pt-BR" sz="20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</m:ctrlPr>
                              </m:naryPr>
                              <m:sub/>
                              <m:sup/>
                              <m:e>
                                <m:r>
                                  <a:rPr lang="pt-BR" sz="20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  <m:t>𝑋</m:t>
                                </m:r>
                              </m:e>
                            </m:nary>
                          </m:e>
                        </m:d>
                        <m:d>
                          <m:dPr>
                            <m:ctrlPr>
                              <a:rPr lang="pt-BR" sz="20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</m:ctrlPr>
                          </m:dPr>
                          <m:e>
                            <m:nary>
                              <m:naryPr>
                                <m:chr m:val="∑"/>
                                <m:subHide m:val="on"/>
                                <m:supHide m:val="on"/>
                                <m:ctrlPr>
                                  <a:rPr lang="pt-BR" sz="20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</m:ctrlPr>
                              </m:naryPr>
                              <m:sub/>
                              <m:sup/>
                              <m:e>
                                <m:r>
                                  <a:rPr lang="pt-BR" sz="20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  <m:t>𝑌</m:t>
                                </m:r>
                              </m:e>
                            </m:nary>
                          </m:e>
                        </m:d>
                      </m:num>
                      <m:den>
                        <m:rad>
                          <m:radPr>
                            <m:degHide m:val="on"/>
                            <m:ctrlPr>
                              <a:rPr lang="pt-BR" sz="20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</m:ctrlPr>
                          </m:radPr>
                          <m:deg/>
                          <m:e>
                            <m:r>
                              <a:rPr lang="pt-BR" sz="20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𝑛</m:t>
                            </m:r>
                            <m:nary>
                              <m:naryPr>
                                <m:chr m:val="∑"/>
                                <m:subHide m:val="on"/>
                                <m:supHide m:val="on"/>
                                <m:ctrlPr>
                                  <a:rPr lang="pt-BR" sz="20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</m:ctrlPr>
                              </m:naryPr>
                              <m:sub/>
                              <m:sup/>
                              <m:e>
                                <m:sSup>
                                  <m:sSupPr>
                                    <m:ctrlPr>
                                      <a:rPr lang="pt-BR" sz="2000" i="1">
                                        <a:solidFill>
                                          <a:prstClr val="black"/>
                                        </a:solidFill>
                                        <a:latin typeface="Cambria Math" panose="02040503050406030204" pitchFamily="18" charset="0"/>
                                        <a:ea typeface="Cambria Math" pitchFamily="18" charset="0"/>
                                        <a:cs typeface="Arial" pitchFamily="34" charset="0"/>
                                      </a:rPr>
                                    </m:ctrlPr>
                                  </m:sSupPr>
                                  <m:e>
                                    <m:r>
                                      <a:rPr lang="pt-BR" sz="2000" i="1">
                                        <a:solidFill>
                                          <a:prstClr val="black"/>
                                        </a:solidFill>
                                        <a:latin typeface="Cambria Math" panose="02040503050406030204" pitchFamily="18" charset="0"/>
                                        <a:ea typeface="Cambria Math" pitchFamily="18" charset="0"/>
                                        <a:cs typeface="Arial" pitchFamily="34" charset="0"/>
                                      </a:rPr>
                                      <m:t>𝑋</m:t>
                                    </m:r>
                                  </m:e>
                                  <m:sup>
                                    <m:r>
                                      <a:rPr lang="pt-BR" sz="2000" i="1">
                                        <a:solidFill>
                                          <a:prstClr val="black"/>
                                        </a:solidFill>
                                        <a:latin typeface="Cambria Math" panose="02040503050406030204" pitchFamily="18" charset="0"/>
                                        <a:ea typeface="Cambria Math" pitchFamily="18" charset="0"/>
                                        <a:cs typeface="Arial" pitchFamily="34" charset="0"/>
                                      </a:rPr>
                                      <m:t>2</m:t>
                                    </m:r>
                                  </m:sup>
                                </m:sSup>
                              </m:e>
                            </m:nary>
                            <m:r>
                              <a:rPr lang="pt-BR" sz="20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−</m:t>
                            </m:r>
                            <m:sSup>
                              <m:sSupPr>
                                <m:ctrlPr>
                                  <a:rPr lang="pt-BR" sz="20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</m:ctrlPr>
                              </m:sSupPr>
                              <m:e>
                                <m:d>
                                  <m:dPr>
                                    <m:ctrlPr>
                                      <a:rPr lang="pt-BR" sz="2000" i="1">
                                        <a:solidFill>
                                          <a:prstClr val="black"/>
                                        </a:solidFill>
                                        <a:latin typeface="Cambria Math" panose="02040503050406030204" pitchFamily="18" charset="0"/>
                                        <a:ea typeface="Cambria Math" pitchFamily="18" charset="0"/>
                                        <a:cs typeface="Arial" pitchFamily="34" charset="0"/>
                                      </a:rPr>
                                    </m:ctrlPr>
                                  </m:dPr>
                                  <m:e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pt-BR" sz="2000" i="1">
                                            <a:solidFill>
                                              <a:prstClr val="black"/>
                                            </a:solidFill>
                                            <a:latin typeface="Cambria Math" panose="02040503050406030204" pitchFamily="18" charset="0"/>
                                            <a:ea typeface="Cambria Math" pitchFamily="18" charset="0"/>
                                            <a:cs typeface="Arial" pitchFamily="34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pt-BR" sz="2000" i="1">
                                            <a:solidFill>
                                              <a:prstClr val="black"/>
                                            </a:solidFill>
                                            <a:latin typeface="Cambria Math" panose="02040503050406030204" pitchFamily="18" charset="0"/>
                                            <a:ea typeface="Cambria Math" pitchFamily="18" charset="0"/>
                                            <a:cs typeface="Arial" pitchFamily="34" charset="0"/>
                                          </a:rPr>
                                          <m:t>𝑋</m:t>
                                        </m:r>
                                      </m:e>
                                    </m:nary>
                                  </m:e>
                                </m:d>
                              </m:e>
                              <m:sup>
                                <m:r>
                                  <a:rPr lang="pt-BR" sz="20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  <m:t>2</m:t>
                                </m:r>
                              </m:sup>
                            </m:sSup>
                          </m:e>
                        </m:rad>
                        <m:rad>
                          <m:radPr>
                            <m:degHide m:val="on"/>
                            <m:ctrlPr>
                              <a:rPr lang="pt-BR" sz="20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</m:ctrlPr>
                          </m:radPr>
                          <m:deg/>
                          <m:e>
                            <m:r>
                              <a:rPr lang="pt-BR" sz="20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𝑛</m:t>
                            </m:r>
                            <m:nary>
                              <m:naryPr>
                                <m:chr m:val="∑"/>
                                <m:subHide m:val="on"/>
                                <m:supHide m:val="on"/>
                                <m:ctrlPr>
                                  <a:rPr lang="pt-BR" sz="20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</m:ctrlPr>
                              </m:naryPr>
                              <m:sub/>
                              <m:sup/>
                              <m:e>
                                <m:sSup>
                                  <m:sSupPr>
                                    <m:ctrlPr>
                                      <a:rPr lang="pt-BR" sz="2000" i="1">
                                        <a:solidFill>
                                          <a:prstClr val="black"/>
                                        </a:solidFill>
                                        <a:latin typeface="Cambria Math" panose="02040503050406030204" pitchFamily="18" charset="0"/>
                                        <a:ea typeface="Cambria Math" pitchFamily="18" charset="0"/>
                                        <a:cs typeface="Arial" pitchFamily="34" charset="0"/>
                                      </a:rPr>
                                    </m:ctrlPr>
                                  </m:sSupPr>
                                  <m:e>
                                    <m:r>
                                      <a:rPr lang="pt-BR" sz="2000" i="1">
                                        <a:solidFill>
                                          <a:prstClr val="black"/>
                                        </a:solidFill>
                                        <a:latin typeface="Cambria Math" panose="02040503050406030204" pitchFamily="18" charset="0"/>
                                        <a:ea typeface="Cambria Math" pitchFamily="18" charset="0"/>
                                        <a:cs typeface="Arial" pitchFamily="34" charset="0"/>
                                      </a:rPr>
                                      <m:t>𝑌</m:t>
                                    </m:r>
                                  </m:e>
                                  <m:sup>
                                    <m:r>
                                      <a:rPr lang="pt-BR" sz="2000" i="1">
                                        <a:solidFill>
                                          <a:prstClr val="black"/>
                                        </a:solidFill>
                                        <a:latin typeface="Cambria Math" panose="02040503050406030204" pitchFamily="18" charset="0"/>
                                        <a:ea typeface="Cambria Math" pitchFamily="18" charset="0"/>
                                        <a:cs typeface="Arial" pitchFamily="34" charset="0"/>
                                      </a:rPr>
                                      <m:t>2</m:t>
                                    </m:r>
                                  </m:sup>
                                </m:sSup>
                              </m:e>
                            </m:nary>
                            <m:r>
                              <a:rPr lang="pt-BR" sz="20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−</m:t>
                            </m:r>
                            <m:sSup>
                              <m:sSupPr>
                                <m:ctrlPr>
                                  <a:rPr lang="pt-BR" sz="20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</m:ctrlPr>
                              </m:sSupPr>
                              <m:e>
                                <m:d>
                                  <m:dPr>
                                    <m:ctrlPr>
                                      <a:rPr lang="pt-BR" sz="2000" i="1">
                                        <a:solidFill>
                                          <a:prstClr val="black"/>
                                        </a:solidFill>
                                        <a:latin typeface="Cambria Math" panose="02040503050406030204" pitchFamily="18" charset="0"/>
                                        <a:ea typeface="Cambria Math" pitchFamily="18" charset="0"/>
                                        <a:cs typeface="Arial" pitchFamily="34" charset="0"/>
                                      </a:rPr>
                                    </m:ctrlPr>
                                  </m:dPr>
                                  <m:e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pt-BR" sz="2000" i="1">
                                            <a:solidFill>
                                              <a:prstClr val="black"/>
                                            </a:solidFill>
                                            <a:latin typeface="Cambria Math" panose="02040503050406030204" pitchFamily="18" charset="0"/>
                                            <a:ea typeface="Cambria Math" pitchFamily="18" charset="0"/>
                                            <a:cs typeface="Arial" pitchFamily="34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pt-BR" sz="2000" i="1">
                                            <a:solidFill>
                                              <a:prstClr val="black"/>
                                            </a:solidFill>
                                            <a:latin typeface="Cambria Math" panose="02040503050406030204" pitchFamily="18" charset="0"/>
                                            <a:ea typeface="Cambria Math" pitchFamily="18" charset="0"/>
                                            <a:cs typeface="Arial" pitchFamily="34" charset="0"/>
                                          </a:rPr>
                                          <m:t>𝑌</m:t>
                                        </m:r>
                                      </m:e>
                                    </m:nary>
                                  </m:e>
                                </m:d>
                              </m:e>
                              <m:sup>
                                <m:r>
                                  <a:rPr lang="pt-BR" sz="20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  <m:t>2</m:t>
                                </m:r>
                              </m:sup>
                            </m:sSup>
                          </m:e>
                        </m:rad>
                      </m:den>
                    </m:f>
                  </m:oMath>
                </m:oMathPara>
              </a14:m>
              <a:endParaRPr lang="pt-BR" sz="2000" i="1">
                <a:solidFill>
                  <a:prstClr val="black"/>
                </a:solidFill>
                <a:latin typeface="Cambria Math" panose="02040503050406030204" pitchFamily="18" charset="0"/>
                <a:ea typeface="Cambria Math" pitchFamily="18" charset="0"/>
                <a:cs typeface="Arial" pitchFamily="34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sz="200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</xdr:txBody>
        </xdr:sp>
      </mc:Choice>
      <mc:Fallback xmlns="">
        <xdr:sp macro="" textlink="">
          <xdr:nvSpPr>
            <xdr:cNvPr id="5" name="Espaço Reservado para Conteúdo 2">
              <a:extLst>
                <a:ext uri="{FF2B5EF4-FFF2-40B4-BE49-F238E27FC236}">
                  <a16:creationId xmlns:a16="http://schemas.microsoft.com/office/drawing/2014/main" id="{268C1624-F207-4AFC-83A7-11E151BB932C}"/>
                </a:ext>
              </a:extLst>
            </xdr:cNvPr>
            <xdr:cNvSpPr txBox="1">
              <a:spLocks/>
            </xdr:cNvSpPr>
          </xdr:nvSpPr>
          <xdr:spPr>
            <a:xfrm>
              <a:off x="8587740" y="2834639"/>
              <a:ext cx="4594456" cy="1463041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spcBef>
                  <a:spcPts val="600"/>
                </a:spcBef>
                <a:buClr>
                  <a:srgbClr val="727CA3"/>
                </a:buClr>
                <a:buSzPct val="76000"/>
                <a:defRPr/>
              </a:pPr>
              <a:r>
                <a:rPr lang="pt-BR" sz="200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𝑟=(𝑛∑▒𝑋𝑌−(∑▒𝑋)(∑▒𝑌))/(√(𝑛∑▒𝑋^2 −(∑▒𝑋)^2 ) √(𝑛∑▒𝑌^2 −(∑▒𝑌)^2 ))</a:t>
              </a:r>
              <a:endParaRPr lang="pt-BR" sz="2000" i="1">
                <a:solidFill>
                  <a:prstClr val="black"/>
                </a:solidFill>
                <a:latin typeface="Cambria Math" panose="02040503050406030204" pitchFamily="18" charset="0"/>
                <a:ea typeface="Cambria Math" pitchFamily="18" charset="0"/>
                <a:cs typeface="Arial" pitchFamily="34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sz="200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</xdr:txBody>
        </xdr:sp>
      </mc:Fallback>
    </mc:AlternateContent>
    <xdr:clientData/>
  </xdr:twoCellAnchor>
  <xdr:twoCellAnchor>
    <xdr:from>
      <xdr:col>1</xdr:col>
      <xdr:colOff>10886</xdr:colOff>
      <xdr:row>23</xdr:row>
      <xdr:rowOff>174171</xdr:rowOff>
    </xdr:from>
    <xdr:to>
      <xdr:col>7</xdr:col>
      <xdr:colOff>315686</xdr:colOff>
      <xdr:row>38</xdr:row>
      <xdr:rowOff>174171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726077</xdr:colOff>
      <xdr:row>21</xdr:row>
      <xdr:rowOff>67492</xdr:rowOff>
    </xdr:from>
    <xdr:to>
      <xdr:col>30</xdr:col>
      <xdr:colOff>380428</xdr:colOff>
      <xdr:row>50</xdr:row>
      <xdr:rowOff>45606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Espaço Reservado para Conteúdo 2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 txBox="1">
              <a:spLocks/>
            </xdr:cNvSpPr>
          </xdr:nvSpPr>
          <xdr:spPr>
            <a:xfrm>
              <a:off x="9445534" y="4312921"/>
              <a:ext cx="10387665" cy="5344771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just">
                <a:spcBef>
                  <a:spcPts val="600"/>
                </a:spcBef>
                <a:buClr>
                  <a:srgbClr val="727CA3"/>
                </a:buClr>
                <a:buSzPct val="76000"/>
                <a:defRPr/>
              </a:pPr>
              <a:r>
                <a:rPr lang="pt-BR" sz="2800">
                  <a:solidFill>
                    <a:prstClr val="black"/>
                  </a:solidFill>
                  <a:ea typeface="Cambria Math" pitchFamily="18" charset="0"/>
                  <a:cs typeface="Arial" pitchFamily="34" charset="0"/>
                </a:rPr>
                <a:t>      </a:t>
              </a:r>
              <a14:m>
                <m:oMath xmlns:m="http://schemas.openxmlformats.org/officeDocument/2006/math">
                  <m:r>
                    <a:rPr lang="pt-BR" sz="2800" i="1">
                      <a:solidFill>
                        <a:prstClr val="black"/>
                      </a:solidFill>
                      <a:latin typeface="Cambria Math" panose="02040503050406030204" pitchFamily="18" charset="0"/>
                      <a:ea typeface="Cambria Math" pitchFamily="18" charset="0"/>
                      <a:cs typeface="Arial" pitchFamily="34" charset="0"/>
                    </a:rPr>
                    <m:t>𝑏</m:t>
                  </m:r>
                  <m:r>
                    <a:rPr lang="pt-BR" sz="2800" b="0" i="1">
                      <a:solidFill>
                        <a:prstClr val="black"/>
                      </a:solidFill>
                      <a:latin typeface="Cambria Math" panose="02040503050406030204" pitchFamily="18" charset="0"/>
                      <a:ea typeface="Cambria Math" pitchFamily="18" charset="0"/>
                      <a:cs typeface="Arial" pitchFamily="34" charset="0"/>
                    </a:rPr>
                    <m:t>=</m:t>
                  </m:r>
                  <m:f>
                    <m:fPr>
                      <m:ctrlPr>
                        <a:rPr lang="pt-BR" sz="2800" b="0" i="1">
                          <a:solidFill>
                            <a:prstClr val="black"/>
                          </a:solidFill>
                          <a:latin typeface="Cambria Math" panose="02040503050406030204" pitchFamily="18" charset="0"/>
                          <a:ea typeface="Cambria Math" pitchFamily="18" charset="0"/>
                          <a:cs typeface="Arial" pitchFamily="34" charset="0"/>
                        </a:rPr>
                      </m:ctrlPr>
                    </m:fPr>
                    <m:num>
                      <m:r>
                        <a:rPr lang="pt-BR" sz="2800" b="0" i="1">
                          <a:solidFill>
                            <a:prstClr val="black"/>
                          </a:solidFill>
                          <a:latin typeface="Cambria Math" panose="02040503050406030204" pitchFamily="18" charset="0"/>
                          <a:ea typeface="Cambria Math" pitchFamily="18" charset="0"/>
                          <a:cs typeface="Arial" pitchFamily="34" charset="0"/>
                        </a:rPr>
                        <m:t>𝑛</m:t>
                      </m:r>
                      <m:nary>
                        <m:naryPr>
                          <m:chr m:val="∑"/>
                          <m:subHide m:val="on"/>
                          <m:supHide m:val="on"/>
                          <m:ctrlPr>
                            <a:rPr lang="pt-BR" sz="2800" b="0" i="1">
                              <a:solidFill>
                                <a:prstClr val="black"/>
                              </a:solidFill>
                              <a:latin typeface="Cambria Math" panose="02040503050406030204" pitchFamily="18" charset="0"/>
                              <a:ea typeface="Cambria Math" pitchFamily="18" charset="0"/>
                              <a:cs typeface="Arial" pitchFamily="34" charset="0"/>
                            </a:rPr>
                          </m:ctrlPr>
                        </m:naryPr>
                        <m:sub/>
                        <m:sup/>
                        <m:e>
                          <m:r>
                            <a:rPr lang="pt-BR" sz="2800" b="0" i="1">
                              <a:solidFill>
                                <a:prstClr val="black"/>
                              </a:solidFill>
                              <a:latin typeface="Cambria Math" panose="02040503050406030204" pitchFamily="18" charset="0"/>
                              <a:ea typeface="Cambria Math" pitchFamily="18" charset="0"/>
                              <a:cs typeface="Arial" pitchFamily="34" charset="0"/>
                            </a:rPr>
                            <m:t>𝑋𝑌</m:t>
                          </m:r>
                        </m:e>
                      </m:nary>
                      <m:r>
                        <a:rPr lang="pt-BR" sz="2800" b="0" i="1">
                          <a:solidFill>
                            <a:prstClr val="black"/>
                          </a:solidFill>
                          <a:latin typeface="Cambria Math" panose="02040503050406030204" pitchFamily="18" charset="0"/>
                          <a:ea typeface="Cambria Math" pitchFamily="18" charset="0"/>
                          <a:cs typeface="Arial" pitchFamily="34" charset="0"/>
                        </a:rPr>
                        <m:t>−</m:t>
                      </m:r>
                      <m:nary>
                        <m:naryPr>
                          <m:chr m:val="∑"/>
                          <m:subHide m:val="on"/>
                          <m:supHide m:val="on"/>
                          <m:ctrlPr>
                            <a:rPr lang="pt-BR" sz="2800" b="0" i="1">
                              <a:solidFill>
                                <a:prstClr val="black"/>
                              </a:solidFill>
                              <a:latin typeface="Cambria Math" panose="02040503050406030204" pitchFamily="18" charset="0"/>
                              <a:ea typeface="Cambria Math" pitchFamily="18" charset="0"/>
                              <a:cs typeface="Arial" pitchFamily="34" charset="0"/>
                            </a:rPr>
                          </m:ctrlPr>
                        </m:naryPr>
                        <m:sub/>
                        <m:sup/>
                        <m:e>
                          <m:r>
                            <a:rPr lang="pt-BR" sz="2800" b="0" i="1">
                              <a:solidFill>
                                <a:prstClr val="black"/>
                              </a:solidFill>
                              <a:latin typeface="Cambria Math" panose="02040503050406030204" pitchFamily="18" charset="0"/>
                              <a:ea typeface="Cambria Math" pitchFamily="18" charset="0"/>
                              <a:cs typeface="Arial" pitchFamily="34" charset="0"/>
                            </a:rPr>
                            <m:t>𝑋</m:t>
                          </m:r>
                        </m:e>
                      </m:nary>
                      <m:nary>
                        <m:naryPr>
                          <m:chr m:val="∑"/>
                          <m:subHide m:val="on"/>
                          <m:supHide m:val="on"/>
                          <m:ctrlPr>
                            <a:rPr lang="pt-BR" sz="2800" b="0" i="1">
                              <a:solidFill>
                                <a:prstClr val="black"/>
                              </a:solidFill>
                              <a:latin typeface="Cambria Math" panose="02040503050406030204" pitchFamily="18" charset="0"/>
                              <a:ea typeface="Cambria Math" pitchFamily="18" charset="0"/>
                              <a:cs typeface="Arial" pitchFamily="34" charset="0"/>
                            </a:rPr>
                          </m:ctrlPr>
                        </m:naryPr>
                        <m:sub/>
                        <m:sup/>
                        <m:e>
                          <m:r>
                            <a:rPr lang="pt-BR" sz="2800" b="0" i="1">
                              <a:solidFill>
                                <a:prstClr val="black"/>
                              </a:solidFill>
                              <a:latin typeface="Cambria Math" panose="02040503050406030204" pitchFamily="18" charset="0"/>
                              <a:ea typeface="Cambria Math" pitchFamily="18" charset="0"/>
                              <a:cs typeface="Arial" pitchFamily="34" charset="0"/>
                            </a:rPr>
                            <m:t>𝑌</m:t>
                          </m:r>
                        </m:e>
                      </m:nary>
                    </m:num>
                    <m:den>
                      <m:r>
                        <a:rPr lang="pt-BR" sz="2800" b="0" i="1">
                          <a:solidFill>
                            <a:prstClr val="black"/>
                          </a:solidFill>
                          <a:latin typeface="Cambria Math" panose="02040503050406030204" pitchFamily="18" charset="0"/>
                          <a:ea typeface="Cambria Math" pitchFamily="18" charset="0"/>
                          <a:cs typeface="Arial" pitchFamily="34" charset="0"/>
                        </a:rPr>
                        <m:t>𝑛</m:t>
                      </m:r>
                      <m:nary>
                        <m:naryPr>
                          <m:chr m:val="∑"/>
                          <m:subHide m:val="on"/>
                          <m:supHide m:val="on"/>
                          <m:ctrlPr>
                            <a:rPr lang="pt-BR" sz="2800" b="0" i="1">
                              <a:solidFill>
                                <a:prstClr val="black"/>
                              </a:solidFill>
                              <a:latin typeface="Cambria Math" panose="02040503050406030204" pitchFamily="18" charset="0"/>
                              <a:ea typeface="Cambria Math" pitchFamily="18" charset="0"/>
                              <a:cs typeface="Arial" pitchFamily="34" charset="0"/>
                            </a:rPr>
                          </m:ctrlPr>
                        </m:naryPr>
                        <m:sub/>
                        <m:sup/>
                        <m:e>
                          <m:sSup>
                            <m:sSupPr>
                              <m:ctrlPr>
                                <a:rPr lang="pt-BR" sz="2800" b="0" i="1">
                                  <a:solidFill>
                                    <a:prstClr val="black"/>
                                  </a:solidFill>
                                  <a:latin typeface="Cambria Math" panose="02040503050406030204" pitchFamily="18" charset="0"/>
                                  <a:ea typeface="Cambria Math" pitchFamily="18" charset="0"/>
                                  <a:cs typeface="Arial" pitchFamily="34" charset="0"/>
                                </a:rPr>
                              </m:ctrlPr>
                            </m:sSupPr>
                            <m:e>
                              <m:r>
                                <a:rPr lang="pt-BR" sz="2800" b="0" i="1">
                                  <a:solidFill>
                                    <a:prstClr val="black"/>
                                  </a:solidFill>
                                  <a:latin typeface="Cambria Math" panose="02040503050406030204" pitchFamily="18" charset="0"/>
                                  <a:ea typeface="Cambria Math" pitchFamily="18" charset="0"/>
                                  <a:cs typeface="Arial" pitchFamily="34" charset="0"/>
                                </a:rPr>
                                <m:t>𝑋</m:t>
                              </m:r>
                            </m:e>
                            <m:sup>
                              <m:r>
                                <a:rPr lang="pt-BR" sz="2800" b="0" i="1">
                                  <a:solidFill>
                                    <a:prstClr val="black"/>
                                  </a:solidFill>
                                  <a:latin typeface="Cambria Math" panose="02040503050406030204" pitchFamily="18" charset="0"/>
                                  <a:ea typeface="Cambria Math" pitchFamily="18" charset="0"/>
                                  <a:cs typeface="Arial" pitchFamily="34" charset="0"/>
                                </a:rPr>
                                <m:t>2</m:t>
                              </m:r>
                            </m:sup>
                          </m:sSup>
                        </m:e>
                      </m:nary>
                      <m:r>
                        <a:rPr lang="pt-BR" sz="2800" b="0" i="1">
                          <a:solidFill>
                            <a:prstClr val="black"/>
                          </a:solidFill>
                          <a:latin typeface="Cambria Math" panose="02040503050406030204" pitchFamily="18" charset="0"/>
                          <a:ea typeface="Cambria Math" pitchFamily="18" charset="0"/>
                          <a:cs typeface="Arial" pitchFamily="34" charset="0"/>
                        </a:rPr>
                        <m:t>−</m:t>
                      </m:r>
                      <m:sSup>
                        <m:sSupPr>
                          <m:ctrlPr>
                            <a:rPr lang="pt-BR" sz="2800" b="0" i="1">
                              <a:solidFill>
                                <a:prstClr val="black"/>
                              </a:solidFill>
                              <a:latin typeface="Cambria Math" panose="02040503050406030204" pitchFamily="18" charset="0"/>
                              <a:ea typeface="Cambria Math" pitchFamily="18" charset="0"/>
                              <a:cs typeface="Arial" pitchFamily="34" charset="0"/>
                            </a:rPr>
                          </m:ctrlPr>
                        </m:sSupPr>
                        <m:e>
                          <m:d>
                            <m:dPr>
                              <m:ctrlPr>
                                <a:rPr lang="pt-BR" sz="2800" b="0" i="1">
                                  <a:solidFill>
                                    <a:prstClr val="black"/>
                                  </a:solidFill>
                                  <a:latin typeface="Cambria Math" panose="02040503050406030204" pitchFamily="18" charset="0"/>
                                  <a:ea typeface="Cambria Math" pitchFamily="18" charset="0"/>
                                  <a:cs typeface="Arial" pitchFamily="34" charset="0"/>
                                </a:rPr>
                              </m:ctrlPr>
                            </m:dPr>
                            <m:e>
                              <m:nary>
                                <m:naryPr>
                                  <m:chr m:val="∑"/>
                                  <m:subHide m:val="on"/>
                                  <m:supHide m:val="on"/>
                                  <m:ctrlPr>
                                    <a:rPr lang="pt-BR" sz="2800" b="0" i="1">
                                      <a:solidFill>
                                        <a:prstClr val="black"/>
                                      </a:solidFill>
                                      <a:latin typeface="Cambria Math" panose="02040503050406030204" pitchFamily="18" charset="0"/>
                                      <a:ea typeface="Cambria Math" pitchFamily="18" charset="0"/>
                                      <a:cs typeface="Arial" pitchFamily="34" charset="0"/>
                                    </a:rPr>
                                  </m:ctrlPr>
                                </m:naryPr>
                                <m:sub/>
                                <m:sup/>
                                <m:e>
                                  <m:r>
                                    <a:rPr lang="pt-BR" sz="2800" b="0" i="1">
                                      <a:solidFill>
                                        <a:prstClr val="black"/>
                                      </a:solidFill>
                                      <a:latin typeface="Cambria Math" panose="02040503050406030204" pitchFamily="18" charset="0"/>
                                      <a:ea typeface="Cambria Math" pitchFamily="18" charset="0"/>
                                      <a:cs typeface="Arial" pitchFamily="34" charset="0"/>
                                    </a:rPr>
                                    <m:t>𝑋</m:t>
                                  </m:r>
                                </m:e>
                              </m:nary>
                            </m:e>
                          </m:d>
                        </m:e>
                        <m:sup>
                          <m:r>
                            <a:rPr lang="pt-BR" sz="2800" b="0" i="1">
                              <a:solidFill>
                                <a:prstClr val="black"/>
                              </a:solidFill>
                              <a:latin typeface="Cambria Math" panose="02040503050406030204" pitchFamily="18" charset="0"/>
                              <a:ea typeface="Cambria Math" pitchFamily="18" charset="0"/>
                              <a:cs typeface="Arial" pitchFamily="34" charset="0"/>
                            </a:rPr>
                            <m:t>2</m:t>
                          </m:r>
                        </m:sup>
                      </m:sSup>
                    </m:den>
                  </m:f>
                </m:oMath>
              </a14:m>
              <a:r>
                <a:rPr lang="pt-BR" sz="2800" b="0">
                  <a:solidFill>
                    <a:prstClr val="black"/>
                  </a:solidFill>
                  <a:latin typeface="Bookman Old Style"/>
                  <a:ea typeface="Cambria Math" pitchFamily="18" charset="0"/>
                  <a:cs typeface="Arial" pitchFamily="34" charset="0"/>
                </a:rPr>
                <a:t>     </a:t>
              </a:r>
              <a14:m>
                <m:oMath xmlns:m="http://schemas.openxmlformats.org/officeDocument/2006/math">
                  <m:sSub>
                    <m:sSubPr>
                      <m:ctrlPr>
                        <a:rPr lang="pt-BR" sz="2800" i="1">
                          <a:solidFill>
                            <a:prstClr val="black"/>
                          </a:solidFill>
                          <a:latin typeface="Cambria Math" panose="02040503050406030204" pitchFamily="18" charset="0"/>
                          <a:ea typeface="Cambria Math" pitchFamily="18" charset="0"/>
                          <a:cs typeface="Arial" pitchFamily="34" charset="0"/>
                        </a:rPr>
                      </m:ctrlPr>
                    </m:sSubPr>
                    <m:e>
                      <m:r>
                        <a:rPr lang="pt-BR" sz="2800" b="0" i="1">
                          <a:solidFill>
                            <a:prstClr val="black"/>
                          </a:solidFill>
                          <a:latin typeface="Cambria Math" panose="02040503050406030204" pitchFamily="18" charset="0"/>
                          <a:ea typeface="Cambria Math" pitchFamily="18" charset="0"/>
                          <a:cs typeface="Arial" pitchFamily="34" charset="0"/>
                        </a:rPr>
                        <m:t>𝑏</m:t>
                      </m:r>
                    </m:e>
                    <m:sub>
                      <m:r>
                        <a:rPr lang="pt-BR" sz="2800" b="0" i="1">
                          <a:solidFill>
                            <a:prstClr val="black"/>
                          </a:solidFill>
                          <a:latin typeface="Cambria Math" panose="02040503050406030204" pitchFamily="18" charset="0"/>
                          <a:ea typeface="Cambria Math" pitchFamily="18" charset="0"/>
                          <a:cs typeface="Arial" pitchFamily="34" charset="0"/>
                        </a:rPr>
                        <m:t>0</m:t>
                      </m:r>
                    </m:sub>
                  </m:sSub>
                  <m:r>
                    <a:rPr lang="pt-BR" sz="2800" i="1">
                      <a:solidFill>
                        <a:prstClr val="black"/>
                      </a:solidFill>
                      <a:latin typeface="Cambria Math" panose="02040503050406030204" pitchFamily="18" charset="0"/>
                      <a:ea typeface="Cambria Math" pitchFamily="18" charset="0"/>
                      <a:cs typeface="Arial" pitchFamily="34" charset="0"/>
                    </a:rPr>
                    <m:t>=</m:t>
                  </m:r>
                  <m:f>
                    <m:fPr>
                      <m:ctrlPr>
                        <a:rPr lang="pt-BR" sz="2800" i="1">
                          <a:solidFill>
                            <a:prstClr val="black"/>
                          </a:solidFill>
                          <a:latin typeface="Cambria Math" panose="02040503050406030204" pitchFamily="18" charset="0"/>
                          <a:ea typeface="Cambria Math" pitchFamily="18" charset="0"/>
                          <a:cs typeface="Arial" pitchFamily="34" charset="0"/>
                        </a:rPr>
                      </m:ctrlPr>
                    </m:fPr>
                    <m:num>
                      <m:nary>
                        <m:naryPr>
                          <m:chr m:val="∑"/>
                          <m:subHide m:val="on"/>
                          <m:supHide m:val="on"/>
                          <m:ctrlPr>
                            <a:rPr lang="pt-BR" sz="2800" i="1">
                              <a:solidFill>
                                <a:prstClr val="black"/>
                              </a:solidFill>
                              <a:latin typeface="Cambria Math" panose="02040503050406030204" pitchFamily="18" charset="0"/>
                              <a:ea typeface="Cambria Math" pitchFamily="18" charset="0"/>
                              <a:cs typeface="Arial" pitchFamily="34" charset="0"/>
                            </a:rPr>
                          </m:ctrlPr>
                        </m:naryPr>
                        <m:sub/>
                        <m:sup/>
                        <m:e>
                          <m:r>
                            <a:rPr lang="pt-BR" sz="2800" i="1">
                              <a:solidFill>
                                <a:prstClr val="black"/>
                              </a:solidFill>
                              <a:latin typeface="Cambria Math" panose="02040503050406030204" pitchFamily="18" charset="0"/>
                              <a:ea typeface="Cambria Math" pitchFamily="18" charset="0"/>
                              <a:cs typeface="Arial" pitchFamily="34" charset="0"/>
                            </a:rPr>
                            <m:t>𝑌</m:t>
                          </m:r>
                        </m:e>
                      </m:nary>
                    </m:num>
                    <m:den>
                      <m:r>
                        <a:rPr lang="pt-BR" sz="2800" b="0" i="1">
                          <a:solidFill>
                            <a:prstClr val="black"/>
                          </a:solidFill>
                          <a:latin typeface="Cambria Math" panose="02040503050406030204" pitchFamily="18" charset="0"/>
                          <a:ea typeface="Cambria Math" pitchFamily="18" charset="0"/>
                          <a:cs typeface="Arial" pitchFamily="34" charset="0"/>
                        </a:rPr>
                        <m:t>𝑛</m:t>
                      </m:r>
                    </m:den>
                  </m:f>
                  <m:r>
                    <a:rPr lang="pt-BR" sz="2800" b="0" i="1">
                      <a:solidFill>
                        <a:prstClr val="black"/>
                      </a:solidFill>
                      <a:latin typeface="Cambria Math" panose="02040503050406030204" pitchFamily="18" charset="0"/>
                      <a:ea typeface="Cambria Math" pitchFamily="18" charset="0"/>
                      <a:cs typeface="Arial" pitchFamily="34" charset="0"/>
                    </a:rPr>
                    <m:t>−</m:t>
                  </m:r>
                  <m:f>
                    <m:fPr>
                      <m:ctrlPr>
                        <a:rPr lang="pt-BR" sz="2800" i="1">
                          <a:solidFill>
                            <a:prstClr val="black"/>
                          </a:solidFill>
                          <a:latin typeface="Cambria Math" panose="02040503050406030204" pitchFamily="18" charset="0"/>
                          <a:ea typeface="Cambria Math" pitchFamily="18" charset="0"/>
                          <a:cs typeface="Arial" pitchFamily="34" charset="0"/>
                        </a:rPr>
                      </m:ctrlPr>
                    </m:fPr>
                    <m:num>
                      <m:r>
                        <a:rPr lang="pt-BR" sz="2800" b="0" i="1">
                          <a:solidFill>
                            <a:prstClr val="black"/>
                          </a:solidFill>
                          <a:latin typeface="Cambria Math" panose="02040503050406030204" pitchFamily="18" charset="0"/>
                          <a:ea typeface="Cambria Math" pitchFamily="18" charset="0"/>
                          <a:cs typeface="Arial" pitchFamily="34" charset="0"/>
                        </a:rPr>
                        <m:t>𝑏</m:t>
                      </m:r>
                      <m:nary>
                        <m:naryPr>
                          <m:chr m:val="∑"/>
                          <m:subHide m:val="on"/>
                          <m:supHide m:val="on"/>
                          <m:ctrlPr>
                            <a:rPr lang="pt-BR" sz="2800" i="1">
                              <a:solidFill>
                                <a:prstClr val="black"/>
                              </a:solidFill>
                              <a:latin typeface="Cambria Math" panose="02040503050406030204" pitchFamily="18" charset="0"/>
                              <a:ea typeface="Cambria Math" pitchFamily="18" charset="0"/>
                              <a:cs typeface="Arial" pitchFamily="34" charset="0"/>
                            </a:rPr>
                          </m:ctrlPr>
                        </m:naryPr>
                        <m:sub/>
                        <m:sup/>
                        <m:e>
                          <m:r>
                            <a:rPr lang="pt-BR" sz="2800" b="0" i="1">
                              <a:solidFill>
                                <a:prstClr val="black"/>
                              </a:solidFill>
                              <a:latin typeface="Cambria Math" panose="02040503050406030204" pitchFamily="18" charset="0"/>
                              <a:ea typeface="Cambria Math" pitchFamily="18" charset="0"/>
                              <a:cs typeface="Arial" pitchFamily="34" charset="0"/>
                            </a:rPr>
                            <m:t>𝑋</m:t>
                          </m:r>
                        </m:e>
                      </m:nary>
                    </m:num>
                    <m:den>
                      <m:r>
                        <a:rPr lang="pt-BR" sz="2800" i="1">
                          <a:solidFill>
                            <a:prstClr val="black"/>
                          </a:solidFill>
                          <a:latin typeface="Cambria Math" panose="02040503050406030204" pitchFamily="18" charset="0"/>
                          <a:ea typeface="Cambria Math" pitchFamily="18" charset="0"/>
                          <a:cs typeface="Arial" pitchFamily="34" charset="0"/>
                        </a:rPr>
                        <m:t>𝑛</m:t>
                      </m:r>
                    </m:den>
                  </m:f>
                </m:oMath>
              </a14:m>
              <a:endParaRPr lang="pt-BR" sz="2800" b="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</xdr:txBody>
        </xdr:sp>
      </mc:Choice>
      <mc:Fallback xmlns="">
        <xdr:sp macro="" textlink="">
          <xdr:nvSpPr>
            <xdr:cNvPr id="7" name="Espaço Reservado para Conteúdo 2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 txBox="1">
              <a:spLocks/>
            </xdr:cNvSpPr>
          </xdr:nvSpPr>
          <xdr:spPr>
            <a:xfrm>
              <a:off x="9445534" y="4312921"/>
              <a:ext cx="10387665" cy="5344771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just">
                <a:spcBef>
                  <a:spcPts val="600"/>
                </a:spcBef>
                <a:buClr>
                  <a:srgbClr val="727CA3"/>
                </a:buClr>
                <a:buSzPct val="76000"/>
                <a:defRPr/>
              </a:pPr>
              <a:r>
                <a:rPr lang="pt-BR" sz="2800">
                  <a:solidFill>
                    <a:prstClr val="black"/>
                  </a:solidFill>
                  <a:ea typeface="Cambria Math" pitchFamily="18" charset="0"/>
                  <a:cs typeface="Arial" pitchFamily="34" charset="0"/>
                </a:rPr>
                <a:t>      </a:t>
              </a:r>
              <a:r>
                <a:rPr lang="pt-BR" sz="280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𝑏</a:t>
              </a:r>
              <a:r>
                <a:rPr lang="pt-BR" sz="2800" b="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=(𝑛∑▒𝑋𝑌−∑▒𝑋 ∑▒𝑌)/(𝑛∑▒𝑋^2 −(∑▒𝑋)^2 )</a:t>
              </a:r>
              <a:r>
                <a:rPr lang="pt-BR" sz="2800" b="0">
                  <a:solidFill>
                    <a:prstClr val="black"/>
                  </a:solidFill>
                  <a:latin typeface="Bookman Old Style"/>
                  <a:ea typeface="Cambria Math" pitchFamily="18" charset="0"/>
                  <a:cs typeface="Arial" pitchFamily="34" charset="0"/>
                </a:rPr>
                <a:t>     </a:t>
              </a:r>
              <a:r>
                <a:rPr lang="pt-BR" sz="2800" b="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𝑏_0</a:t>
              </a:r>
              <a:r>
                <a:rPr lang="pt-BR" sz="280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=(∑▒𝑌)/</a:t>
              </a:r>
              <a:r>
                <a:rPr lang="pt-BR" sz="2800" b="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𝑛−</a:t>
              </a:r>
              <a:r>
                <a:rPr lang="pt-BR" sz="280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(</a:t>
              </a:r>
              <a:r>
                <a:rPr lang="pt-BR" sz="2800" b="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𝑏∑▒𝑋)/</a:t>
              </a:r>
              <a:r>
                <a:rPr lang="pt-BR" sz="280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𝑛</a:t>
              </a:r>
              <a:endParaRPr lang="pt-BR" sz="2800" b="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</xdr:txBody>
        </xdr:sp>
      </mc:Fallback>
    </mc:AlternateContent>
    <xdr:clientData/>
  </xdr:twoCellAnchor>
  <xdr:twoCellAnchor editAs="oneCell">
    <xdr:from>
      <xdr:col>14</xdr:col>
      <xdr:colOff>315275</xdr:colOff>
      <xdr:row>26</xdr:row>
      <xdr:rowOff>177322</xdr:rowOff>
    </xdr:from>
    <xdr:to>
      <xdr:col>23</xdr:col>
      <xdr:colOff>299418</xdr:colOff>
      <xdr:row>34</xdr:row>
      <xdr:rowOff>4520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44" name="Tinta 43">
              <a:extLst>
                <a:ext uri="{FF2B5EF4-FFF2-40B4-BE49-F238E27FC236}">
                  <a16:creationId xmlns:a16="http://schemas.microsoft.com/office/drawing/2014/main" id="{00000000-0008-0000-0000-00002C000000}"/>
                </a:ext>
              </a:extLst>
            </xdr14:cNvPr>
            <xdr14:cNvContentPartPr/>
          </xdr14:nvContentPartPr>
          <xdr14:nvPr macro=""/>
          <xdr14:xfrm>
            <a:off x="9829389" y="5348036"/>
            <a:ext cx="5655600" cy="1307655"/>
          </xdr14:xfrm>
        </xdr:contentPart>
      </mc:Choice>
      <mc:Fallback xmlns="">
        <xdr:pic>
          <xdr:nvPicPr>
            <xdr:cNvPr id="44" name="Tinta 43">
              <a:extLst>
                <a:ext uri="{FF2B5EF4-FFF2-40B4-BE49-F238E27FC236}">
                  <a16:creationId xmlns:a16="http://schemas.microsoft.com/office/drawing/2014/main" id="{E30B9721-7771-4A88-BB89-3EBDA2BAD185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860960" y="4966750"/>
              <a:ext cx="5673240" cy="129633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10</xdr:col>
      <xdr:colOff>359228</xdr:colOff>
      <xdr:row>34</xdr:row>
      <xdr:rowOff>10886</xdr:rowOff>
    </xdr:from>
    <xdr:to>
      <xdr:col>27</xdr:col>
      <xdr:colOff>13579</xdr:colOff>
      <xdr:row>62</xdr:row>
      <xdr:rowOff>110920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" name="Espaço Reservado para Conteúdo 2">
              <a:extLst>
                <a:ext uri="{FF2B5EF4-FFF2-40B4-BE49-F238E27FC236}">
                  <a16:creationId xmlns:a16="http://schemas.microsoft.com/office/drawing/2014/main" id="{00000000-0008-0000-0000-00002F000000}"/>
                </a:ext>
              </a:extLst>
            </xdr:cNvPr>
            <xdr:cNvSpPr txBox="1">
              <a:spLocks/>
            </xdr:cNvSpPr>
          </xdr:nvSpPr>
          <xdr:spPr>
            <a:xfrm>
              <a:off x="7064828" y="6662057"/>
              <a:ext cx="8798351" cy="5281634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just">
                <a:spcBef>
                  <a:spcPts val="600"/>
                </a:spcBef>
                <a:buClr>
                  <a:srgbClr val="727CA3"/>
                </a:buClr>
                <a:buSzPct val="76000"/>
                <a:defRPr/>
              </a:pPr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pt-BR" sz="2800" i="1">
                        <a:solidFill>
                          <a:prstClr val="black"/>
                        </a:solidFill>
                        <a:latin typeface="Cambria Math" panose="02040503050406030204" pitchFamily="18" charset="0"/>
                        <a:ea typeface="Cambria Math" pitchFamily="18" charset="0"/>
                        <a:cs typeface="Arial" pitchFamily="34" charset="0"/>
                      </a:rPr>
                      <m:t>𝑆𝑆𝐸</m:t>
                    </m:r>
                    <m:r>
                      <a:rPr lang="pt-BR" sz="2800" i="1">
                        <a:solidFill>
                          <a:prstClr val="black"/>
                        </a:solidFill>
                        <a:latin typeface="Cambria Math" panose="02040503050406030204" pitchFamily="18" charset="0"/>
                        <a:ea typeface="Cambria Math" pitchFamily="18" charset="0"/>
                        <a:cs typeface="Arial" pitchFamily="34" charset="0"/>
                      </a:rPr>
                      <m:t>= </m:t>
                    </m:r>
                    <m:nary>
                      <m:naryPr>
                        <m:chr m:val="∑"/>
                        <m:ctrlPr>
                          <a:rPr lang="pt-BR" sz="2800" i="1">
                            <a:solidFill>
                              <a:prstClr val="black"/>
                            </a:solidFill>
                            <a:latin typeface="Cambria Math" panose="02040503050406030204" pitchFamily="18" charset="0"/>
                            <a:ea typeface="Cambria Math" pitchFamily="18" charset="0"/>
                            <a:cs typeface="Arial" pitchFamily="34" charset="0"/>
                          </a:rPr>
                        </m:ctrlPr>
                      </m:naryPr>
                      <m:sub>
                        <m:r>
                          <m:rPr>
                            <m:brk m:alnAt="23"/>
                          </m:rPr>
                          <a:rPr lang="pt-BR" sz="2800" i="1">
                            <a:solidFill>
                              <a:prstClr val="black"/>
                            </a:solidFill>
                            <a:latin typeface="Cambria Math" panose="02040503050406030204" pitchFamily="18" charset="0"/>
                            <a:ea typeface="Cambria Math" pitchFamily="18" charset="0"/>
                            <a:cs typeface="Arial" pitchFamily="34" charset="0"/>
                          </a:rPr>
                          <m:t>𝑖</m:t>
                        </m:r>
                        <m:r>
                          <a:rPr lang="pt-BR" sz="2800" i="1">
                            <a:solidFill>
                              <a:prstClr val="black"/>
                            </a:solidFill>
                            <a:latin typeface="Cambria Math" panose="02040503050406030204" pitchFamily="18" charset="0"/>
                            <a:ea typeface="Cambria Math" pitchFamily="18" charset="0"/>
                            <a:cs typeface="Arial" pitchFamily="34" charset="0"/>
                          </a:rPr>
                          <m:t>=1</m:t>
                        </m:r>
                      </m:sub>
                      <m:sup>
                        <m:r>
                          <a:rPr lang="pt-BR" sz="2800" i="1">
                            <a:solidFill>
                              <a:prstClr val="black"/>
                            </a:solidFill>
                            <a:latin typeface="Cambria Math" panose="02040503050406030204" pitchFamily="18" charset="0"/>
                            <a:ea typeface="Cambria Math" pitchFamily="18" charset="0"/>
                            <a:cs typeface="Arial" pitchFamily="34" charset="0"/>
                          </a:rPr>
                          <m:t>𝑛</m:t>
                        </m:r>
                      </m:sup>
                      <m:e>
                        <m:sSup>
                          <m:sSupPr>
                            <m:ctrlPr>
                              <a:rPr lang="pt-BR" sz="28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</m:ctrlPr>
                          </m:sSupPr>
                          <m:e>
                            <m:sSub>
                              <m:sSubPr>
                                <m:ctrlPr>
                                  <a:rPr lang="pt-BR" sz="28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</m:ctrlPr>
                              </m:sSubPr>
                              <m:e>
                                <m:r>
                                  <a:rPr lang="pt-BR" sz="28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  <m:t>𝑦</m:t>
                                </m:r>
                              </m:e>
                              <m:sub>
                                <m:r>
                                  <a:rPr lang="pt-BR" sz="28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  <m:t>𝑖</m:t>
                                </m:r>
                              </m:sub>
                            </m:sSub>
                          </m:e>
                          <m:sup>
                            <m:r>
                              <a:rPr lang="pt-BR" sz="28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2</m:t>
                            </m:r>
                          </m:sup>
                        </m:sSup>
                        <m:r>
                          <a:rPr lang="pt-BR" sz="2800" b="0" i="1">
                            <a:solidFill>
                              <a:prstClr val="black"/>
                            </a:solidFill>
                            <a:latin typeface="Cambria Math" panose="02040503050406030204" pitchFamily="18" charset="0"/>
                            <a:ea typeface="Cambria Math" pitchFamily="18" charset="0"/>
                            <a:cs typeface="Arial" pitchFamily="34" charset="0"/>
                          </a:rPr>
                          <m:t>−</m:t>
                        </m:r>
                        <m:sSub>
                          <m:sSubPr>
                            <m:ctrlPr>
                              <a:rPr lang="pt-BR" sz="2800" b="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</m:ctrlPr>
                          </m:sSubPr>
                          <m:e>
                            <m:r>
                              <a:rPr lang="pt-BR" sz="2800" b="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𝑏</m:t>
                            </m:r>
                          </m:e>
                          <m:sub>
                            <m:r>
                              <a:rPr lang="pt-BR" sz="2800" b="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0</m:t>
                            </m:r>
                          </m:sub>
                        </m:sSub>
                        <m:nary>
                          <m:naryPr>
                            <m:chr m:val="∑"/>
                            <m:ctrlPr>
                              <a:rPr lang="pt-BR" sz="28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</m:ctrlPr>
                          </m:naryPr>
                          <m:sub>
                            <m:r>
                              <m:rPr>
                                <m:brk m:alnAt="23"/>
                              </m:rPr>
                              <a:rPr lang="pt-BR" sz="28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𝑖</m:t>
                            </m:r>
                            <m:r>
                              <a:rPr lang="pt-BR" sz="28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=1</m:t>
                            </m:r>
                          </m:sub>
                          <m:sup>
                            <m:r>
                              <a:rPr lang="pt-BR" sz="28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𝑛</m:t>
                            </m:r>
                          </m:sup>
                          <m:e>
                            <m:sSub>
                              <m:sSubPr>
                                <m:ctrlPr>
                                  <a:rPr lang="pt-BR" sz="28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</m:ctrlPr>
                              </m:sSubPr>
                              <m:e>
                                <m:r>
                                  <a:rPr lang="pt-BR" sz="28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  <m:t>𝑦</m:t>
                                </m:r>
                              </m:e>
                              <m:sub>
                                <m:r>
                                  <a:rPr lang="pt-BR" sz="28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  <m:t>𝑖</m:t>
                                </m:r>
                              </m:sub>
                            </m:sSub>
                          </m:e>
                        </m:nary>
                        <m:r>
                          <a:rPr lang="pt-BR" sz="2800" b="0" i="1">
                            <a:solidFill>
                              <a:prstClr val="black"/>
                            </a:solidFill>
                            <a:latin typeface="Cambria Math" panose="02040503050406030204" pitchFamily="18" charset="0"/>
                            <a:ea typeface="Cambria Math" pitchFamily="18" charset="0"/>
                            <a:cs typeface="Arial" pitchFamily="34" charset="0"/>
                          </a:rPr>
                          <m:t>−</m:t>
                        </m:r>
                        <m:r>
                          <a:rPr lang="pt-BR" sz="2800" b="0" i="1">
                            <a:solidFill>
                              <a:prstClr val="black"/>
                            </a:solidFill>
                            <a:latin typeface="Cambria Math" panose="02040503050406030204" pitchFamily="18" charset="0"/>
                            <a:ea typeface="Cambria Math" pitchFamily="18" charset="0"/>
                            <a:cs typeface="Arial" pitchFamily="34" charset="0"/>
                          </a:rPr>
                          <m:t>𝑏</m:t>
                        </m:r>
                        <m:nary>
                          <m:naryPr>
                            <m:chr m:val="∑"/>
                            <m:ctrlPr>
                              <a:rPr lang="pt-BR" sz="28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</m:ctrlPr>
                          </m:naryPr>
                          <m:sub>
                            <m:r>
                              <m:rPr>
                                <m:brk m:alnAt="23"/>
                              </m:rPr>
                              <a:rPr lang="pt-BR" sz="28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𝑖</m:t>
                            </m:r>
                            <m:r>
                              <a:rPr lang="pt-BR" sz="28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=1</m:t>
                            </m:r>
                          </m:sub>
                          <m:sup>
                            <m:r>
                              <a:rPr lang="pt-BR" sz="28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𝑛</m:t>
                            </m:r>
                          </m:sup>
                          <m:e>
                            <m:sSub>
                              <m:sSubPr>
                                <m:ctrlPr>
                                  <a:rPr lang="pt-BR" sz="28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</m:ctrlPr>
                              </m:sSubPr>
                              <m:e>
                                <m:r>
                                  <a:rPr lang="pt-BR" sz="2800" b="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  <m:t>𝑥</m:t>
                                </m:r>
                              </m:e>
                              <m:sub>
                                <m:r>
                                  <a:rPr lang="pt-BR" sz="28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  <m:t>𝑖</m:t>
                                </m:r>
                              </m:sub>
                            </m:sSub>
                            <m:sSub>
                              <m:sSubPr>
                                <m:ctrlPr>
                                  <a:rPr lang="pt-BR" sz="28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</m:ctrlPr>
                              </m:sSubPr>
                              <m:e>
                                <m:r>
                                  <a:rPr lang="pt-BR" sz="28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  <m:t>𝑦</m:t>
                                </m:r>
                              </m:e>
                              <m:sub>
                                <m:r>
                                  <a:rPr lang="pt-BR" sz="28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  <m:t>𝑖</m:t>
                                </m:r>
                              </m:sub>
                            </m:sSub>
                          </m:e>
                        </m:nary>
                      </m:e>
                    </m:nary>
                  </m:oMath>
                </m:oMathPara>
              </a14:m>
              <a:endParaRPr lang="pt-BR" sz="2800" b="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sz="280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sz="280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sz="280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altLang="pt-BR" sz="2800">
                <a:solidFill>
                  <a:srgbClr val="0000FF"/>
                </a:solidFill>
                <a:latin typeface="Lucida Console" panose="020B0609040504020204" pitchFamily="49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altLang="pt-BR" sz="5400">
                <a:latin typeface="Arial" panose="020B0604020202020204" pitchFamily="34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sz="280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</xdr:txBody>
        </xdr:sp>
      </mc:Choice>
      <mc:Fallback xmlns="">
        <xdr:sp macro="" textlink="">
          <xdr:nvSpPr>
            <xdr:cNvPr id="47" name="Espaço Reservado para Conteúdo 2">
              <a:extLst>
                <a:ext uri="{FF2B5EF4-FFF2-40B4-BE49-F238E27FC236}">
                  <a16:creationId xmlns:a16="http://schemas.microsoft.com/office/drawing/2014/main" id="{3F63421F-8B90-4D95-B512-75276E8CBBD4}"/>
                </a:ext>
              </a:extLst>
            </xdr:cNvPr>
            <xdr:cNvSpPr txBox="1">
              <a:spLocks/>
            </xdr:cNvSpPr>
          </xdr:nvSpPr>
          <xdr:spPr>
            <a:xfrm>
              <a:off x="7064828" y="6662057"/>
              <a:ext cx="8798351" cy="5281634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just">
                <a:spcBef>
                  <a:spcPts val="600"/>
                </a:spcBef>
                <a:buClr>
                  <a:srgbClr val="727CA3"/>
                </a:buClr>
                <a:buSzPct val="76000"/>
                <a:defRPr/>
              </a:pPr>
              <a:r>
                <a:rPr lang="pt-BR" sz="280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𝑆𝑆𝐸= ∑_(𝑖=1)^𝑛▒〖〖𝑦_𝑖〗^2</a:t>
              </a:r>
              <a:r>
                <a:rPr lang="pt-BR" sz="2800" b="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−𝑏_0 ∑_(</a:t>
              </a:r>
              <a:r>
                <a:rPr lang="pt-BR" sz="280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𝑖=1)^𝑛▒𝑦_𝑖 </a:t>
              </a:r>
              <a:r>
                <a:rPr lang="pt-BR" sz="2800" b="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−𝑏∑_(</a:t>
              </a:r>
              <a:r>
                <a:rPr lang="pt-BR" sz="280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𝑖=1)^𝑛▒〖</a:t>
              </a:r>
              <a:r>
                <a:rPr lang="pt-BR" sz="2800" b="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𝑥_</a:t>
              </a:r>
              <a:r>
                <a:rPr lang="pt-BR" sz="280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𝑖 𝑦_𝑖 〗〗</a:t>
              </a:r>
              <a:endParaRPr lang="pt-BR" sz="2800" b="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sz="280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sz="280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sz="280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altLang="pt-BR" sz="2800">
                <a:solidFill>
                  <a:srgbClr val="0000FF"/>
                </a:solidFill>
                <a:latin typeface="Lucida Console" panose="020B0609040504020204" pitchFamily="49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altLang="pt-BR" sz="5400">
                <a:latin typeface="Arial" panose="020B0604020202020204" pitchFamily="34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sz="280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</xdr:txBody>
        </xdr:sp>
      </mc:Fallback>
    </mc:AlternateContent>
    <xdr:clientData/>
  </xdr:twoCellAnchor>
  <xdr:twoCellAnchor editAs="oneCell">
    <xdr:from>
      <xdr:col>21</xdr:col>
      <xdr:colOff>342686</xdr:colOff>
      <xdr:row>11</xdr:row>
      <xdr:rowOff>112543</xdr:rowOff>
    </xdr:from>
    <xdr:to>
      <xdr:col>22</xdr:col>
      <xdr:colOff>83006</xdr:colOff>
      <xdr:row>13</xdr:row>
      <xdr:rowOff>45189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20" name="Tinta 19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14:cNvPr>
            <xdr14:cNvContentPartPr/>
          </xdr14:nvContentPartPr>
          <xdr14:nvPr macro=""/>
          <xdr14:xfrm>
            <a:off x="13514400" y="2507400"/>
            <a:ext cx="349920" cy="302760"/>
          </xdr14:xfrm>
        </xdr:contentPart>
      </mc:Choice>
      <mc:Fallback xmlns="">
        <xdr:pic>
          <xdr:nvPicPr>
            <xdr:cNvPr id="20" name="Tinta 19">
              <a:extLst>
                <a:ext uri="{FF2B5EF4-FFF2-40B4-BE49-F238E27FC236}">
                  <a16:creationId xmlns:a16="http://schemas.microsoft.com/office/drawing/2014/main" id="{52A3B37A-33EF-4F0F-9257-42B3B926A26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3505409" y="2498750"/>
              <a:ext cx="367542" cy="32042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148766</xdr:colOff>
      <xdr:row>7</xdr:row>
      <xdr:rowOff>73731</xdr:rowOff>
    </xdr:from>
    <xdr:to>
      <xdr:col>22</xdr:col>
      <xdr:colOff>419966</xdr:colOff>
      <xdr:row>10</xdr:row>
      <xdr:rowOff>148200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21" name="Tinta 20"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14:cNvPr>
            <xdr14:cNvContentPartPr/>
          </xdr14:nvContentPartPr>
          <xdr14:nvPr macro=""/>
          <xdr14:xfrm>
            <a:off x="12710880" y="1728360"/>
            <a:ext cx="1490400" cy="629640"/>
          </xdr14:xfrm>
        </xdr:contentPart>
      </mc:Choice>
      <mc:Fallback xmlns="">
        <xdr:pic>
          <xdr:nvPicPr>
            <xdr:cNvPr id="21" name="Tinta 20">
              <a:extLst>
                <a:ext uri="{FF2B5EF4-FFF2-40B4-BE49-F238E27FC236}">
                  <a16:creationId xmlns:a16="http://schemas.microsoft.com/office/drawing/2014/main" id="{87E1AE9B-CBC8-4C3C-B0A5-D8F825115B10}"/>
                </a:ext>
              </a:extLst>
            </xdr:cNvPr>
            <xdr:cNvPicPr/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12701915" y="1718968"/>
              <a:ext cx="1507972" cy="648048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576943</xdr:colOff>
      <xdr:row>19</xdr:row>
      <xdr:rowOff>174172</xdr:rowOff>
    </xdr:from>
    <xdr:to>
      <xdr:col>35</xdr:col>
      <xdr:colOff>278822</xdr:colOff>
      <xdr:row>67</xdr:row>
      <xdr:rowOff>143784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77457" y="4049486"/>
          <a:ext cx="6407479" cy="8852355"/>
        </a:xfrm>
        <a:prstGeom prst="rect">
          <a:avLst/>
        </a:prstGeom>
      </xdr:spPr>
    </xdr:pic>
    <xdr:clientData/>
  </xdr:twoCellAnchor>
  <xdr:twoCellAnchor editAs="oneCell">
    <xdr:from>
      <xdr:col>24</xdr:col>
      <xdr:colOff>229663</xdr:colOff>
      <xdr:row>37</xdr:row>
      <xdr:rowOff>165531</xdr:rowOff>
    </xdr:from>
    <xdr:to>
      <xdr:col>24</xdr:col>
      <xdr:colOff>568063</xdr:colOff>
      <xdr:row>38</xdr:row>
      <xdr:rowOff>92074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24" name="Tinta 23">
              <a:extLst>
                <a:ext uri="{FF2B5EF4-FFF2-40B4-BE49-F238E27FC236}">
                  <a16:creationId xmlns:a16="http://schemas.microsoft.com/office/drawing/2014/main" id="{00000000-0008-0000-0000-000018000000}"/>
                </a:ext>
              </a:extLst>
            </xdr14:cNvPr>
            <xdr14:cNvContentPartPr/>
          </xdr14:nvContentPartPr>
          <xdr14:nvPr macro=""/>
          <xdr14:xfrm>
            <a:off x="15230177" y="7371874"/>
            <a:ext cx="338400" cy="111600"/>
          </xdr14:xfrm>
        </xdr:contentPart>
      </mc:Choice>
      <mc:Fallback xmlns="">
        <xdr:pic>
          <xdr:nvPicPr>
            <xdr:cNvPr id="24" name="Tinta 23">
              <a:extLst>
                <a:ext uri="{FF2B5EF4-FFF2-40B4-BE49-F238E27FC236}">
                  <a16:creationId xmlns:a16="http://schemas.microsoft.com/office/drawing/2014/main" id="{144E2EC9-FF55-43E4-B9F9-077F58E2D20D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5221537" y="7363234"/>
              <a:ext cx="356040" cy="129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30</xdr:col>
      <xdr:colOff>544303</xdr:colOff>
      <xdr:row>36</xdr:row>
      <xdr:rowOff>175628</xdr:rowOff>
    </xdr:from>
    <xdr:to>
      <xdr:col>32</xdr:col>
      <xdr:colOff>58423</xdr:colOff>
      <xdr:row>39</xdr:row>
      <xdr:rowOff>74057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25" name="Tinta 24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14:cNvPr>
            <xdr14:cNvContentPartPr/>
          </xdr14:nvContentPartPr>
          <xdr14:nvPr macro=""/>
          <xdr14:xfrm>
            <a:off x="19202417" y="7196914"/>
            <a:ext cx="733320" cy="453600"/>
          </xdr14:xfrm>
        </xdr:contentPart>
      </mc:Choice>
      <mc:Fallback xmlns="">
        <xdr:pic>
          <xdr:nvPicPr>
            <xdr:cNvPr id="25" name="Tinta 24">
              <a:extLst>
                <a:ext uri="{FF2B5EF4-FFF2-40B4-BE49-F238E27FC236}">
                  <a16:creationId xmlns:a16="http://schemas.microsoft.com/office/drawing/2014/main" id="{7726D250-504F-4CF3-8881-D140631E5D27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19193417" y="7187488"/>
              <a:ext cx="750960" cy="472076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30</xdr:col>
      <xdr:colOff>592543</xdr:colOff>
      <xdr:row>22</xdr:row>
      <xdr:rowOff>128708</xdr:rowOff>
    </xdr:from>
    <xdr:to>
      <xdr:col>32</xdr:col>
      <xdr:colOff>18463</xdr:colOff>
      <xdr:row>25</xdr:row>
      <xdr:rowOff>10937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26" name="Tinta 25"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14:cNvPr>
            <xdr14:cNvContentPartPr/>
          </xdr14:nvContentPartPr>
          <xdr14:nvPr macro=""/>
          <xdr14:xfrm>
            <a:off x="19250657" y="4559194"/>
            <a:ext cx="645120" cy="437400"/>
          </xdr14:xfrm>
        </xdr:contentPart>
      </mc:Choice>
      <mc:Fallback xmlns="">
        <xdr:pic>
          <xdr:nvPicPr>
            <xdr:cNvPr id="26" name="Tinta 25">
              <a:extLst>
                <a:ext uri="{FF2B5EF4-FFF2-40B4-BE49-F238E27FC236}">
                  <a16:creationId xmlns:a16="http://schemas.microsoft.com/office/drawing/2014/main" id="{DDD71B07-A286-4038-BF0C-A39290104F65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19242192" y="4549619"/>
              <a:ext cx="662403" cy="456168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34</xdr:col>
      <xdr:colOff>47023</xdr:colOff>
      <xdr:row>22</xdr:row>
      <xdr:rowOff>123308</xdr:rowOff>
    </xdr:from>
    <xdr:to>
      <xdr:col>34</xdr:col>
      <xdr:colOff>557503</xdr:colOff>
      <xdr:row>25</xdr:row>
      <xdr:rowOff>31817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27" name="Tinta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14:cNvPr>
            <xdr14:cNvContentPartPr/>
          </xdr14:nvContentPartPr>
          <xdr14:nvPr macro=""/>
          <xdr14:xfrm>
            <a:off x="21143537" y="4553794"/>
            <a:ext cx="510480" cy="463680"/>
          </xdr14:xfrm>
        </xdr:contentPart>
      </mc:Choice>
      <mc:Fallback xmlns="">
        <xdr:pic>
          <xdr:nvPicPr>
            <xdr:cNvPr id="27" name="Tinta 26">
              <a:extLst>
                <a:ext uri="{FF2B5EF4-FFF2-40B4-BE49-F238E27FC236}">
                  <a16:creationId xmlns:a16="http://schemas.microsoft.com/office/drawing/2014/main" id="{F7EE2E4D-4658-482F-AC6E-0D54A6BACF18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21134805" y="4544597"/>
              <a:ext cx="528309" cy="482457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33</xdr:col>
      <xdr:colOff>546823</xdr:colOff>
      <xdr:row>36</xdr:row>
      <xdr:rowOff>167708</xdr:rowOff>
    </xdr:from>
    <xdr:to>
      <xdr:col>34</xdr:col>
      <xdr:colOff>598543</xdr:colOff>
      <xdr:row>38</xdr:row>
      <xdr:rowOff>159394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28" name="Tinta 27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14:cNvPr>
            <xdr14:cNvContentPartPr/>
          </xdr14:nvContentPartPr>
          <xdr14:nvPr macro=""/>
          <xdr14:xfrm>
            <a:off x="21033737" y="7188994"/>
            <a:ext cx="661320" cy="361800"/>
          </xdr14:xfrm>
        </xdr:contentPart>
      </mc:Choice>
      <mc:Fallback xmlns="">
        <xdr:pic>
          <xdr:nvPicPr>
            <xdr:cNvPr id="28" name="Tinta 27">
              <a:extLst>
                <a:ext uri="{FF2B5EF4-FFF2-40B4-BE49-F238E27FC236}">
                  <a16:creationId xmlns:a16="http://schemas.microsoft.com/office/drawing/2014/main" id="{BC2A9910-8AEE-453F-B272-1152A4F864A2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21024698" y="7179523"/>
              <a:ext cx="679037" cy="380364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587828</xdr:colOff>
      <xdr:row>2</xdr:row>
      <xdr:rowOff>174171</xdr:rowOff>
    </xdr:from>
    <xdr:to>
      <xdr:col>31</xdr:col>
      <xdr:colOff>196818</xdr:colOff>
      <xdr:row>6</xdr:row>
      <xdr:rowOff>160428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588342" y="544285"/>
          <a:ext cx="3876190" cy="1085714"/>
        </a:xfrm>
        <a:prstGeom prst="rect">
          <a:avLst/>
        </a:prstGeom>
      </xdr:spPr>
    </xdr:pic>
    <xdr:clientData/>
  </xdr:twoCellAnchor>
  <xdr:twoCellAnchor editAs="oneCell">
    <xdr:from>
      <xdr:col>31</xdr:col>
      <xdr:colOff>458726</xdr:colOff>
      <xdr:row>10</xdr:row>
      <xdr:rowOff>34440</xdr:rowOff>
    </xdr:from>
    <xdr:to>
      <xdr:col>33</xdr:col>
      <xdr:colOff>52406</xdr:colOff>
      <xdr:row>12</xdr:row>
      <xdr:rowOff>111806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43" name="Tinta 42">
              <a:extLst>
                <a:ext uri="{FF2B5EF4-FFF2-40B4-BE49-F238E27FC236}">
                  <a16:creationId xmlns:a16="http://schemas.microsoft.com/office/drawing/2014/main" id="{00000000-0008-0000-0000-00002B000000}"/>
                </a:ext>
              </a:extLst>
            </xdr14:cNvPr>
            <xdr14:cNvContentPartPr/>
          </xdr14:nvContentPartPr>
          <xdr14:nvPr macro=""/>
          <xdr14:xfrm>
            <a:off x="20521097" y="2244240"/>
            <a:ext cx="812880" cy="447480"/>
          </xdr14:xfrm>
        </xdr:contentPart>
      </mc:Choice>
      <mc:Fallback xmlns="">
        <xdr:pic>
          <xdr:nvPicPr>
            <xdr:cNvPr id="43" name="Tinta 42">
              <a:extLst>
                <a:ext uri="{FF2B5EF4-FFF2-40B4-BE49-F238E27FC236}">
                  <a16:creationId xmlns:a16="http://schemas.microsoft.com/office/drawing/2014/main" id="{E9D7779C-9BA5-4D23-88C2-A27E34F81ABB}"/>
                </a:ext>
              </a:extLst>
            </xdr:cNvPr>
            <xdr:cNvPicPr/>
          </xdr:nvPicPr>
          <xdr:blipFill>
            <a:blip xmlns:r="http://schemas.openxmlformats.org/officeDocument/2006/relationships" r:embed="rId21"/>
            <a:stretch>
              <a:fillRect/>
            </a:stretch>
          </xdr:blipFill>
          <xdr:spPr>
            <a:xfrm>
              <a:off x="20512097" y="2235240"/>
              <a:ext cx="830520" cy="4651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33</xdr:col>
      <xdr:colOff>431486</xdr:colOff>
      <xdr:row>9</xdr:row>
      <xdr:rowOff>137777</xdr:rowOff>
    </xdr:from>
    <xdr:to>
      <xdr:col>34</xdr:col>
      <xdr:colOff>455846</xdr:colOff>
      <xdr:row>12</xdr:row>
      <xdr:rowOff>53486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51" name="Tinta 50">
              <a:extLst>
                <a:ext uri="{FF2B5EF4-FFF2-40B4-BE49-F238E27FC236}">
                  <a16:creationId xmlns:a16="http://schemas.microsoft.com/office/drawing/2014/main" id="{00000000-0008-0000-0000-000033000000}"/>
                </a:ext>
              </a:extLst>
            </xdr14:cNvPr>
            <xdr14:cNvContentPartPr/>
          </xdr14:nvContentPartPr>
          <xdr14:nvPr macro=""/>
          <xdr14:xfrm>
            <a:off x="21713057" y="2162520"/>
            <a:ext cx="633960" cy="470880"/>
          </xdr14:xfrm>
        </xdr:contentPart>
      </mc:Choice>
      <mc:Fallback xmlns="">
        <xdr:pic>
          <xdr:nvPicPr>
            <xdr:cNvPr id="51" name="Tinta 50">
              <a:extLst>
                <a:ext uri="{FF2B5EF4-FFF2-40B4-BE49-F238E27FC236}">
                  <a16:creationId xmlns:a16="http://schemas.microsoft.com/office/drawing/2014/main" id="{648336B2-B5DF-4EA8-8038-82211B118B1D}"/>
                </a:ext>
              </a:extLst>
            </xdr:cNvPr>
            <xdr:cNvPicPr/>
          </xdr:nvPicPr>
          <xdr:blipFill>
            <a:blip xmlns:r="http://schemas.openxmlformats.org/officeDocument/2006/relationships" r:embed="rId23"/>
            <a:stretch>
              <a:fillRect/>
            </a:stretch>
          </xdr:blipFill>
          <xdr:spPr>
            <a:xfrm>
              <a:off x="21704057" y="2153880"/>
              <a:ext cx="651600" cy="4885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25</xdr:col>
      <xdr:colOff>73166</xdr:colOff>
      <xdr:row>9</xdr:row>
      <xdr:rowOff>114017</xdr:rowOff>
    </xdr:from>
    <xdr:to>
      <xdr:col>32</xdr:col>
      <xdr:colOff>149006</xdr:colOff>
      <xdr:row>16</xdr:row>
      <xdr:rowOff>181937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1027" name="Tinta 1026">
              <a:extLs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14:cNvPr>
            <xdr14:cNvContentPartPr/>
          </xdr14:nvContentPartPr>
          <xdr14:nvPr macro=""/>
          <xdr14:xfrm>
            <a:off x="16477937" y="2138760"/>
            <a:ext cx="4343040" cy="1363320"/>
          </xdr14:xfrm>
        </xdr:contentPart>
      </mc:Choice>
      <mc:Fallback xmlns="">
        <xdr:pic>
          <xdr:nvPicPr>
            <xdr:cNvPr id="1027" name="Tinta 1026">
              <a:extLst>
                <a:ext uri="{FF2B5EF4-FFF2-40B4-BE49-F238E27FC236}">
                  <a16:creationId xmlns:a16="http://schemas.microsoft.com/office/drawing/2014/main" id="{03D2C40B-C8D3-4444-8ABE-9544F3490FEF}"/>
                </a:ext>
              </a:extLst>
            </xdr:cNvPr>
            <xdr:cNvPicPr/>
          </xdr:nvPicPr>
          <xdr:blipFill>
            <a:blip xmlns:r="http://schemas.openxmlformats.org/officeDocument/2006/relationships" r:embed="rId25"/>
            <a:stretch>
              <a:fillRect/>
            </a:stretch>
          </xdr:blipFill>
          <xdr:spPr>
            <a:xfrm>
              <a:off x="16469335" y="2129729"/>
              <a:ext cx="4360603" cy="1381758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33</xdr:col>
      <xdr:colOff>201806</xdr:colOff>
      <xdr:row>13</xdr:row>
      <xdr:rowOff>137709</xdr:rowOff>
    </xdr:from>
    <xdr:to>
      <xdr:col>36</xdr:col>
      <xdr:colOff>133406</xdr:colOff>
      <xdr:row>17</xdr:row>
      <xdr:rowOff>9840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1034" name="Tinta 1033">
              <a:extLs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14:cNvPr>
            <xdr14:cNvContentPartPr/>
          </xdr14:nvContentPartPr>
          <xdr14:nvPr macro=""/>
          <xdr14:xfrm>
            <a:off x="21483377" y="2902680"/>
            <a:ext cx="1760400" cy="612360"/>
          </xdr14:xfrm>
        </xdr:contentPart>
      </mc:Choice>
      <mc:Fallback xmlns="">
        <xdr:pic>
          <xdr:nvPicPr>
            <xdr:cNvPr id="1034" name="Tinta 1033">
              <a:extLst>
                <a:ext uri="{FF2B5EF4-FFF2-40B4-BE49-F238E27FC236}">
                  <a16:creationId xmlns:a16="http://schemas.microsoft.com/office/drawing/2014/main" id="{485D2CA8-FDC4-45C2-91E1-9D0C4DBF5845}"/>
                </a:ext>
              </a:extLst>
            </xdr:cNvPr>
            <xdr:cNvPicPr/>
          </xdr:nvPicPr>
          <xdr:blipFill>
            <a:blip xmlns:r="http://schemas.openxmlformats.org/officeDocument/2006/relationships" r:embed="rId27"/>
            <a:stretch>
              <a:fillRect/>
            </a:stretch>
          </xdr:blipFill>
          <xdr:spPr>
            <a:xfrm>
              <a:off x="21474749" y="2893271"/>
              <a:ext cx="1778015" cy="630802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33720</xdr:colOff>
      <xdr:row>20</xdr:row>
      <xdr:rowOff>182949</xdr:rowOff>
    </xdr:from>
    <xdr:to>
      <xdr:col>1</xdr:col>
      <xdr:colOff>492360</xdr:colOff>
      <xdr:row>21</xdr:row>
      <xdr:rowOff>151251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" name="Tinta 1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14:cNvPr>
            <xdr14:cNvContentPartPr/>
          </xdr14:nvContentPartPr>
          <xdr14:nvPr macro=""/>
          <xdr14:xfrm>
            <a:off x="643320" y="4243320"/>
            <a:ext cx="458640" cy="153360"/>
          </xdr14:xfrm>
        </xdr:contentPart>
      </mc:Choice>
      <mc:Fallback xmlns="">
        <xdr:pic>
          <xdr:nvPicPr>
            <xdr:cNvPr id="2" name="Tinta 1">
              <a:extLst>
                <a:ext uri="{FF2B5EF4-FFF2-40B4-BE49-F238E27FC236}">
                  <a16:creationId xmlns:a16="http://schemas.microsoft.com/office/drawing/2014/main" id="{20BCD40B-2136-4823-A9A6-B562F30ADAB1}"/>
                </a:ext>
              </a:extLst>
            </xdr:cNvPr>
            <xdr:cNvPicPr/>
          </xdr:nvPicPr>
          <xdr:blipFill>
            <a:blip xmlns:r="http://schemas.openxmlformats.org/officeDocument/2006/relationships" r:embed="rId29"/>
            <a:stretch>
              <a:fillRect/>
            </a:stretch>
          </xdr:blipFill>
          <xdr:spPr>
            <a:xfrm>
              <a:off x="634680" y="4234320"/>
              <a:ext cx="476280" cy="171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320040</xdr:colOff>
      <xdr:row>1</xdr:row>
      <xdr:rowOff>30480</xdr:rowOff>
    </xdr:from>
    <xdr:to>
      <xdr:col>19</xdr:col>
      <xdr:colOff>502920</xdr:colOff>
      <xdr:row>21</xdr:row>
      <xdr:rowOff>30480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1535760</xdr:colOff>
      <xdr:row>14</xdr:row>
      <xdr:rowOff>53460</xdr:rowOff>
    </xdr:from>
    <xdr:to>
      <xdr:col>4</xdr:col>
      <xdr:colOff>191880</xdr:colOff>
      <xdr:row>21</xdr:row>
      <xdr:rowOff>154140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31" name="Tinta 30">
              <a:extLst>
                <a:ext uri="{FF2B5EF4-FFF2-40B4-BE49-F238E27FC236}">
                  <a16:creationId xmlns:a16="http://schemas.microsoft.com/office/drawing/2014/main" id="{00000000-0008-0000-0100-00001F000000}"/>
                </a:ext>
              </a:extLst>
            </xdr14:cNvPr>
            <xdr14:cNvContentPartPr/>
          </xdr14:nvContentPartPr>
          <xdr14:nvPr macro=""/>
          <xdr14:xfrm>
            <a:off x="1535760" y="2644260"/>
            <a:ext cx="2633760" cy="1396080"/>
          </xdr14:xfrm>
        </xdr:contentPart>
      </mc:Choice>
      <mc:Fallback xmlns="">
        <xdr:pic>
          <xdr:nvPicPr>
            <xdr:cNvPr id="31" name="Tinta 30">
              <a:extLst>
                <a:ext uri="{FF2B5EF4-FFF2-40B4-BE49-F238E27FC236}">
                  <a16:creationId xmlns:a16="http://schemas.microsoft.com/office/drawing/2014/main" id="{03E33423-84D0-461A-8619-41697F540B74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1526760" y="2635260"/>
              <a:ext cx="2651400" cy="141372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15240</xdr:colOff>
      <xdr:row>2</xdr:row>
      <xdr:rowOff>15240</xdr:rowOff>
    </xdr:from>
    <xdr:to>
      <xdr:col>25</xdr:col>
      <xdr:colOff>320436</xdr:colOff>
      <xdr:row>20</xdr:row>
      <xdr:rowOff>152697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5380" y="381000"/>
          <a:ext cx="4572396" cy="3429297"/>
        </a:xfrm>
        <a:prstGeom prst="rect">
          <a:avLst/>
        </a:prstGeom>
      </xdr:spPr>
    </xdr:pic>
    <xdr:clientData/>
  </xdr:twoCellAnchor>
  <xdr:twoCellAnchor>
    <xdr:from>
      <xdr:col>18</xdr:col>
      <xdr:colOff>83820</xdr:colOff>
      <xdr:row>22</xdr:row>
      <xdr:rowOff>44008</xdr:rowOff>
    </xdr:from>
    <xdr:to>
      <xdr:col>25</xdr:col>
      <xdr:colOff>426720</xdr:colOff>
      <xdr:row>27</xdr:row>
      <xdr:rowOff>114719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4" name="Tinta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14:cNvPr>
            <xdr14:cNvContentPartPr/>
          </xdr14:nvContentPartPr>
          <xdr14:nvPr macro=""/>
          <xdr14:xfrm>
            <a:off x="8823960" y="4067368"/>
            <a:ext cx="4610100" cy="985111"/>
          </xdr14:xfrm>
        </xdr:contentPart>
      </mc:Choice>
      <mc:Fallback xmlns="">
        <xdr:pic>
          <xdr:nvPicPr>
            <xdr:cNvPr id="4" name="Tinta 3">
              <a:extLst>
                <a:ext uri="{FF2B5EF4-FFF2-40B4-BE49-F238E27FC236}">
                  <a16:creationId xmlns:a16="http://schemas.microsoft.com/office/drawing/2014/main" id="{80B1F825-E30C-4B08-AE61-EAEEBCF0E9E2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8814600" y="4058010"/>
              <a:ext cx="4628820" cy="1003827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560820</xdr:colOff>
      <xdr:row>16</xdr:row>
      <xdr:rowOff>90720</xdr:rowOff>
    </xdr:from>
    <xdr:to>
      <xdr:col>11</xdr:col>
      <xdr:colOff>459420</xdr:colOff>
      <xdr:row>19</xdr:row>
      <xdr:rowOff>51840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2" name="Tinta 11">
              <a:extLst>
                <a:ext uri="{FF2B5EF4-FFF2-40B4-BE49-F238E27FC236}">
                  <a16:creationId xmlns:a16="http://schemas.microsoft.com/office/drawing/2014/main" id="{00000000-0008-0000-0200-00000C000000}"/>
                </a:ext>
              </a:extLst>
            </xdr14:cNvPr>
            <xdr14:cNvContentPartPr/>
          </xdr14:nvContentPartPr>
          <xdr14:nvPr macro=""/>
          <xdr14:xfrm>
            <a:off x="6374880" y="3016800"/>
            <a:ext cx="1117800" cy="509760"/>
          </xdr14:xfrm>
        </xdr:contentPart>
      </mc:Choice>
      <mc:Fallback xmlns="">
        <xdr:pic>
          <xdr:nvPicPr>
            <xdr:cNvPr id="12" name="Tinta 11">
              <a:extLst>
                <a:ext uri="{FF2B5EF4-FFF2-40B4-BE49-F238E27FC236}">
                  <a16:creationId xmlns:a16="http://schemas.microsoft.com/office/drawing/2014/main" id="{3B01681D-780E-4722-B0B6-0A6F403412ED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6366240" y="3008160"/>
              <a:ext cx="1135440" cy="5274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406740</xdr:colOff>
      <xdr:row>16</xdr:row>
      <xdr:rowOff>129240</xdr:rowOff>
    </xdr:from>
    <xdr:to>
      <xdr:col>13</xdr:col>
      <xdr:colOff>446220</xdr:colOff>
      <xdr:row>18</xdr:row>
      <xdr:rowOff>76680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14" name="Tinta 13">
              <a:extLst>
                <a:ext uri="{FF2B5EF4-FFF2-40B4-BE49-F238E27FC236}">
                  <a16:creationId xmlns:a16="http://schemas.microsoft.com/office/drawing/2014/main" id="{00000000-0008-0000-0200-00000E000000}"/>
                </a:ext>
              </a:extLst>
            </xdr14:cNvPr>
            <xdr14:cNvContentPartPr/>
          </xdr14:nvContentPartPr>
          <xdr14:nvPr macro=""/>
          <xdr14:xfrm>
            <a:off x="8049600" y="3055320"/>
            <a:ext cx="649080" cy="313200"/>
          </xdr14:xfrm>
        </xdr:contentPart>
      </mc:Choice>
      <mc:Fallback xmlns="">
        <xdr:pic>
          <xdr:nvPicPr>
            <xdr:cNvPr id="14" name="Tinta 13">
              <a:extLst>
                <a:ext uri="{FF2B5EF4-FFF2-40B4-BE49-F238E27FC236}">
                  <a16:creationId xmlns:a16="http://schemas.microsoft.com/office/drawing/2014/main" id="{0AA147D3-221C-4D71-9FB5-4FFF48D6B161}"/>
                </a:ext>
              </a:extLst>
            </xdr:cNvPr>
            <xdr:cNvPicPr/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8040955" y="3046320"/>
              <a:ext cx="666730" cy="3308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275700</xdr:colOff>
      <xdr:row>19</xdr:row>
      <xdr:rowOff>65520</xdr:rowOff>
    </xdr:from>
    <xdr:to>
      <xdr:col>13</xdr:col>
      <xdr:colOff>568980</xdr:colOff>
      <xdr:row>19</xdr:row>
      <xdr:rowOff>114480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5" name="Tinta 14">
              <a:extLst>
                <a:ext uri="{FF2B5EF4-FFF2-40B4-BE49-F238E27FC236}">
                  <a16:creationId xmlns:a16="http://schemas.microsoft.com/office/drawing/2014/main" id="{00000000-0008-0000-0200-00000F000000}"/>
                </a:ext>
              </a:extLst>
            </xdr14:cNvPr>
            <xdr14:cNvContentPartPr/>
          </xdr14:nvContentPartPr>
          <xdr14:nvPr macro=""/>
          <xdr14:xfrm>
            <a:off x="7918560" y="3540240"/>
            <a:ext cx="902880" cy="48960"/>
          </xdr14:xfrm>
        </xdr:contentPart>
      </mc:Choice>
      <mc:Fallback xmlns="">
        <xdr:pic>
          <xdr:nvPicPr>
            <xdr:cNvPr id="15" name="Tinta 14">
              <a:extLst>
                <a:ext uri="{FF2B5EF4-FFF2-40B4-BE49-F238E27FC236}">
                  <a16:creationId xmlns:a16="http://schemas.microsoft.com/office/drawing/2014/main" id="{343D1FE7-2A64-4166-ADF5-92C4714755E6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909560" y="3531240"/>
              <a:ext cx="920520" cy="66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366060</xdr:colOff>
      <xdr:row>20</xdr:row>
      <xdr:rowOff>114120</xdr:rowOff>
    </xdr:from>
    <xdr:to>
      <xdr:col>13</xdr:col>
      <xdr:colOff>590580</xdr:colOff>
      <xdr:row>22</xdr:row>
      <xdr:rowOff>15120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0" name="Tinta 19">
              <a:extLst>
                <a:ext uri="{FF2B5EF4-FFF2-40B4-BE49-F238E27FC236}">
                  <a16:creationId xmlns:a16="http://schemas.microsoft.com/office/drawing/2014/main" id="{00000000-0008-0000-0200-000014000000}"/>
                </a:ext>
              </a:extLst>
            </xdr14:cNvPr>
            <xdr14:cNvContentPartPr/>
          </xdr14:nvContentPartPr>
          <xdr14:nvPr macro=""/>
          <xdr14:xfrm>
            <a:off x="8008920" y="3771720"/>
            <a:ext cx="834120" cy="266760"/>
          </xdr14:xfrm>
        </xdr:contentPart>
      </mc:Choice>
      <mc:Fallback xmlns="">
        <xdr:pic>
          <xdr:nvPicPr>
            <xdr:cNvPr id="20" name="Tinta 19">
              <a:extLst>
                <a:ext uri="{FF2B5EF4-FFF2-40B4-BE49-F238E27FC236}">
                  <a16:creationId xmlns:a16="http://schemas.microsoft.com/office/drawing/2014/main" id="{6DC0FFC4-55FA-4F6A-ABF0-30041D0B3F47}"/>
                </a:ext>
              </a:extLst>
            </xdr:cNvPr>
            <xdr:cNvPicPr/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8000280" y="3762732"/>
              <a:ext cx="851760" cy="284376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19</xdr:col>
      <xdr:colOff>15240</xdr:colOff>
      <xdr:row>29</xdr:row>
      <xdr:rowOff>15240</xdr:rowOff>
    </xdr:from>
    <xdr:to>
      <xdr:col>26</xdr:col>
      <xdr:colOff>415290</xdr:colOff>
      <xdr:row>34</xdr:row>
      <xdr:rowOff>167640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096500" y="5318760"/>
          <a:ext cx="4667250" cy="1066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42240</xdr:colOff>
      <xdr:row>2</xdr:row>
      <xdr:rowOff>120600</xdr:rowOff>
    </xdr:from>
    <xdr:to>
      <xdr:col>9</xdr:col>
      <xdr:colOff>138720</xdr:colOff>
      <xdr:row>3</xdr:row>
      <xdr:rowOff>142920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5" name="Tinta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14:cNvPr>
            <xdr14:cNvContentPartPr/>
          </xdr14:nvContentPartPr>
          <xdr14:nvPr macro=""/>
          <xdr14:xfrm>
            <a:off x="7067880" y="486360"/>
            <a:ext cx="96480" cy="205200"/>
          </xdr14:xfrm>
        </xdr:contentPart>
      </mc:Choice>
      <mc:Fallback xmlns="">
        <xdr:pic>
          <xdr:nvPicPr>
            <xdr:cNvPr id="5" name="Tinta 4">
              <a:extLst>
                <a:ext uri="{FF2B5EF4-FFF2-40B4-BE49-F238E27FC236}">
                  <a16:creationId xmlns:a16="http://schemas.microsoft.com/office/drawing/2014/main" id="{6AF33515-1E49-4C12-84F0-374BC3BF1FC9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059240" y="477720"/>
              <a:ext cx="114120" cy="2228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692400</xdr:colOff>
      <xdr:row>4</xdr:row>
      <xdr:rowOff>102900</xdr:rowOff>
    </xdr:from>
    <xdr:to>
      <xdr:col>9</xdr:col>
      <xdr:colOff>138000</xdr:colOff>
      <xdr:row>7</xdr:row>
      <xdr:rowOff>660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7" name="Tinta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14:cNvPr>
            <xdr14:cNvContentPartPr/>
          </xdr14:nvContentPartPr>
          <xdr14:nvPr macro=""/>
          <xdr14:xfrm>
            <a:off x="6849360" y="842040"/>
            <a:ext cx="314280" cy="446400"/>
          </xdr14:xfrm>
        </xdr:contentPart>
      </mc:Choice>
      <mc:Fallback xmlns="">
        <xdr:pic>
          <xdr:nvPicPr>
            <xdr:cNvPr id="7" name="Tinta 6">
              <a:extLst>
                <a:ext uri="{FF2B5EF4-FFF2-40B4-BE49-F238E27FC236}">
                  <a16:creationId xmlns:a16="http://schemas.microsoft.com/office/drawing/2014/main" id="{4B37E66E-B41E-4831-B3BD-FF6D9D7A7DE8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6840720" y="833047"/>
              <a:ext cx="331920" cy="464026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331680</xdr:colOff>
      <xdr:row>5</xdr:row>
      <xdr:rowOff>111180</xdr:rowOff>
    </xdr:from>
    <xdr:to>
      <xdr:col>9</xdr:col>
      <xdr:colOff>523920</xdr:colOff>
      <xdr:row>6</xdr:row>
      <xdr:rowOff>52860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9" name="Tinta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14:cNvPr>
            <xdr14:cNvContentPartPr/>
          </xdr14:nvContentPartPr>
          <xdr14:nvPr macro=""/>
          <xdr14:xfrm>
            <a:off x="7357320" y="1033200"/>
            <a:ext cx="192240" cy="124560"/>
          </xdr14:xfrm>
        </xdr:contentPart>
      </mc:Choice>
      <mc:Fallback xmlns="">
        <xdr:pic>
          <xdr:nvPicPr>
            <xdr:cNvPr id="9" name="Tinta 8">
              <a:extLst>
                <a:ext uri="{FF2B5EF4-FFF2-40B4-BE49-F238E27FC236}">
                  <a16:creationId xmlns:a16="http://schemas.microsoft.com/office/drawing/2014/main" id="{EB58BBA7-5B36-40A9-8C0B-508938329006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48320" y="1024560"/>
              <a:ext cx="209880" cy="1422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50160</xdr:colOff>
      <xdr:row>4</xdr:row>
      <xdr:rowOff>53220</xdr:rowOff>
    </xdr:from>
    <xdr:to>
      <xdr:col>10</xdr:col>
      <xdr:colOff>322320</xdr:colOff>
      <xdr:row>7</xdr:row>
      <xdr:rowOff>154740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5" name="Tinta 14">
              <a:extLst>
                <a:ext uri="{FF2B5EF4-FFF2-40B4-BE49-F238E27FC236}">
                  <a16:creationId xmlns:a16="http://schemas.microsoft.com/office/drawing/2014/main" id="{00000000-0008-0000-0300-00000F000000}"/>
                </a:ext>
              </a:extLst>
            </xdr14:cNvPr>
            <xdr14:cNvContentPartPr/>
          </xdr14:nvContentPartPr>
          <xdr14:nvPr macro=""/>
          <xdr14:xfrm>
            <a:off x="7944480" y="792360"/>
            <a:ext cx="272160" cy="650160"/>
          </xdr14:xfrm>
        </xdr:contentPart>
      </mc:Choice>
      <mc:Fallback xmlns="">
        <xdr:pic>
          <xdr:nvPicPr>
            <xdr:cNvPr id="15" name="Tinta 14">
              <a:extLst>
                <a:ext uri="{FF2B5EF4-FFF2-40B4-BE49-F238E27FC236}">
                  <a16:creationId xmlns:a16="http://schemas.microsoft.com/office/drawing/2014/main" id="{44CA2E6D-8963-4012-846D-488D865D2924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935829" y="783720"/>
              <a:ext cx="289823" cy="6678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519960</xdr:colOff>
      <xdr:row>4</xdr:row>
      <xdr:rowOff>10020</xdr:rowOff>
    </xdr:from>
    <xdr:to>
      <xdr:col>11</xdr:col>
      <xdr:colOff>140880</xdr:colOff>
      <xdr:row>6</xdr:row>
      <xdr:rowOff>155100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7" name="Tinta 16">
              <a:extLst>
                <a:ext uri="{FF2B5EF4-FFF2-40B4-BE49-F238E27FC236}">
                  <a16:creationId xmlns:a16="http://schemas.microsoft.com/office/drawing/2014/main" id="{00000000-0008-0000-0300-000011000000}"/>
                </a:ext>
              </a:extLst>
            </xdr14:cNvPr>
            <xdr14:cNvContentPartPr/>
          </xdr14:nvContentPartPr>
          <xdr14:nvPr macro=""/>
          <xdr14:xfrm>
            <a:off x="8414280" y="749160"/>
            <a:ext cx="443880" cy="510840"/>
          </xdr14:xfrm>
        </xdr:contentPart>
      </mc:Choice>
      <mc:Fallback xmlns="">
        <xdr:pic>
          <xdr:nvPicPr>
            <xdr:cNvPr id="17" name="Tinta 16">
              <a:extLst>
                <a:ext uri="{FF2B5EF4-FFF2-40B4-BE49-F238E27FC236}">
                  <a16:creationId xmlns:a16="http://schemas.microsoft.com/office/drawing/2014/main" id="{C811A441-DA06-4E2D-9563-A18F0442EBA9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8405280" y="740520"/>
              <a:ext cx="461520" cy="5284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51120</xdr:colOff>
      <xdr:row>4</xdr:row>
      <xdr:rowOff>166260</xdr:rowOff>
    </xdr:from>
    <xdr:to>
      <xdr:col>13</xdr:col>
      <xdr:colOff>405000</xdr:colOff>
      <xdr:row>7</xdr:row>
      <xdr:rowOff>29100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1" name="Tinta 30">
              <a:extLst>
                <a:ext uri="{FF2B5EF4-FFF2-40B4-BE49-F238E27FC236}">
                  <a16:creationId xmlns:a16="http://schemas.microsoft.com/office/drawing/2014/main" id="{00000000-0008-0000-0300-00001F000000}"/>
                </a:ext>
              </a:extLst>
            </xdr14:cNvPr>
            <xdr14:cNvContentPartPr/>
          </xdr14:nvContentPartPr>
          <xdr14:nvPr macro=""/>
          <xdr14:xfrm>
            <a:off x="10749600" y="905400"/>
            <a:ext cx="353880" cy="411480"/>
          </xdr14:xfrm>
        </xdr:contentPart>
      </mc:Choice>
      <mc:Fallback xmlns="">
        <xdr:pic>
          <xdr:nvPicPr>
            <xdr:cNvPr id="31" name="Tinta 30">
              <a:extLst>
                <a:ext uri="{FF2B5EF4-FFF2-40B4-BE49-F238E27FC236}">
                  <a16:creationId xmlns:a16="http://schemas.microsoft.com/office/drawing/2014/main" id="{12922124-C49A-4281-8C1E-67AD16FF9CFA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10740969" y="896760"/>
              <a:ext cx="371502" cy="4291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398640</xdr:colOff>
      <xdr:row>4</xdr:row>
      <xdr:rowOff>73380</xdr:rowOff>
    </xdr:from>
    <xdr:to>
      <xdr:col>12</xdr:col>
      <xdr:colOff>780480</xdr:colOff>
      <xdr:row>7</xdr:row>
      <xdr:rowOff>72300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32" name="Tinta 31">
              <a:extLst>
                <a:ext uri="{FF2B5EF4-FFF2-40B4-BE49-F238E27FC236}">
                  <a16:creationId xmlns:a16="http://schemas.microsoft.com/office/drawing/2014/main" id="{00000000-0008-0000-0300-000020000000}"/>
                </a:ext>
              </a:extLst>
            </xdr14:cNvPr>
            <xdr14:cNvContentPartPr/>
          </xdr14:nvContentPartPr>
          <xdr14:nvPr macro=""/>
          <xdr14:xfrm>
            <a:off x="9115920" y="812520"/>
            <a:ext cx="1402920" cy="547560"/>
          </xdr14:xfrm>
        </xdr:contentPart>
      </mc:Choice>
      <mc:Fallback xmlns="">
        <xdr:pic>
          <xdr:nvPicPr>
            <xdr:cNvPr id="32" name="Tinta 31">
              <a:extLst>
                <a:ext uri="{FF2B5EF4-FFF2-40B4-BE49-F238E27FC236}">
                  <a16:creationId xmlns:a16="http://schemas.microsoft.com/office/drawing/2014/main" id="{00F5A8AE-B75B-469B-A140-33D28972F202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9106920" y="803526"/>
              <a:ext cx="1420560" cy="565188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654120</xdr:colOff>
      <xdr:row>5</xdr:row>
      <xdr:rowOff>159060</xdr:rowOff>
    </xdr:from>
    <xdr:to>
      <xdr:col>13</xdr:col>
      <xdr:colOff>807120</xdr:colOff>
      <xdr:row>6</xdr:row>
      <xdr:rowOff>1380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33" name="Tinta 32">
              <a:extLst>
                <a:ext uri="{FF2B5EF4-FFF2-40B4-BE49-F238E27FC236}">
                  <a16:creationId xmlns:a16="http://schemas.microsoft.com/office/drawing/2014/main" id="{00000000-0008-0000-0300-000021000000}"/>
                </a:ext>
              </a:extLst>
            </xdr14:cNvPr>
            <xdr14:cNvContentPartPr/>
          </xdr14:nvContentPartPr>
          <xdr14:nvPr macro=""/>
          <xdr14:xfrm>
            <a:off x="11352600" y="1081080"/>
            <a:ext cx="153000" cy="25200"/>
          </xdr14:xfrm>
        </xdr:contentPart>
      </mc:Choice>
      <mc:Fallback xmlns="">
        <xdr:pic>
          <xdr:nvPicPr>
            <xdr:cNvPr id="33" name="Tinta 32">
              <a:extLst>
                <a:ext uri="{FF2B5EF4-FFF2-40B4-BE49-F238E27FC236}">
                  <a16:creationId xmlns:a16="http://schemas.microsoft.com/office/drawing/2014/main" id="{0A0209C9-3251-4900-A6A9-89712049A2C0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11343960" y="1072080"/>
              <a:ext cx="170640" cy="428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15</xdr:col>
      <xdr:colOff>126180</xdr:colOff>
      <xdr:row>5</xdr:row>
      <xdr:rowOff>125220</xdr:rowOff>
    </xdr:from>
    <xdr:to>
      <xdr:col>15</xdr:col>
      <xdr:colOff>289260</xdr:colOff>
      <xdr:row>6</xdr:row>
      <xdr:rowOff>117660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42" name="Tinta 41">
              <a:extLst>
                <a:ext uri="{FF2B5EF4-FFF2-40B4-BE49-F238E27FC236}">
                  <a16:creationId xmlns:a16="http://schemas.microsoft.com/office/drawing/2014/main" id="{00000000-0008-0000-0300-00002A000000}"/>
                </a:ext>
              </a:extLst>
            </xdr14:cNvPr>
            <xdr14:cNvContentPartPr/>
          </xdr14:nvContentPartPr>
          <xdr14:nvPr macro=""/>
          <xdr14:xfrm>
            <a:off x="12676320" y="1047240"/>
            <a:ext cx="163080" cy="175320"/>
          </xdr14:xfrm>
        </xdr:contentPart>
      </mc:Choice>
      <mc:Fallback xmlns="">
        <xdr:pic>
          <xdr:nvPicPr>
            <xdr:cNvPr id="42" name="Tinta 41">
              <a:extLst>
                <a:ext uri="{FF2B5EF4-FFF2-40B4-BE49-F238E27FC236}">
                  <a16:creationId xmlns:a16="http://schemas.microsoft.com/office/drawing/2014/main" id="{69EA2CCE-01AF-40CF-8303-377D46164811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12667320" y="1038240"/>
              <a:ext cx="180720" cy="1929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147000</xdr:colOff>
      <xdr:row>4</xdr:row>
      <xdr:rowOff>147900</xdr:rowOff>
    </xdr:from>
    <xdr:to>
      <xdr:col>14</xdr:col>
      <xdr:colOff>807960</xdr:colOff>
      <xdr:row>7</xdr:row>
      <xdr:rowOff>165180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43" name="Tinta 42">
              <a:extLst>
                <a:ext uri="{FF2B5EF4-FFF2-40B4-BE49-F238E27FC236}">
                  <a16:creationId xmlns:a16="http://schemas.microsoft.com/office/drawing/2014/main" id="{00000000-0008-0000-0300-00002B000000}"/>
                </a:ext>
              </a:extLst>
            </xdr14:cNvPr>
            <xdr14:cNvContentPartPr/>
          </xdr14:nvContentPartPr>
          <xdr14:nvPr macro=""/>
          <xdr14:xfrm>
            <a:off x="11744640" y="887040"/>
            <a:ext cx="660960" cy="565920"/>
          </xdr14:xfrm>
        </xdr:contentPart>
      </mc:Choice>
      <mc:Fallback xmlns="">
        <xdr:pic>
          <xdr:nvPicPr>
            <xdr:cNvPr id="43" name="Tinta 42">
              <a:extLst>
                <a:ext uri="{FF2B5EF4-FFF2-40B4-BE49-F238E27FC236}">
                  <a16:creationId xmlns:a16="http://schemas.microsoft.com/office/drawing/2014/main" id="{4C3F5C02-FB85-4AB1-B4F5-D451F2A3A002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11735640" y="878400"/>
              <a:ext cx="678600" cy="5835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15</xdr:col>
      <xdr:colOff>469620</xdr:colOff>
      <xdr:row>4</xdr:row>
      <xdr:rowOff>88140</xdr:rowOff>
    </xdr:from>
    <xdr:to>
      <xdr:col>16</xdr:col>
      <xdr:colOff>248820</xdr:colOff>
      <xdr:row>7</xdr:row>
      <xdr:rowOff>105420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47" name="Tinta 46">
              <a:extLst>
                <a:ext uri="{FF2B5EF4-FFF2-40B4-BE49-F238E27FC236}">
                  <a16:creationId xmlns:a16="http://schemas.microsoft.com/office/drawing/2014/main" id="{00000000-0008-0000-0300-00002F000000}"/>
                </a:ext>
              </a:extLst>
            </xdr14:cNvPr>
            <xdr14:cNvContentPartPr/>
          </xdr14:nvContentPartPr>
          <xdr14:nvPr macro=""/>
          <xdr14:xfrm>
            <a:off x="13019760" y="827280"/>
            <a:ext cx="388800" cy="565920"/>
          </xdr14:xfrm>
        </xdr:contentPart>
      </mc:Choice>
      <mc:Fallback xmlns="">
        <xdr:pic>
          <xdr:nvPicPr>
            <xdr:cNvPr id="47" name="Tinta 46">
              <a:extLst>
                <a:ext uri="{FF2B5EF4-FFF2-40B4-BE49-F238E27FC236}">
                  <a16:creationId xmlns:a16="http://schemas.microsoft.com/office/drawing/2014/main" id="{A73843B1-E8FD-4CE1-83A6-646882558E46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13011128" y="818286"/>
              <a:ext cx="406424" cy="583549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235560</xdr:colOff>
      <xdr:row>8</xdr:row>
      <xdr:rowOff>43500</xdr:rowOff>
    </xdr:from>
    <xdr:to>
      <xdr:col>14</xdr:col>
      <xdr:colOff>800040</xdr:colOff>
      <xdr:row>9</xdr:row>
      <xdr:rowOff>134220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48" name="Tinta 47">
              <a:extLst>
                <a:ext uri="{FF2B5EF4-FFF2-40B4-BE49-F238E27FC236}">
                  <a16:creationId xmlns:a16="http://schemas.microsoft.com/office/drawing/2014/main" id="{00000000-0008-0000-0300-000030000000}"/>
                </a:ext>
              </a:extLst>
            </xdr14:cNvPr>
            <xdr14:cNvContentPartPr/>
          </xdr14:nvContentPartPr>
          <xdr14:nvPr macro=""/>
          <xdr14:xfrm>
            <a:off x="11833200" y="1514160"/>
            <a:ext cx="564480" cy="273600"/>
          </xdr14:xfrm>
        </xdr:contentPart>
      </mc:Choice>
      <mc:Fallback xmlns="">
        <xdr:pic>
          <xdr:nvPicPr>
            <xdr:cNvPr id="48" name="Tinta 47">
              <a:extLst>
                <a:ext uri="{FF2B5EF4-FFF2-40B4-BE49-F238E27FC236}">
                  <a16:creationId xmlns:a16="http://schemas.microsoft.com/office/drawing/2014/main" id="{5B67A0C7-99B8-477C-92F5-4118A45D05B0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11824200" y="1505160"/>
              <a:ext cx="582120" cy="291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294480</xdr:colOff>
      <xdr:row>10</xdr:row>
      <xdr:rowOff>84120</xdr:rowOff>
    </xdr:from>
    <xdr:to>
      <xdr:col>16</xdr:col>
      <xdr:colOff>40740</xdr:colOff>
      <xdr:row>15</xdr:row>
      <xdr:rowOff>149580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54" name="Tinta 53">
              <a:extLst>
                <a:ext uri="{FF2B5EF4-FFF2-40B4-BE49-F238E27FC236}">
                  <a16:creationId xmlns:a16="http://schemas.microsoft.com/office/drawing/2014/main" id="{00000000-0008-0000-0300-000036000000}"/>
                </a:ext>
              </a:extLst>
            </xdr14:cNvPr>
            <xdr14:cNvContentPartPr/>
          </xdr14:nvContentPartPr>
          <xdr14:nvPr macro=""/>
          <xdr14:xfrm>
            <a:off x="10992960" y="1928160"/>
            <a:ext cx="2207520" cy="987480"/>
          </xdr14:xfrm>
        </xdr:contentPart>
      </mc:Choice>
      <mc:Fallback xmlns="">
        <xdr:pic>
          <xdr:nvPicPr>
            <xdr:cNvPr id="54" name="Tinta 53">
              <a:extLst>
                <a:ext uri="{FF2B5EF4-FFF2-40B4-BE49-F238E27FC236}">
                  <a16:creationId xmlns:a16="http://schemas.microsoft.com/office/drawing/2014/main" id="{06A21507-BD52-4365-9530-EC75BDD8EACB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10984320" y="1919520"/>
              <a:ext cx="2225160" cy="100512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350520</xdr:colOff>
      <xdr:row>3</xdr:row>
      <xdr:rowOff>160020</xdr:rowOff>
    </xdr:from>
    <xdr:to>
      <xdr:col>20</xdr:col>
      <xdr:colOff>46116</xdr:colOff>
      <xdr:row>22</xdr:row>
      <xdr:rowOff>114597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4DCAA69-BFCB-4488-A865-9ADA69DF7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04020" y="708660"/>
          <a:ext cx="4572396" cy="3429297"/>
        </a:xfrm>
        <a:prstGeom prst="rect">
          <a:avLst/>
        </a:prstGeom>
      </xdr:spPr>
    </xdr:pic>
    <xdr:clientData/>
  </xdr:twoCellAnchor>
  <xdr:twoCellAnchor editAs="oneCell">
    <xdr:from>
      <xdr:col>17</xdr:col>
      <xdr:colOff>259440</xdr:colOff>
      <xdr:row>8</xdr:row>
      <xdr:rowOff>142920</xdr:rowOff>
    </xdr:from>
    <xdr:to>
      <xdr:col>17</xdr:col>
      <xdr:colOff>451320</xdr:colOff>
      <xdr:row>8</xdr:row>
      <xdr:rowOff>158040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">
          <xdr14:nvContentPartPr>
            <xdr14:cNvPr id="4" name="Tinta 3">
              <a:extLst>
                <a:ext uri="{FF2B5EF4-FFF2-40B4-BE49-F238E27FC236}">
                  <a16:creationId xmlns:a16="http://schemas.microsoft.com/office/drawing/2014/main" id="{B761CC41-7343-4ED2-88CB-8449BAE039CD}"/>
                </a:ext>
              </a:extLst>
            </xdr14:cNvPr>
            <xdr14:cNvContentPartPr/>
          </xdr14:nvContentPartPr>
          <xdr14:nvPr macro=""/>
          <xdr14:xfrm>
            <a:off x="12024720" y="1605960"/>
            <a:ext cx="191880" cy="15120"/>
          </xdr14:xfrm>
        </xdr:contentPart>
      </mc:Choice>
      <mc:Fallback>
        <xdr:pic>
          <xdr:nvPicPr>
            <xdr:cNvPr id="4" name="Tinta 3">
              <a:extLst>
                <a:ext uri="{FF2B5EF4-FFF2-40B4-BE49-F238E27FC236}">
                  <a16:creationId xmlns:a16="http://schemas.microsoft.com/office/drawing/2014/main" id="{B761CC41-7343-4ED2-88CB-8449BAE039CD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12015720" y="1596960"/>
              <a:ext cx="209520" cy="327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16</xdr:col>
      <xdr:colOff>600900</xdr:colOff>
      <xdr:row>17</xdr:row>
      <xdr:rowOff>152640</xdr:rowOff>
    </xdr:from>
    <xdr:to>
      <xdr:col>17</xdr:col>
      <xdr:colOff>315300</xdr:colOff>
      <xdr:row>19</xdr:row>
      <xdr:rowOff>55440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4">
          <xdr14:nvContentPartPr>
            <xdr14:cNvPr id="5" name="Tinta 4">
              <a:extLst>
                <a:ext uri="{FF2B5EF4-FFF2-40B4-BE49-F238E27FC236}">
                  <a16:creationId xmlns:a16="http://schemas.microsoft.com/office/drawing/2014/main" id="{FDE0382F-9D55-420E-921F-BD8E157220DA}"/>
                </a:ext>
              </a:extLst>
            </xdr14:cNvPr>
            <xdr14:cNvContentPartPr/>
          </xdr14:nvContentPartPr>
          <xdr14:nvPr macro=""/>
          <xdr14:xfrm>
            <a:off x="11992800" y="3261600"/>
            <a:ext cx="324000" cy="268560"/>
          </xdr14:xfrm>
        </xdr:contentPart>
      </mc:Choice>
      <mc:Fallback>
        <xdr:pic>
          <xdr:nvPicPr>
            <xdr:cNvPr id="5" name="Tinta 4">
              <a:extLst>
                <a:ext uri="{FF2B5EF4-FFF2-40B4-BE49-F238E27FC236}">
                  <a16:creationId xmlns:a16="http://schemas.microsoft.com/office/drawing/2014/main" id="{FDE0382F-9D55-420E-921F-BD8E157220D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1984160" y="3252960"/>
              <a:ext cx="341640" cy="2862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161460</xdr:colOff>
      <xdr:row>45</xdr:row>
      <xdr:rowOff>14400</xdr:rowOff>
    </xdr:from>
    <xdr:to>
      <xdr:col>8</xdr:col>
      <xdr:colOff>290940</xdr:colOff>
      <xdr:row>47</xdr:row>
      <xdr:rowOff>162360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">
          <xdr14:nvContentPartPr>
            <xdr14:cNvPr id="22" name="Tinta 21">
              <a:extLst>
                <a:ext uri="{FF2B5EF4-FFF2-40B4-BE49-F238E27FC236}">
                  <a16:creationId xmlns:a16="http://schemas.microsoft.com/office/drawing/2014/main" id="{B62D5413-62E6-463F-8773-1B944D592F37}"/>
                </a:ext>
              </a:extLst>
            </xdr14:cNvPr>
            <xdr14:cNvContentPartPr/>
          </xdr14:nvContentPartPr>
          <xdr14:nvPr macro=""/>
          <xdr14:xfrm>
            <a:off x="2927520" y="8289720"/>
            <a:ext cx="2613600" cy="513720"/>
          </xdr14:xfrm>
        </xdr:contentPart>
      </mc:Choice>
      <mc:Fallback>
        <xdr:pic>
          <xdr:nvPicPr>
            <xdr:cNvPr id="22" name="Tinta 21">
              <a:extLst>
                <a:ext uri="{FF2B5EF4-FFF2-40B4-BE49-F238E27FC236}">
                  <a16:creationId xmlns:a16="http://schemas.microsoft.com/office/drawing/2014/main" id="{B62D5413-62E6-463F-8773-1B944D592F3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18520" y="8280714"/>
              <a:ext cx="2631240" cy="531372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9300</xdr:colOff>
      <xdr:row>45</xdr:row>
      <xdr:rowOff>10800</xdr:rowOff>
    </xdr:from>
    <xdr:to>
      <xdr:col>9</xdr:col>
      <xdr:colOff>834780</xdr:colOff>
      <xdr:row>47</xdr:row>
      <xdr:rowOff>44280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3">
          <xdr14:nvContentPartPr>
            <xdr14:cNvPr id="29" name="Tinta 28">
              <a:extLst>
                <a:ext uri="{FF2B5EF4-FFF2-40B4-BE49-F238E27FC236}">
                  <a16:creationId xmlns:a16="http://schemas.microsoft.com/office/drawing/2014/main" id="{EDA9573E-CD83-453F-89BA-2FDF24A1EF58}"/>
                </a:ext>
              </a:extLst>
            </xdr14:cNvPr>
            <xdr14:cNvContentPartPr/>
          </xdr14:nvContentPartPr>
          <xdr14:nvPr macro=""/>
          <xdr14:xfrm>
            <a:off x="5823360" y="8286120"/>
            <a:ext cx="825480" cy="399240"/>
          </xdr14:xfrm>
        </xdr:contentPart>
      </mc:Choice>
      <mc:Fallback>
        <xdr:pic>
          <xdr:nvPicPr>
            <xdr:cNvPr id="29" name="Tinta 28">
              <a:extLst>
                <a:ext uri="{FF2B5EF4-FFF2-40B4-BE49-F238E27FC236}">
                  <a16:creationId xmlns:a16="http://schemas.microsoft.com/office/drawing/2014/main" id="{EDA9573E-CD83-453F-89BA-2FDF24A1EF58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5814716" y="8277120"/>
              <a:ext cx="843128" cy="4168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281940</xdr:colOff>
      <xdr:row>3</xdr:row>
      <xdr:rowOff>129540</xdr:rowOff>
    </xdr:from>
    <xdr:to>
      <xdr:col>20</xdr:col>
      <xdr:colOff>587136</xdr:colOff>
      <xdr:row>22</xdr:row>
      <xdr:rowOff>84117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328860A4-D208-4FA3-A7BE-264E428AD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30640" y="678180"/>
          <a:ext cx="4572396" cy="3429297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03T13:31:20.1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607 3027 4610,'0'0'5640,"-4"6"-1195,-28-5-4038,16 0-307,0 0 0,0-2-1,0 0 1,0 0 0,0-2 0,0 0 0,-24-8 0,14-1-115,1-2 0,1-1 0,0 0 1,1-2-1,0-1 0,2-1 1,0 0-1,1-2 0,1 0 0,1-2 1,0 0-1,-21-39 0,21 28 3,1-2 0,1 0 0,3 0 0,0-2 1,3 1-1,1-1 0,1-1 0,-4-69 0,10-327 169,4 416-149,0-1 1,1 1-1,1 0 0,0 0 0,2-1 0,0 3 0,13-29 1,-15 40-19,-1-1 0,1 1 1,0 0-1,0 0 1,0 0-1,1 0 1,0 1-1,0 0 0,1 0 1,-1 0-1,1 1 1,0-1-1,0 1 1,0 1-1,1-1 0,-1 1 1,1 1-1,0-1 1,0 1-1,0 0 1,0 1-1,11-2 0,133 3 755,-164-16-447,3 8-289,2-4-47,1-1 0,0 0 0,1 0 0,0 0 0,1-1 1,0 0-1,1 0 0,-3-21 0,0-13-81,0-61 0,6-229-236,3 301 341,2 0 1,1 0-1,2 1 0,2-2 1,18-48-1,-8 39 18,1 0 0,2 2-1,40-61 1,-52 90-12,1 1 0,1-1 0,0 2 0,1 0 0,0 0-1,1 1 1,1 1 0,0 1 0,1 0 0,0 0 0,0 2 0,1 0 0,0 1-1,1 1 1,0 1 0,0 0 0,0 1 0,0 1 0,1 1 0,0 1 0,25 0-1,-42 2 319,-2-5-354,1-1 0,1 1 0,-1 0 0,1 0 1,0 0-1,0 0 0,0 0 0,6-8 0,-1-1-28,0 0 83,1 0 1,0 1-1,0 0 0,1 0 1,1 1-1,13-13 0,-16 18-6,1 1-1,-1 0 0,1 1 1,0 0-1,1 0 0,-1 0 0,1 1 1,0 1-1,0 0 0,0 0 0,11-2 1,17 1-86,-1 0 0,57 4 0,-51 0 36,-22 1 42,-1 1 1,0 1 0,0 1 0,0 1 0,0 0 0,-1 2-1,0 0 1,0 1 0,0 0 0,-1 2 0,-1 0 0,0 1-1,0 1 1,-1 0 0,25 27 0,-22-9 31,-17-29 67,23-3-573,27-31 152,-41 26 326,0-1 0,1 2 0,0-1 0,14-5 0,-5 7-33,0 0 0,0 2 0,0 0 0,0 1 0,1 1 0,38 4 0,-53-3 16,18 3-26,0 0 0,0 2 1,-1 1-1,0 1 0,0 1 1,-1 1-1,0 0 1,0 2-1,-1 1 0,-1 1 1,26 20-1,12 13-10,-3 4-1,70 77 1,-82-77 124,-40-49-91,1-1 0,-1 1 0,0-1-1,1 0 1,-1 0 0,1 0 0,-1-1 0,1 1-1,5-2 1,3-3-9,0 0 0,-1-1-1,1 0 1,-1-1 0,11-8-1,32-19 34,-34 26-1,0 0 1,1 1 0,0 1 0,0 1-1,41-4 1,111 3-96,-154 6 103,17-1-16,1 2-1,-1 1 1,0 2-1,0 2 1,56 16-1,-66-12 2,0 0 0,-1 2-1,-1 0 1,45 32 0,-33-14 179,-1 0 0,37 41 1,-71-71-189,2 5 97,0-2 0,1 1 0,0-1 0,0 0 1,7 5-1,-10-8-78,0 1-1,0-1 1,0 1 0,0-1 0,0 0-1,0 1 1,0-1 0,0 0-1,0 0 1,1 0 0,-1 0 0,0 0-1,0 0 1,0 0 0,0 0 0,0-1-1,0 1 1,0 0 0,0-1 0,0 1-1,0-1 1,0 1 0,0-1 0,0 1-1,0-1 1,0-1 0,0 2 0,0 0-1,0-1 1,-1 0 0,2-1 0,9-9 2,1 0 0,1 1 1,0 0-1,0 1 0,0 0 0,1 1 1,1 1-1,-1 0 0,1 1 1,0 1-1,1 0 0,18-1 1,12-4-5,0 4 0,91 0 0,-108 6-14,7 0 7,56 5-1,-80-3 16,0 0 0,-1 1 0,1 0-1,-1 1 1,0 1 0,0 0 0,0 0-1,17 12 1,4 8 98,-19-15 511,1 1 0,25 16 5069,-39-27-5659,0 0 0,0 1 0,0-1 0,0 0 0,0 0 1,0 1-1,1-1 0,-1 0 0,0 1 0,0-1 0,0 0 1,1 0-1,-1 0 0,0 1 0,0-1 0,1 0 0,-1 0 0,0 0 1,1 1-1,-1-1 0,0 0 0,0 0 0,1 0 0,-1 0 1,0 0-1,1 0 0,-1 0 0,0 0 0,1 0 0,-1 0 0,0 0 1,1 0-1,-1 0 0,0 0 0,1 0 0,-1 0 0,0 0 1,1 0-1,-1-1 0,8 1 1067,-2 1-1085,-1-1 0,0 0 0,0 0 0,1-1 0,-1 1 0,0-1 0,0 0 0,0-1 0,0 1 1,0-1-1,0 0 0,0-1 0,0 1 0,5-4 0,69-49-607,2 4 1,159-72-1,-190 103 417,1 1 0,1 4-1,1 1 1,0 2-1,0 3 1,83-3 0,-106 11 132,0 0-11,-1 1-1,0 1 1,37 6-1,-59-5 52,1-1 0,-1 1-1,0 0 1,0 0 0,-1 1 0,1 0-1,-1 1 1,1-1 0,-1 1-1,0 0 1,0 1 0,-1 1 0,1-3-1,-1 3 1,0-1 0,0 1 0,-1 0-1,6 9 1,-9-14 60,0-1-35,182-1-1026,202 4 703,-362-3 269,-1 2 0,0 0 0,0 2 0,0 1 0,-1 1 0,1 1 0,29 13 0,-48-18-47,1-1 1,0 0-1,-1 0 0,1 0 1,0 0-1,0-1 0,0 0 1,-1 1-1,1-1 1,0-1-1,6 0 0,39-10-398,-43 9 530,15-3-67,1 2-1,0 0 1,0 2 0,41 2-1,-19 0 37,0 2-15,-1 1 1,0 2-1,0 4 0,82 27 1,-84-25 17,-15-3-14,1-1 0,0-2 0,1-1 0,38 2 1,-66-7 114,31 0-312,8-2 117,69-12 0,20-3 80,239 15-7,-199 3 2,-153-2 7,0 0 1,0-2-1,0 1 1,-1-2-1,0-1 1,0 1-1,23-14 1,9 1 17,-27 12-33,1 0 0,0 2 0,0 1 0,0 0-1,0 2 1,36 3 0,3-1-4,-46-3 0,0-1 0,-1 0 0,1-1 0,0 0 0,23-11 0,23-5-4,-10 10 4,0 3 0,1 1 1,0 3-1,-1 2 0,52 6 1,-70-1 20,-1 2 1,0 0 0,37 16-1,-38-12 15,2-2-1,55 10 1,-74-16-36,1-1 1,0-1 0,0 0-1,0-1 1,0 0-1,-1-1 1,1-1 0,0 0-1,0-1 1,-1 0 0,0-1-1,16-7 1,-2 0 9,1 1 0,0 1 0,0 2 0,40-6 0,113-3 3,63 15-86,-240 1 65,-1-1 1,1 0-1,0 0 0,-1 0 1,1-1-1,0 1 0,-1-1 0,0 1 1,1-1-1,-1 0 0,2-2 0,14-9-43,6 3 42,0 0 1,0 1-1,0 2 0,1 0 0,0 2 0,28-2 0,154 1 14,-146 6-13,-37 2 8,-1 1 0,0 0-1,0 2 1,0 1 0,-1 1-1,27 12 1,28 8 8,-63-23-28,0-2 0,0 1 1,0-2-1,28 0 0,-34-11 9,-7 9 18,0-1 1,0 1-1,0-1 1,0 1-1,0 0 1,0-1-1,0 1 1,0 0-1,1 0 1,-1-1-1,0 1 1,1 0-1,-1 1 1,1 0-1,2-3 1,56 0-124,-45 4 118,-1-1-1,1-1 1,18-4 0,71-24 58,-72 18-38,1 2 0,0 1 0,0 2 0,55-4 0,-64 10-23,-13-1 7,0 1 1,-1 0-1,1 1 0,0 0 0,0 0 1,-1 1-1,12 4 0,-15-3 3,1-1 0,0 0 0,0-2 0,0 2 0,0-1 1,0 0-1,0-1 0,0-1 0,1 1 0,-1-1 0,0-1 0,0 1 0,-1-1 0,1-1 0,0 0 0,9-4 0,-5 1-2,0 1 0,0 0 0,1 1 0,0 0 0,0 2 0,21-4 0,-1 3 0,49 4 0,-72 0 12,0 1 0,-1 0 0,1 1-1,-1 0 1,1 0 0,-1 1 0,11 6 0,-11-5 2,1 0 0,0-1-1,0 0 1,1-1 0,-1 0 0,13 2 0,-5-3 13,0-1 0,0 0 1,0-2-1,-1 0 0,1-1 0,0 0 0,-1-3 0,1 2 1,-1-2-1,24-10 0,11-10-4,1 2 1,0 2 0,2 3-1,0 3 1,60-9-1,-71 18-53,0 1 0,1 3 0,59 4 0,-99-1 27,0 0 1,-1 0-1,1 0 0,0 1 1,-1-1-1,0 2 0,0-1 0,1 0 1,6 6-1,14 7 14,-19-13-9,0-1-1,0 1 1,0-1 0,0-1-1,0 1 1,0-1-1,0 0 1,1-1-1,-1 1 1,0-1 0,0 0-1,0-1 1,0 0-1,-1 0 1,1 0 0,6-3-1,39-10-57,-21 12-91,1 2 0,33 3-1,-50-1 88,-10-1 48,1 0 0,-1 1 0,1 0 0,-1 0 0,0 0 0,1 1 0,-1-1 0,0 1 0,0 0 0,0 0 0,0 1 0,-1-1-1,6 5 1,0 2-7,1 0-1,-2 1 0,10 13 1,24 26-339,-43-48 34,0-1 0,1 0-1,-1 0 1,1 0 0,-1 0 0,0 2 0,1-2 0,-1 0 0,0 0 0,0 1 0,1-1 0,-1 0 0,0 0-1,1 0 1,-1 0 0,0 0 0,0 0 0,1 0 0,-1 0 0,-1-1 0,-28 1-9206</inkml:trace>
  <inkml:trace contextRef="#ctx0" brushRef="#br0" timeOffset="-20541.21">1081 1213 2225,'0'0'5066,"0"-13"2842,-11 166-7804,-1 9 8,12 154-61,1-298-50,1 0 1,1 0-1,0 0 1,1-1-1,1 0 1,1 0-1,0 0 1,1 0-1,1-2 1,0 1-1,1 0 1,1-1-1,0-1 1,1 0-1,20 19 1,-27-29-2,1 0-1,-1-1 1,1 0 0,0 0 0,0 0-1,1 0 1,-1-1 0,1 0 0,-1 0-1,1-1 1,-1 1 0,10 0 0,-1-1-2,1 0 1,-1-1-1,0 0 1,16-3-1,-26 1 26,1 1-1,-1-1 1,1 0-1,-1-1 1,0 2-1,1-1 1,-1-1-1,0 0 1,-1 1-1,1-2 1,0 1-1,-1-1 1,0 1-1,0-1 1,0 1-1,0-1 1,4-8-1,2-4 95,-1 0 0,-1 0-1,8-25 1,3-32 78,-2-2 0,-3 0-1,3-95 1,-10 103-131,-1-152 208,-6 138 1308,1 90-1554,0 91-67,-2 53 37,31 260 1,33-85 36,1 7-10,-50-240-43,3 150 1,-15-216-28,-2 36 91,1-61-41,0-1-1,-1 0 1,0 0 0,1 0-1,-1 0 1,0 0 0,-1 0-1,1 0 1,0 0 0,-1 0-1,0 0 1,0-1 0,1 1-1,-1-1 1,-1 1 0,-2 2-1,-3 2 1,4-4 11,0 1 1,-1-1-1,1 0 1,-1 0-1,1 0 1,-1 0-1,0-1 1,0 0-1,0 0 1,0-1-1,-8 3 1,-8 0-13,19-4-10,0 1 0,0 0 0,0-1 0,0 1 1,0-1-1,0 1 0,0-1 0,0 0 0,0 0 0,0 0 0,0 0 0,-1 0 0,1-1 0,0 1 0,0-1 0,0 1 1,0-1-1,0 0 0,1 1 0,-1-1 0,0 0 0,0-1 0,-2-2 0,-2-2 1,1-2 1,0 0-1,1 0 0,0 0 1,0 0-1,0-1 0,1 0 0,-3-13 1,-10-78-43,14 78 46,-19-483 529,21 491-526,1 7-21,-1 1 1,1-1-1,0 0 1,0 1-1,1-1 1,0 1-1,0 0 1,1-1-1,-1 1 1,1 0-1,1 0 1,-1 2-1,1-3 1,5-4-1,13-24-357,-18 29-171,-1-1 0,0 0 0,0 0-1,0 0 1,-1 0 0,0-1 0,1-8-1,1-32-4656</inkml:trace>
  <inkml:trace contextRef="#ctx0" brushRef="#br0" timeOffset="-19769.21">1225 552 208,'0'0'9378,"0"0"-9332,1-1 1,-1 1 0,1 0-1,-1 0 1,1 0 0,-1 0 0,1 0-1,-1 0 1,0-1 0,1 1-1,-1 0 1,1 0 0,-1-1-1,0 1 1,1 0 0,-1-1-1,0 1 1,1 0 0,-1-1-1,0 1 1,1 0 0,-1-1 0,0 1-1,0-1 1,0 1 0,1-1-1,-1 0 1,9-26 857,2 0 1,0 1-1,21-35 0,-28 55-794,-4 5-104,1 0 0,-1 0 0,0 1 0,1-1 0,-1 0 0,1 1 0,-1-1 0,1 0 0,-1 1 0,1-1 0,0 1 0,-1-1 0,1 1 0,0-1 0,-1 1 0,1-1-1,0 1 1,0 0 0,0-2 0,-1 2 0,1 0 0,0 0 0,0 0 0,0 0 0,-1 0 0,1 0 0,0 0 0,0 0 0,0 0 0,0 0 0,-1 0 0,1 0 0,0 0 0,0 0 0,0 2 0,-1-2 0,1 0 0,0 1 0,0-1 0,-1 1 0,1-1 0,0 1 0,-1-1 0,1 1 0,-1-1 0,1 1 0,0 0 0,-1-1-1,1 1 1,-1 0 0,0-1 0,1 1 0,-1 0 0,1 0 0,-1-1 0,0 1 0,0 0 0,1 1 0,5 23 54,-1-1 1,3 31-1,-6-35-1035,0 0 0,2-1 0,0 0 0,2 0 0,11 29 0,3-8-2475,3 10-1891</inkml:trace>
  <inkml:trace contextRef="#ctx0" brushRef="#br0" timeOffset="-19202.47">2572 1840 1153,'0'0'3849,"-2"5"-3275,-15 18 8609,18-23-8844,320-11 848,-163 3-1419,-158 8 46,1 0 1,-1 0 0,0-1-1,1 1 1,-1 0 0,0-1-1,0 1 1,1 0 0,-1-1 0,0 1-1,0-1 1,0 1 0,1 0-1,-1-1 1,0 1 0,0-1-1,0 1 1,0 0 0,0-1-1,0 1 1,0-1 0,0 1-1,0-1 1,0 1 0,0 0 0,0-1-1,0 1 1,0-1 0,0 1-1,-1-1 1,1-3-1495,0-7-3923</inkml:trace>
  <inkml:trace contextRef="#ctx0" brushRef="#br0" timeOffset="-18211.18">2532 1554 3810,'0'0'6998,"-6"-3"-5484,6 3-1464,0 0-1,0 0 1,0 0 0,0 0-1,0-1 1,0 1 0,0 0-1,0 0 1,0 0 0,0 0-1,0 0 1,0 0 0,0 0-1,0 0 1,0 0 0,0 0-1,0 0 1,0-1 0,0 1-1,0 0 1,0 0-1,0 0 1,0 0 0,0 0-1,0 0 1,0 0 0,0 0-1,0-1 349,0 1-349,0 0 1,0 0 0,0 0-1,0 0 1,-1 0-1,1 0 1,0 0 0,0 0-1,0 0 1,0 0 0,0 0-1,10 0 248,286-7 3768,-188-1-3288,-108 6-1542,0-1 452,-23-5-15364</inkml:trace>
  <inkml:trace contextRef="#ctx0" brushRef="#br0" timeOffset="-16998.89">3975 1723 3474,'0'0'7110,"13"0"-1929,52-3-4274,-19-1-322,0-2 0,71-20 0,-116 25-952,0 0 0,0 0 0,-1-1-1,1 1 1,0 0 0,-1 0 0,1-1 0,-1 1 0,1 0 0,-1-1-1,0 1 1,1 0 0,-1-1 0,0 1 0,0 0 0,0-1 0,0 1-1,0-1 1,-1-1 0,1 2-323,0-17-7031</inkml:trace>
  <inkml:trace contextRef="#ctx0" brushRef="#br0" timeOffset="-16321.54">4707 1662 992,'0'0'7236,"1"-12"-6238,15-73 402,7-39 580,-10-163-195,-6 91-1225,0 150-405,-7 46-133,1 0 1,-1 0 0,1 0 0,-1 0-1,0 0 1,1 0 0,-1 0 0,0-1 0,1 1-1,-1 0 1,1 0 0,-1 1 0,0-1-1,1 0 1,-1 0 0,1 0 0,-1 0-1,0 0 1,1 0 0,-1 0 0,0 1 0,1-1-1,-1 0 1,0 0 0,1 0 0,-1 1-1,1-1 1,4 9-20,0 0-1,-1 0 0,1 0 0,-2 0 1,1 1-1,-1-1 0,-1 1 1,0 0-1,2 14 0,2 7 77,46 239 299,1 9-81,-16-85-213,-6-24 520,-31-168-921,6 18 1084,0-14-1855,2-8-3639,-1-5-585</inkml:trace>
  <inkml:trace contextRef="#ctx0" brushRef="#br0" timeOffset="-15580.89">5322 871 1361,'0'6'13766,"0"27"-13699,0 4 58,0 104 545,-20 167-1,17-267 697,8-41-1219,13 0 20,0-1-1,0 0 1,33-9 0,-33 7-203,-1 0 0,1 2 1,0 0-1,24 2 0,-5 0-1949,-35-1 1640,0 0 0,0 0 0,-1 0 0,1-1 0,0 1 0,-1 0 0,1-1-1,-1 0 1,1 1 0,0-1 0,-1 0 0,1 1 0,-1-2 0,1 2 0,-1-1 0,0 0 0,1-1-1,-1 1 1,0 0 0,0 0 0,0-1 0,0 1 0,0 0 0,0-1 0,0 0 0,0 1-1,-1-1 1,1 1 0,-1-2 0,2 0 0,8-24-5151</inkml:trace>
  <inkml:trace contextRef="#ctx0" brushRef="#br0" timeOffset="-14729.44">5610 973 2257,'0'0'9402,"0"9"-8909,1 31 322,9 41-1,-1-4-234,51 508 2043,-50-553-3688,-9-30 293,1 1 0,-1-1 0,1 0 1,-1 1-1,1-1 0,0 0 0,0 0 1,0 0-1,3 2 0,8 4-3939</inkml:trace>
  <inkml:trace contextRef="#ctx0" brushRef="#br0" timeOffset="-14233.37">5957 1883 2225,'0'0'5795,"64"157"-4227,-54-120-735,0-3-209,-4 3 128,1-10 33,-4-1-289,1-9-384,-4-7-112,0-1 0,0-6-752,-14-3-6884</inkml:trace>
  <inkml:trace contextRef="#ctx0" brushRef="#br0" timeOffset="-14232.37">6244 1081 2897,'0'0'6590,"3"-3"-6075,2 1-284,0 0-1,0 0 1,0 1 0,0 0-1,0-1 1,0 1 0,0 1-1,0-1 1,1 1 0,8 1-1,26-3 1085,24-7-250,-25 4-377,57-15 0,-76 16-567,0 1 0,0 0-1,0 2 1,21-1-1,-41 2-525</inkml:trace>
  <inkml:trace contextRef="#ctx0" brushRef="#br0" timeOffset="-13736.02">6295 1068 2257,'0'0'7966,"-2"8"-7726,-3 31 356,2 0 0,1 0-1,6 67 1,0 4 1584,-4-109-1828,18-2-542,-10-2 211,1-1 0,-1 1-1,0-1 1,0-1 0,8-6 0,33-15 100,-32 21-109,0 2 0,1 0 0,-1 1 0,0 1 1,1 0-1,-1 1 0,0 1 0,18 4 0,-27-3-7,1 0-1,-1 1 0,0 0 1,-1 1-1,1-1 0,0 2 1,-1-1-1,0 1 1,0 0-1,-1 0 0,1 0 1,-1 2-1,0-1 1,0 1-1,-1-1 0,0 1 1,0 0-1,6 13 0,-2-2 19,0 0 0,-1 1 0,-1 0 0,-1 0-1,0 1 1,5 39 0,-6 59 415,-5-108-420,0-7-10,0 0-1,0 0 1,-1 0 0,1 1-1,-1-1 1,1 0 0,-1 0-1,0 0 1,0 0 0,0 0-1,-1 0 1,1 0 0,-1-1-1,1 1 1,-1 0 0,0-1-1,0 1 1,0-1 0,0-1-1,-1 2 1,1-1 0,0 0-1,-1 0 1,0 0 0,1-1-1,-1 1 1,0-1 0,0 0-1,0 0 1,-4 1 0,-8 2 7,0-2 0,0 0 0,0 0 0,-31-3 0,23 1-66,14 0-94,1-1 1,-1 0 0,1-1 0,-1 1-1,1-2 1,0 1 0,0-1 0,0 0-1,0-1 1,0 0 0,1 0 0,0-1-1,0 0 1,-11-10 0,13 10-530,-1-1 1,1 1-1,0-2 1,0 1-1,1 0 1,0-1-1,0 0 1,1 0-1,0 0 1,-4-13-1,-2-22-4464</inkml:trace>
  <inkml:trace contextRef="#ctx0" brushRef="#br0" timeOffset="-13324.53">6906 816 2273,'0'0'5360,"5"0"-2206,17 1-2154,-21-1-986,0 1 0,0 0 0,0-1 1,0 1-1,0 0 0,-1-1 0,1 2 1,0-1-1,0 0 0,-1 0 0,1 0 0,-1 0 1,1 0-1,-1 0 0,1 1 0,-1-1 1,0 0-1,1 0 0,-1 2 0,6 30 209,-6-27-146,6 65 653,-4 101 0,-2-97-507,-1-52-56,-1-1 0,-5 25 0,3-26 289,1 1-1,0 24 1,27-41-195,0-2 21,45-1 0,-44-2-333,47 4 0,-62-1-174,41 3-3433,-20-9-3192,-23-3 2523</inkml:trace>
  <inkml:trace contextRef="#ctx0" brushRef="#br0" timeOffset="-12499.95">7257 1142 1088,'0'0'7233,"0"7"-1447,0 48-5478,10 186 752,0-53-320,-10-101-229,-1-38-285,3-1 1,1 0 0,10 51-1,-8-93-118</inkml:trace>
  <inkml:trace contextRef="#ctx0" brushRef="#br0" timeOffset="-12001.2">8260 1739 3602,'-4'-4'11228,"4"5"-11083,12-19 55,0 1-1,1 1 1,1 0 0,20-16 0,14-18 36,91-132 498,-104 134-588,-31 42-654,4-5 1217,-33 13-13630</inkml:trace>
  <inkml:trace contextRef="#ctx0" brushRef="#br0" timeOffset="-11562.97">8246 1394 6067,'0'0'5328,"2"9"-5059,0 0-84,1 2 0,1-2 0,-1 0 0,1 0 0,1 0 0,0 0 0,0-1 0,0 1 0,1-1 1,8 7-1,33 42 732,-31-35-733,1-1-1,1 0 1,1-2 0,1 0 0,25 17-1,-1 0 97,-24-31-904</inkml:trace>
  <inkml:trace contextRef="#ctx0" brushRef="#br0" timeOffset="-11561.97">8226 1693 6163,'0'0'5872,"5"0"-5205,284-7 3268,-288 7-4084,0 0-1,-1 0 1,1 0-1,0 0 1,0 0 0,0 0-1,0 0 1,0 0 0,-1-1-1,1 1 1,0 0 0,0-1-1,0 1 1,-1-1-1,1 1 1,0-1 0,-1 1-1,1-1 1,0 1 0,-1-1-1,1 0 1,0 1 0,-1-1-1,1 0 1,-1 1-1,0-1 1,1 1 0,0-3-1,2-25-6895,-3 25 6545,0-23-4260</inkml:trace>
  <inkml:trace contextRef="#ctx0" brushRef="#br0" timeOffset="-10737.11">8464 1262 3698,'0'0'7699,"-1"0"-7684,1 0 1,0 0-1,0 0 0,0 0 0,0-1 0,0 1 1,-1 0-1,1 0 0,0 0 0,0 0 0,0 0 0,0 0 1,0 0-1,-1 0 0,1 0 0,0 0 0,0 0 1,0 0-1,0 0 0,0 0 0,-1 0 0,1 0 0,0 0 1,0 0-1,0 1 0,0-1 0,0 0 0,-1 0 1,1 0-1,0 0 0,0 0 0,0 0 0,0 0 1,0 0-1,0 0 0,0 1 0,-1-1 0,1 0 0,0 0 1,0 0-1,0 0 0,0 0 0,0 1 0,0-1 1,0 0-1,0 0 0,0 0 0,0 0 0,0 0 1,0 1-1,0-1 0,-2 10 177,1 0-1,0-1 1,0 1 0,1 0 0,0 0-1,2 12 1,0 16 189,-1 29-67,3 0-1,3 0 1,24 101-1,-30-163-649,1 4-6,1 0-3350</inkml:trace>
  <inkml:trace contextRef="#ctx0" brushRef="#br0" timeOffset="-10736.11">8303 1634 6515,'0'0'7459,"107"-47"-6498,-67 42-289,-3-4-48,-4 9-496,-3 0-128,-3 0-64,3 0-448,-3 0-3073,-7-10-1458</inkml:trace>
  <inkml:trace contextRef="#ctx0" brushRef="#br0" timeOffset="-10195.02">9372 1868 3201,'2'2'12407,"4"2"-11338,-1-4-975,-1-1 1,1 1-1,-1-2 0,1 1 0,-1 0 1,0-1-1,1 1 0,-1-1 1,0-1-1,0 1 0,0 0 0,0-1 1,-1 0-1,1 0 0,-1 0 0,6-6 1,4-7 46,0-1 0,16-27 0,-15 22 7,51-79 167,-4-2 0,92-220 0,-137 281-237,1-8 6,3 0-1,1 2 1,3 0-1,32-49 1,-29 68-72,-22 25-6,0-1 0,-1 0 0,1-1 0,-1 1-1,0-1 1,5-8 0,-7 4-232,-2 9-24,0 1-1,0-1 0,0 1 0,0 0 1,0-1-1,-1 1 0,1-1 0,0 1 1,0 0-1,0-1 0,-1 1 1,1 0-1,0-1 0,-1 1 0,1 0 1,0-1-1,0 1 0,-1 0 0,1-1 1,-1 1-1,1 0 0,0 0 0,-1 0 1,1-1-1,0 1 0,-1 0 1,1 0-1,-1 0 0,1 0 0,-1 0 1,1 0-1,0 0 0,-1 0 0,1 0 1,-1 0-1,1 0 0,-1 0 1,-28 0-3155</inkml:trace>
  <inkml:trace contextRef="#ctx0" brushRef="#br0" timeOffset="-9319.25">9439 890 1169,'0'0'13126,"-2"3"-12521,0 0-528,0 0 1,1 0-1,0 0 0,0 0 0,0 0 0,0 0 1,0 0-1,0 0 0,1 1 0,-1-1 1,1 0-1,0 0 0,0 1 0,0-1 0,1 0 1,-1 0-1,1 0 0,0 2 0,0-3 1,0 1-1,0 0 0,2 4 0,6 12 254,0-1 1,18 27-1,-12-21-75,34 57 274,166 268 1100,-157-263-753,135 149-1,-172-216-264</inkml:trace>
  <inkml:trace contextRef="#ctx0" brushRef="#br0" timeOffset="-6092.58">14255 1526 5907,'0'0'5573,"1"-3"-4805,11-96 1068,-4-1 0,-5-132-1,-4 146-1438,10 206-264,0-35-23,-6-34-85,16 435 654,-19-485-768,0-1-1,0 0 0,0 0 1,0 0-1,0 0 0,0 0 0,0 1 1,0-1-1,0 0 0,0 0 1,0 0-1,0 0 0,0 0 1,0 1-1,0-1 0,0 0 0,0 0 1,0 0-1,0 0 0,0 1 1,1-1-1,-1 0 0,0 0 1,0 0-1,0 0 0,0 0 0,0 0 1,0 1-1,0-1 0,0 0 1,0 0-1,1 0 0,-1 0 1,0 0-1,0 0 0,0 0 0,0 0 1,0 0-1,1 0 0,-1 0 1,0 1-1,0-1 0,0 0 1,0 0-1,0 0 0,1 0 0,-1 0 1,0 0-1,0 0 0,0 0 1,1-1-1,5-12-6552,-3-13 226</inkml:trace>
  <inkml:trace contextRef="#ctx0" brushRef="#br0" timeOffset="-5601.59">14552 834 1777,'0'0'6432,"3"-2"-5301,-2 0-1059,0 1 134,-1 1-1,1-1 1,0 0-1,-1 0 1,1 0-1,0 1 1,0-1 0,0 0-1,0 1 1,0-2-1,0 2 1,0 0-1,0 0 1,0-1 0,0 1-1,0 0 1,0 0-1,0-1 1,2 1 1507,-3 8-1353,0 57-79,-3 0 0,-18 107 0,-15-6 861,36-165-1117,0-1 0,0 0 0,0 1 1,-1-1-1,1 1 0,0-1 0,0 0 0,0 1 0,0-1 1,0 1-1,0-1 0,0 1 0,0-1 0,0 0 0,0 1 0,0-1 1,1 2-1,-1-2 0,0 0 0,0 0 0,0 0 0,0 1 1,1-1-1,-1 0 0,0 1 0,0-1 0,1 0 0,-1 1 1,14 0 24,-6-1 0,32 1-98,1-2 1,-1-2 0,79-15-1,-114 16-360,0 0-1,0 1 1,0-2-1,0 1 1,-1-1-1,1 0 1,-1 0-1,1 0 1,-1 0-1,0-1 0,0 0 1,-1 0-1,1 0 1,-1 0-1,5-8 1,-3 4-554,-1 0 1,0 0 0,-1 0 0,0-1-1,0 0 1,-1 0 0,0 1-1,1-15 1,-2-9-1595</inkml:trace>
  <inkml:trace contextRef="#ctx0" brushRef="#br0" timeOffset="-7737.31">12377 850 5202,'0'0'4624,"-1"3"-3941,1-2-608,0 0 1,-1-1 0,1 1-1,0 0 1,0 0-1,0 0 1,0 0-1,0 0 1,0-1 0,0 1-1,0 0 1,0 0-1,0 1 1,0-2-1,0 1 1,1-1 0,-1 1-1,0 0 1,1 0-1,-1 0 1,0-1-1,1 1 1,-1 0 0,1-1-1,-1 1 1,1 0-1,0-1 1,-1 1-1,1 0 1,-1-1 0,1 1-1,0-1 1,0 1-1,-1-1 1,1 0-1,0 1 1,0-1 0,0 0-1,-1 0 1,1 1-1,0-1 1,0 0-1,0 0 1,0 0 0,-1 0-1,1 0 1,0 0-1,1 0 1,25 4 263,0 2 1,0 1 0,-1 1-1,0 1 1,0 2-1,39 22 1,-59-29-322,-1 0 0,1 1 0,-1-1 0,0 1 0,-1 1 0,0-1 0,1 1 1,-2-1-1,1 1 0,-1 1 0,1-1 0,-2 0 0,1 1 0,-1-2 0,0 3 0,0-1 0,1 9 0,0 11 40,-1 0 0,-1-1-1,-3 32 1,2-43-40,-1-8-6,-1-1 1,1 2-1,-1-1 1,0 1 0,-1-3-1,0 2 1,0-1 0,0 1-1,-1-1 1,0 0 0,0 1-1,0-2 1,-1 0 0,0 0-1,0 0 1,0 0 0,-1 0-1,1-1 1,-13 7 0,7-4 58,0-1 1,0 0 0,-1-1 0,0 0 0,0 0 0,0-2-1,-1 1 1,1-2 0,-1 1 0,-16-1 0,23-2 144,5 0-195,1-1-264,0 0 237,0 1 0,0-1 1,0 0-1,0 0 0,1-1 0,-1 2 0,0-1 1,1 0-1,-1 0 0,1 1 0,-1-1 1,1 0-1,-1 0 0,1 1 0,-1-1 0,2-1 1,5-2 4,0 0 1,0-1 0,0 3 0,0-1-1,1 0 1,-1 1 0,1 0 0,14-2-1,67 0-23,-84 4 27,0 0 0,0 0 0,0 1 0,-1 0 0,1 0 0,0 0 0,-1 0 0,1 1 0,-1 0 0,1 0 0,-1 0 0,0 0 0,0 1 0,0-1 0,0 2 0,4 3 0,-3-2 15,0 1-1,-1 0 1,0 0-1,0 0 1,0 0-1,-1 1 1,0 0-1,0 0 0,3 12 1,0 10 71,-1 0 1,-2 0-1,0 1 1,-3 37-1,0-51-52,-1-11-25,1 1 0,-1 0 0,0 0 0,-1 0 0,1 0 0,-1 0 1,0-1-1,-1 1 0,1 0 0,-1-1 0,0 0 0,0 0 1,-1 0-1,0 0 0,0-2 0,0 3 0,0-2 0,0 0 0,-1 0 1,0 0-1,0-1 0,-5 3 0,-2 1 12,0-1 1,0 0-1,0-1 1,-1-1-1,1 0 0,-1-1 1,0 1-1,-27 0 1,-16-1-218,-62-6 1,113 3 73,-1-1 1,1 0-1,0 0 0,-1 0 0,1-1 0,0 0 0,-1 0 0,1 0 0,0-1 1,1 1-1,-10-8 0,11 7-272,0 1 0,1-1 0,-1 0 0,1 0 0,0-1 0,0 1 1,0-1-1,0 1 0,0 0 0,1-1 0,-1 0 0,1 0 0,0 0 0,0 1 0,1-1 1,-1 0-1,0-5 0,1-34-5036</inkml:trace>
  <inkml:trace contextRef="#ctx0" brushRef="#br0" timeOffset="-6990.83">12955 1145 1649,'6'1'13205,"1"-4"-13001,22-27 357,16-15-93,-21 27-331,0 2-1,39-22 1,-52 34-94,1-1-1,0 0 1,0 1 0,0 0 0,0 2 0,1 0 0,-1 0 0,18 1-1,12 0 9,-21-1 43,0 2-1,32 4 0,-51-4-87,0 1-1,0 0 0,1 0 1,-1 0-1,0 0 1,0 0-1,0 1 0,0 0 1,0-1-1,0 1 1,-1-1-1,1 1 1,0 0-1,-1 0 0,1 0 1,-1 0-1,0 0 1,0 0-1,0 1 0,0-1 1,0 0-1,1 3 1,2 7 41,-1 0 1,0 1-1,1 12 1,-1 12 143,-2 64 1,-1-56-145,-1-26-26,0 0 0,-1 0 0,-1 0 0,-1 0 0,-1 0 0,0-1 1,-1 0-1,-1 0 0,-1 0 0,-1 0 0,0-3 0,-21 31 0,-137 166 785,166-211-741,1 0 0,-1 0 0,0 0 0,0 0-1,0 0 1,0 0 0,0 0 0,-1 0 0,1 0 0,0-1 0,0 0 0,-1 2-1,1-1 1,0-1 0,0 1 0,-1-1 0,1 0 0,-3 1 0,28 0 57,-1 2 1,36 8 0,-35-6-844,-1-1-1,41 3 1,-61-7 225,-1 0 0,1 0 0,0 0 0,-1 0 0,1 0-1,0 0 1,-1-1 0,1 1 0,-1-1 0,1 0 0,0 0 0,-1 0 0,0 0-1,1 0 1,-1-1 0,0 1 0,1-1 0,-1 0 0,0 1 0,0-1 0,0 0-1,0 0 1,-1 0 0,3-4 0,12-15-4055</inkml:trace>
  <inkml:trace contextRef="#ctx0" brushRef="#br0" timeOffset="-6569.19">13530 1689 2865,'0'0'5467,"15"9"-4389,51 28 80,-62-34-965,0 1 0,0 0 1,0 0-1,0 0 1,-1 0-1,1 0 0,-1 1 1,0 0-1,0 0 1,-1 0-1,1 0 0,-1 0 1,0 1-1,-1-1 1,1 0-1,0 10 1,3 3 391,0 2-322,0 1 0,-2 0 0,0 0 0,-1 0 0,-1 1 0,-3 32 0,2-52-289,-1-1 0,1 1 1,-1 0-1,1-1 0,-1 1 0,1 0 0,-1-1 0,0 1 0,0-1 0,0 1 1,0-1-1,0 0 0,0 1 0,0-1 0,0 0 0,-1 0 0,1 1 0,0-2 1,-1 1-1,1 0 0,-1 0 0,1 0 0,-1-1 0,-3 2 0,-1 0-908,1-1-1,-1 1 1,-1-1 0,1 0-1,-11 0 1,-7-1-5205</inkml:trace>
  <inkml:trace contextRef="#ctx0" brushRef="#br0" timeOffset="-8782.92">11070 1689 6547,'-1'0'8418,"6"1"-7680,63 3 297,69-4 1,-49-1-540,-56-1-203,44-7 0,-46 4-506,45-1 0,-74-4-7127,-4-2 1276</inkml:trace>
  <inkml:trace contextRef="#ctx0" brushRef="#br0" timeOffset="-8265.5">11204 1388 9124,'0'0'5811,"50"138"-4995,-27-91-256,4 5-255,-7 0 47,-3-3-224,0-3 144,-11-12-240,1-11-64,-4-15-128,1-2-849</inkml:trace>
  <inkml:trace contextRef="#ctx0" brushRef="#br0" timeOffset="-4326.75">14883 979 1409,'0'0'5167,"0"-9"-4051,2-29 3086,1 42-3497,2 14-210,11 80 2011,4 140 0,-12-118-1918,25 253 1039,-23-335-1506,1 1-906,-12-17-3019,-6-21-889,-16-1-3041</inkml:trace>
  <inkml:trace contextRef="#ctx0" brushRef="#br0" timeOffset="4132.21">1001 3073 3298,'0'0'8171,"0"0"-8088,1 0-1,-1 0 0,1 0 1,-1 0-1,1 0 1,-1 0-1,0 0 0,1 0 1,-1 0-1,1 0 1,-1 0-1,0 0 0,1 0 1,-1 0-1,1 0 1,-1 0-1,0 0 0,1 1 1,-1-1-1,1 0 1,-1 0-1,0 1 0,1-1 1,-1 0-1,1 0 1,15 21-116,0-1 1,2-1-1,35 30 1,-14-14 79,45 45 118,3-5 1,151 100-1,-217-162-147,1-2-1,0 0 1,1-1-1,1-2 1,-1 0-1,1-2 1,0 0-1,1-2 1,-1 0-1,31-1 1,-25-4 12,-1-1 1,1-1-1,-1 0 1,0-4-1,0 0 1,-1-1-1,0-3 1,30-13-1,18-14 195,-1-4 0,81-60 0,-142 92-185,131-87 325,-125 85-286,2 1 1,-1 1 0,1 1 0,1 0-1,28-5 1,-31 13 152,-19 1 0,30 2 155,-14 4-385,0 2-1,0 0 1,19 12-1,-22-11 22,0-2-1,1 1 1,-1-1-1,1-1 1,26 7-1,23-5-9,0-2 0,129-7 0,-168 0-14,33-2 15,-1-4 0,67-15-1,112-41 53,-70 9 36,204-99 1,-341 141-74,1 0 1,0 2-1,0 2 0,1 1 1,0 0-1,0 3 0,62-2 1,-90 6-30,-1 1 1,1-1-1,-1 0 1,1 1-1,-1-1 1,1 1-1,-1 0 1,0 0-1,1 0 1,-1 0-1,0 0 1,0 0-1,0 1 1,0-1-1,0 1 1,0 1-1,0-3 1,2 5-1,1 2 2,1 1 0,-1 0-1,7 15 1,-3-6 8,42 89 110,-36-71-77,2 0 1,1-1-1,38 53 1,-51-81-42,1 0 0,0 0-1,0 0 1,0-1 0,1 0 0,0-1 0,0 0 0,0 0-1,0 1 1,1-3 0,-1 1 0,1 0 0,0-1 0,0 0-1,0 0 1,0-1 0,0 0 0,0-1 0,0 0 0,0 0 0,0 0-1,0-1 1,0-1 0,0 1 0,0-1 0,0-1 0,0 1-1,13-8 1,11-6 9,-1-2 1,52-37-1,52-57 12,-79 63 14,95-63 0,-124 96-40,1 1-1,1 0 1,0 3-1,1 0 1,0 2 0,1 1-1,0 2 1,0 1-1,1 1 1,49 0 0,-47 5 18,0 0 1,0 3-1,0 1 1,0 1-1,35 11 1,-41-6-12,1-2 1,-1-1-1,2-2 0,-1 0 1,1-3-1,-1 0 0,35-3 1,-53-1-3,0-1 0,-1 1-1,1-2 1,0 0 0,-1 0 0,0-1 0,0 0 0,0-1 0,0 0 0,11-10 0,11-11 4,43-49 0,3-1-34,-68 68 21,-1 1 0,1 0 0,0 0 0,1 1-1,0 1 1,0 0 0,0 0 0,1 1 0,0 0 0,0 1 0,0 1 0,0 0 0,0 1-1,23-2 1,-2 4-7,-16-2 15,0 2 1,0 0 0,0 1-1,-1 1 1,1 1-1,0 0 1,-1 2 0,17 4-1,-30-7-3,-1-1 1,1 1-1,-1 0 0,0 0 0,0 0 0,0 0 1,0 0-1,0 0 0,0 1 0,0-1 0,-1 0 1,3 6-1,14 36-14,-13-28 31,8 18 43,1 0 0,2-1-1,1 0 1,1-1-1,2-2 1,28 35 0,-37-52-50,0-1 0,1 0 1,1-1-1,0 0 0,0-1 0,1-1 1,1 0-1,-1-1 0,1 0 1,0-1-1,1-1 0,0-1 1,0 0-1,0-1 0,29 3 1,1-3 2,1-3 1,52-6-1,-83 3-6,-1-1-1,0 0 1,0-2 0,0-1-1,27-11 1,68-46 39,-35 17 15,-36 25-50,1 1 0,1 3 0,1 1 1,0 1-1,1 3 0,86-13 0,-54 17-32,0 3 0,113 7 0,-155 4 33,-1 2-1,0 0 1,-1 3 0,0 0 0,54 29 0,46 18 37,-112-51-43,0-1-1,0-2 1,0 0-1,0-1 1,24 1 0,-32-3-4,102-3 21,-100 1-15,0-1 1,0-1-1,0 0 1,-1 0-1,1-1 1,18-10-1,63-35 125,83-41-83,-45 24-52,-61 30 5,110-41-1,-167 73 21,1 1 0,0 0 0,0 1 0,0 1 0,24 1 0,-35 0-24,1 0 1,0 1 0,0-1-1,0 1 1,0 1 0,0-1 0,0 1-1,-1 0 1,1 0 0,-1 0 0,1 0 0,-1 0-1,0 2 1,0-1 0,0 0 0,0 0-1,5 6 1,5 9 22,0-1 0,18 32-1,-12-18 46,4 6 12,2-1 1,2-2 0,49 49-1,-65-72-77,0-1 0,0-1 0,1 0-1,0 0 1,1-2 0,-1 1-1,2-2 1,-1 0 0,1-1 0,-1 0-1,2-1 1,-1-1 0,26 3-1,-25-5 3,1 0 0,0-1 1,0-1-1,0-1 0,-1 0 0,1-1 0,-1-1 0,24-9 0,28-20 45,88-57 0,-27 13-24,-88 55-15,0 2-1,57-19 1,-72 31-15,1 1 1,0 2 0,0 0-1,0 2 1,31 0-1,-43 3 6,-1 0 0,0 0 0,1 1 1,-1 1-1,0 1 0,1 0 0,-1 1 0,-1 0 0,1 1 0,17 9 0,111 82 14,-96-62-2,80 45 0,-109-71-13,1 1 0,-1-3 0,1 1 0,1-2 0,-1 0-1,1-1 1,-1-1 0,36 1 0,-36-4 11,-7 1-8,0-1 0,0 0-1,0-1 1,0 0 0,0-1 0,0 0-1,0-1 1,17-7 0,29-19-1,-41 20-3,0-1-1,1 2 0,0 1 1,0 0-1,0 1 1,1 1-1,0 0 0,19-1 1,7 3-6,-23 0-5,1 1-1,-1 1 0,1 1 1,-1 0-1,1 2 1,-1 1-1,33 9 0,-14 4 18,-2 3 0,47 30 0,-41-23-3,49 21 0,-77-40-12,0-1 1,0-1 0,0 0-1,1-2 1,0 0-1,0 0 1,19-1 0,-18-2-1,-8 1 1,-1-1 0,0 0 0,0 0-1,1-1 1,-1-1 0,0 1 0,0-1 0,0-1 0,16-7 0,4-9-78,53-42 0,-58 41 60,0 1 0,1 2 0,34-18 0,-20 15-50,0 2-1,2 2 0,0 2 0,0 2 1,1 2-1,1 2 0,-1 1 1,56-1-1,-53 9 73,0 0 0,83 16-1,-105-12 8,0 0-1,1-2 0,-1-1 0,1-1 0,25-3 0,-41 0-1,0-1-1,0-1 1,-1 2 0,1-2-1,-1 0 1,0 0 0,0-1 0,0 0-1,-1 0 1,1-1 0,-1 1-1,6-9 1,37-28-11,-37 36 4,1 0 0,-1 1 0,1 1 0,0 0-1,0 0 1,1 1 0,-1 0 0,0 2-1,1 0 1,0 1 0,17 1 0,51-4-25,-76 2 35,0-1 0,0 1 0,0-1 0,-1 0 0,1-1 0,-1 0 0,1 1 0,-1-2 0,0 1 0,0-1 0,0 1 0,-1-1 0,1-2 1,3-2-1,9-12 7,-2-1 0,16-25 1,6-10-2,-21 38 56,1 1-1,1 1 1,0-1-1,1 4 1,0-1-1,28-14 1,-14 8 60,42-36-1,-73 55-121,12-10 7,0-1 0,-2-1 0,18-20 0,-26 27 6,-1 1-1,0 0 0,0-1 0,0 0 1,0 0-1,-1 0 0,0-1 1,-1 1-1,1 0 0,-1-1 0,0 1 1,-1-1-1,1-7 0,-1-42-72,-4-119 1,2 148 62,-2 1 0,-1-1-1,-1 1 1,-14-39-1,2 20 3,-3 1-1,-27-44 0,45 82-27,-1 0 1,0 0-1,-1 0 0,1 1 0,-1 0 0,0 1 0,0-1 0,-1 1 0,1-1 0,-1 2 0,0-1 0,0 1 0,-7-4 1,4 5-72,0-1 1,0 1 0,0 0 0,0 1 0,0 0 0,0 1 0,0 0 0,-1 0 0,-10 2 0,16-1 57,0 0-1,0 0 0,0 0 1,0 1-1,1 0 0,-1-1 1,0 0-1,1 3 0,-1-2 1,1 0-1,0 1 0,0 0 1,0 0-1,0 0 1,0-1-1,-2 5 0,-14 14-137,18-20 154,2-148-370,-3-167 1109,-2 279-348,-2 0-1,-1-1 1,-14-40-1,0-1 184,17 63-538,-1 0-1,0 1 1,-1 0 0,0 0-1,-1 0 1,-1 0-1,0 1 1,0 1 0,-1-1-1,-1 2 1,1-1-1,-2 1 1,-11-9 0,-19-11 28,-1 1 1,-61-30-1,48 28 21,-36-22-51,-3 4 1,-1 4-1,-165-51 0,195 81 111,-2 3-1,0 3 1,0 3-1,-69 3 0,125 4-119,-1 1 0,1 0 0,0 1-1,0 0 1,0 2 0,0-2-1,1 2 1,-20 11 0,15-8-6,0 0-1,0-2 1,-26 8 0,14-8-25,-1-4 0,0 1 0,-46-3-1,33-1-14,25 0 6,0 0 1,-24-6-1,24 4 5,-1 0-1,-25 0 0,-11 11-364,4 1-554,-21-8-1509,-20-1-2220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10T13:16:20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222 162 2545,'-1'-1'16304,"-15"-8"-16267,1 7-28,0 0 0,0 1 1,-24 2-1,11-1 13,25 1-15,0 0 0,-1 0 1,1 0-1,0 0 0,0 0 1,-1 1-1,1-1 1,0 1-1,0 0 0,1 0 1,-1 0-1,0 0 0,1 1 1,-1-1-1,1 1 0,0-1 1,-1 1-1,1 0 0,1 0 1,-1 0-1,0 0 0,1 0 1,-2 6-1,-3 3 72,1 1 0,1 0 0,1 0 0,-5 25 0,4 105 406,5-97-327,-1-42-145,0 0 1,1 0-1,0-1 1,0 1-1,0-1 1,1 1-1,-1-1 1,1 1 0,0-1-1,0 0 1,0 0-1,0 0 1,0 0-1,1 0 1,-1 0-1,1 0 1,0-1 0,0 0-1,0 1 1,0-1-1,0 0 1,5 2-1,10 5 15,1 0 0,37 11 0,-45-16-13,30 10 26,0 1 0,59 33-1,-83-38-33,0 1-1,-1 0 0,-1 1 1,0 1-1,0 1 0,-2 0 1,1 0-1,12 20 0,-15-18 51,0 1-1,-1 0 1,-1 0-1,-1 1 1,0 0 0,-1 1-1,-1 0 1,-1 0-1,-1 0 1,0 0-1,-2 1 1,0-1-1,-1 1 1,-2 24 0,0-37-36,-1-1 1,1 0-1,-1-1 1,-1 1-1,1 0 1,-1 0-1,0-1 1,0 0-1,-1 1 1,1-1-1,-1 0 1,0-1-1,-1 1 1,1-1-1,-1 0 1,0 0-1,0 0 1,0-1-1,-10 5 1,-8 5 64,-1-2 1,0-1-1,-35 10 1,26-10-504,-1 0-1,0-3 1,-1-1 0,-57 3 0,91-9 328,0 0-53,0 0-1,0 0 1,0 1 0,0-1 0,0 0-1,0 0 1,0 0 0,0 0-1,0 0 1,0 0 0,0-1 0,1 1-1,-1 0 1,0 0 0,0-1 0,0 1-1,0 0 1,0-1 0,0 1-1,1-1 1,-1 1 0,0-1 0,0 0-1,1 1 1,-1-1 0,0 0 0,1 1-1,-1-1 1,1 0 0,-1 0-1,1 0 1,-1 1 0,1-1 0,-1 0-1,1 0 1,0 0 0,0 0 0,-1 0-1,1 0 1,0 0 0,0-1 0,-1-32-5517</inkml:trace>
  <inkml:trace contextRef="#ctx0" brushRef="#br0" timeOffset="992.38">940 1 5138,'0'0'6342,"-2"6"-5646,-6 28 1258,3 7 4808,10-39-6415,311 8-41,-249-11-383,-44 0 8,0 0 0,-1-2-1,1-1 1,42-14 0,-56 15-2385,-24 14-986,-9 22-2037,-5 2-3698</inkml:trace>
  <inkml:trace contextRef="#ctx0" brushRef="#br0" timeOffset="1490.01">1020 124 4034,'0'0'10775,"-4"8"-9579,0 2-1016,0 0 1,0-1-1,1 1 1,1 0 0,-1 1-1,2-1 1,-1 18-1,1 88 372,3-58-422,0 35 216,25 149 0,39 90 16,-62-312-306,18 63 76,-20-76-124,1 1-1,0-1 0,0 0 0,1 0 0,0 0 1,0 0-1,1-1 0,6 7 0,-8-11 8,-1 0-1,1-1 0,0 1 1,0-1-1,0 1 1,0-1-1,0 0 0,0 0 1,0-1-1,0 1 1,1 0-1,-1-1 0,0 0 1,5 0-1,46-5 290,-27 0-25,52-19 0,-50 13-167,46-8 0,-13 11-351,0 3-1,70 4 1,-96 1-796</inkml:trace>
  <inkml:trace contextRef="#ctx0" brushRef="#br0" timeOffset="2398.96">1070 887 10053,'0'0'7707,"6"-2"-7109,15-4-73,1 0 0,0 2 1,0 0-1,30 0 0,101 2 358,-93 3-695,21-1-606,-85 9-1778,-18 6-2078,-17 2-4058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10T13:16:15.1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6758 118 10709,'0'0'8062,"-33"7"-7816,-113 26-81,129-28-130,2-1 0,-1 2-1,1 1 1,-1 0 0,3 0-1,-2 2 1,-23 18 0,19-13-3,-62 49 503,3 6 0,-86 95 0,101-97-83,45-50-338,11-11 42,1 1 0,-1-1 0,1 1-1,-9 15 1,15-22-151,0 0-1,0 1 0,0-1 1,0 0-1,0 1 0,0-1 1,0 1-1,0-1 0,0 0 1,0 1-1,0-1 1,0 0-1,0 1 0,1-1 1,-1 0-1,0 1 0,0-1 1,0 0-1,1 1 0,-1-1 1,0 0-1,0 0 0,1 1 1,-1-1-1,0 0 1,1 0-1,-1 0 0,0 1 1,1-1-1,-1 0 0,0 0 1,1 0-1,-1 0 0,0 0 1,1 2-1,-1-2 0,1 0 1,22 6-14,-20-5 18,180 38-61,-108-26 33,123 38 0,-174-42 9,-2-1 0,0 2 1,1 2-1,-2 1 0,1-1 1,-2 2-1,0 1 0,-1 1 1,24 24-1,-32-27 16,-1 2 0,1 0 0,-2-1 0,0 2 0,0 1-1,-2-2 1,0 2 0,0 0 0,-2 1 0,0-1 0,-1 0 0,-1 1 0,-1 1 0,0-2 0,-1 1 0,-1 0 0,-4 32 0,3-42 0,-1 0 1,1 0 0,-2 0 0,1 0-1,-1 0 1,0-1 0,0 1 0,-1-1 0,0 0-1,-1 1 1,1-2 0,-1 1 0,-10 9-1,6-8 13,-1 1-1,2-2 1,-3 0-1,1 0 1,-1-1 0,0-1-1,0 0 1,-16 6-1,-7-2 20,-1 0 1,0-3-1,0-1 0,1-2 0,-51-1 1,51-1-138,0-2 0,1-2 0,0 0 0,-46-13 0,68 13 33,1 0 1,0-1 0,0 0-1,0-1 1,1-1 0,-1 1-1,-13-12 1,18 12 17,-1 0 1,1 0-1,0-2 0,1 2 0,-1-1 1,1 0-1,1-1 0,0 1 0,0-1 1,0 0-1,0 0 0,-2-10 0,3 9-202,1 0 0,-1-1-1,2 1 1,-1 0 0,1-1-1,0 1 1,1 0 0,0-2-1,0 2 1,1 0 0,0 0-1,0 0 1,1-1 0,0 2-1,7-13 1,-1 5-694,0 0 0,2 1 0,0 1 0,1 0 0,0 1 0,22-19 1,83-58-7312</inkml:trace>
  <inkml:trace contextRef="#ctx0" brushRef="#br0" timeOffset="585.84">7504 307 10853,'0'0'6747,"-26"7"-6526,2-2-169,10-3 1,0 0 0,1 2 0,-1-1-1,2 2 1,-1 0 0,0 1 0,1 0-1,-1 0 1,1 2 0,-13 10 0,7-3 170,1 1 1,0 1-1,1 0 1,1 2-1,1 0 0,1 0 1,-14 28-1,27-46-212,-1 0 0,1-1 0,0 1 0,-1 0 0,1 0 1,0 0-1,0-1 0,-1 1 0,1 0 0,0 0 0,0 0 0,0 0 0,0-1 0,0 1 0,0 0 0,0 1 0,1-1 0,-1 0 0,0-1 0,0 1 0,1 0 0,-1 0 0,0-1 0,1 1 0,-1 0 0,1 0 0,-1-1 0,1 1 1,-1 0-1,1-1 0,0 1 0,-1-1 0,2 1 0,27 13-72,-18-11 90,67 27-2,-1 4 0,77 44 0,-132-64-20,1 0 1,-2 2-1,0 0 1,-1 1-1,-1 1 1,-1 1-1,0 0 1,-1 2-1,-1 0 1,25 43-1,-34-47 80,-1-1 0,0 0 0,-1 1 0,-1 0 1,0 0-1,-2 0 0,0 0 0,-1 1 0,0 0 0,-4 25 0,3-37-68,-2 1 0,1-1 1,-1 2-1,0-2 0,0 0 1,0 1-1,-1-1 0,0 0 0,0 0 1,-1 1-1,0-2 0,0 1 0,0-1 1,-1 1-1,0-2 0,0 1 0,0-1 1,0 0-1,-1 0 0,0 1 1,0-2-1,0 0 0,0 0 0,0 0 1,-8 2-1,-7 2-17,-2-1 1,2-1-1,-1-1 0,-1 0 1,0-2-1,-30-1 1,45-1-43,-1 0 0,1 0 1,0-1-1,0 0 0,0-2 1,0 1-1,0 0 1,-11-5-1,15 5-40,1 1 0,0-2 0,0 1 0,0 0 0,0-2-1,0 2 1,0-1 0,0 0 0,1 0 0,-1 0 0,1 0 0,0-1 0,0 0 0,0 1 0,1 0 0,-1-1-1,1 0 1,-2-8 0,1 3-843,0-2-1,1 0 1,1 0 0,-1 1-1,2-1 1,0 1-1,3-16 1,-2 18-628,1 1 0,0 0 0,0 0-1,5-8 1</inkml:trace>
  <inkml:trace contextRef="#ctx0" brushRef="#br0" timeOffset="1185.56">8459 1465 10565,'0'0'7491,"30"-233"-6114,-26 106-705,0-21-80,0-10-111,3 7 63,-3 27-528,-4 31-16,0 28-368,-4 30-865,-38 8-1936,-8 6-5683</inkml:trace>
  <inkml:trace contextRef="#ctx0" brushRef="#br0" timeOffset="1186.56">8203 372 15383,'0'0'3009,"194"-131"-1552,-109 104-1265,-2 14-192,-6 13-304,-8 0-496,-5 21-1970,-3 30-3280</inkml:trace>
  <inkml:trace contextRef="#ctx0" brushRef="#br0" timeOffset="1187.56">9142 603 1745,'0'0'9988,"-4"41"-7485,-13 142-1988,16-165-234,1-1 0,0 1 1,2 1-1,0-1 0,0-2 1,2 2-1,0 0 0,14 32 1,-6-26-48,2 0 1,0 0 0,2-2 0,20 26-1,-23-31-199,2-1 0,-1-1-1,2 0 1,0 0 0,0-2 0,2 0-1,0-1 1,0-1 0,1-1-1,0 1 1,0-3 0,0-1-1,2 1 1,-1-2 0,1-1-1,0-1 1,41 4 0,-52-7-37,-1-1 1,1-1 0,-1 1 0,1-1 0,-1-2-1,0 1 1,0 0 0,0-1 0,0 0-1,0 0 1,-1-1 0,1 0 0,13-10-1,-11 5-1,0-1 0,-1 1 0,-1-2 0,1 0 0,-2 0 0,1 0 0,-2-2-1,10-17 1,-1-1 3,-3 0-1,0-1 0,-3-1 0,-1 1 1,9-54-1,-10 24 288,-3-2 0,-4-66 0,0 120-220,-2 0 1,0 0 0,0 0-1,0 0 1,-2 0-1,1 0 1,-1 1-1,0-1 1,-1 1 0,0 0-1,-7-12 1,5 13-16,0 1 1,0 0-1,-1 0 1,1 1-1,-2 0 1,1 1 0,-1-2-1,0 3 1,0-1-1,0 1 1,-1 0-1,-12-5 1,-5 1 3,0 2-1,0-1 1,-1 2 0,2 2 0,-30-1-1,-1 3-215,-76 8-1,111-4-82,0 0-1,0 2 1,0 0 0,1 1-1,0 1 1,-34 17-1,32-12-1803,2 2-1,-38 28 1,15-2-8321</inkml:trace>
  <inkml:trace contextRef="#ctx0" brushRef="#br0" timeOffset="-2442.02">632 84 10997,'3'-1'8853,"-5"-8"-8075,-2 4-753,0 1-1,-1 0 1,1-1-1,-1 1 1,0 0 0,0 1-1,0-1 1,-1 1-1,1 0 1,-1 0-1,0 1 1,2 0 0,-13-3-1,-2 0 18,-1 1 0,0 0 0,-25 0 0,21 2-12,7 0-8,1 1-1,-1 1 1,1 0-1,0 1 1,0 0 0,-1 1-1,1 1 1,-18 7-1,22-5-4,1 2-1,-1 1 0,1-1 0,1 1 0,0 1 0,0-1 0,0 1 0,-9 14 0,5-6-11,1 1 0,1 0-1,1 0 1,-11 26 0,15-25-9,0 0 1,2 1 0,0 0-1,1 0 1,1-1 0,1 1 0,1 1-1,1 21 1,1-35 1,0 0-1,0 0 1,1-1-1,-1 0 1,1 1-1,1-1 1,-1 0-1,1 1 1,0-1 0,1 0-1,-1-1 1,1 1-1,0 0 1,0-1-1,1-1 1,0 1-1,0 0 1,7 5-1,11 8-8,2-1 0,49 24 0,-68-37 11,37 17 1,22 13 9,0 3 1,-2 1-1,69 57 0,-114-78-3,0 0-1,-1 1 0,-1 0 0,0 1 0,20 34 0,-27-37-1,-2 0-1,1 1 1,-2-2-1,0 3 1,-1-1 0,-1-1-1,0 2 1,2 31-1,-6-37 9,1-1 0,-1 2 0,-1-2 0,0 1 1,-1-1-1,-4 19 0,3-24-4,1 0 0,-1 0 1,0 1-1,-1-2 1,1 1-1,-1-1 0,0 2 1,-1-2-1,1-1 0,-1 1 1,0 1-1,-8 3 1,-2 1 41,-1 0-1,0-1 1,0-1 0,-1-1 0,0 0 0,-1-2 0,1 1 0,0-2 0,-1-1 0,-22 2-1,-17-1 100,-110-6 0,147 0-141,0 0 1,0-1-1,0-2 1,0 1-1,1-3 1,-34-15-1,46 19-127,0 0 1,0 0-1,0-1 0,0 0 0,1-2 1,0 2-1,0-1 0,0 0 0,0-2 1,1 2-1,0-1 0,0 0 0,1-2 1,0 2-1,0-1 0,0 0 0,1 0 1,0 0-1,0 0 0,-1-10 0,2 2-1002,0 2 0,1-2 0,1 1 1,0 0-1,1 0 0,1 0 0,0 0 0,7-24 0,-1 19-2257,1 2 1,23-34-1</inkml:trace>
  <inkml:trace contextRef="#ctx0" brushRef="#br0" timeOffset="-1837.94">1587 101 8388,'0'0'5546,"6"-3"-4713,-5 3-732,14-6 278,-15 6-357,0 0 1,0 0-1,-1-1 1,1 1-1,0 0 1,0 0-1,0 0 0,-1 0 1,1 0-1,0 0 1,0 0-1,0 0 1,0 0-1,0-1 1,0 1-1,-1 0 1,1 0-1,0 0 1,0 0-1,0-1 1,0 1-1,0 0 0,0 0 1,0 0-1,0 0 1,0-1-1,0 1 1,0 0-1,0 0 1,0 0-1,0 0 1,0-1-1,0 1 1,0 0-1,0 0 0,0 0 1,0 0-1,0-1 1,0 1-1,0 0 1,0 0-1,0 0 1,0 0-1,0-1 1,0 1-1,1 0 1,-1 0-1,0 0 1,0 0-1,0 0 0,0-1 1,0 1-1,0 0 1,1 0-1,-1 0 1,0 0-1,0 0 1,0 0-1,0 0 1,1 0-1,-1 0 1,-13-4 133,0 1 1,0 1-1,0 0 1,0 1-1,-1 1 1,1 0-1,0 1 1,0 0-1,1 1 1,-1 0-1,0 1 1,0 2-1,0-1 1,1 0-1,0 1 1,0 2-1,0-1 1,0 0-1,1 1 1,-13 12-1,12-8-94,1 0-1,0 1 1,0 0-1,2 1 1,-1-1 0,2 2-1,0-1 1,1 2-1,0-1 1,1 1-1,0 0 1,1 0-1,1 0 1,0 1-1,1 0 1,1-1-1,0 31 1,2-41-62,1-2 0,0 1 0,0 0 1,0-1-1,0 1 0,1-1 1,0 1-1,-1 0 0,1-1 0,0 0 1,1 0-1,-1 0 0,1 0 0,-1 1 1,1-1-1,0-1 0,6 5 0,8 6 6,40 22 0,-32-19-1,39 23 5,-2 1-1,-2 4 1,61 58-1,-102-83-4,0 2-1,-1 0 1,-2 1 0,25 43-1,-32-47 4,0 0 1,-2-1-1,0 2 1,-1 0-1,-1 1 0,-1-1 1,4 32-1,-7-34 8,3 71 15,-4-80-10,0-2 0,-1 1-1,0 1 1,0-1-1,-1 0 1,1 0 0,-2 0-1,1-1 1,-5 10-1,3-11 13,0 0-1,0-1 0,-1 1 0,1 0 0,-1-2 1,0 1-1,0 0 0,-1 0 0,1-1 0,-1 0 1,1-1-1,-1 1 0,0-1 0,-8 2 0,-6 2 56,-2-2 0,-41 4 0,-219-3 175,185-6-886,95 2 552,1-1-1,0 0 0,0 0 0,-1 0 0,1-1 1,0 1-1,-1 0 0,1 0 0,0-1 0,-1 1 1,1 0-1,0-1 0,0 1 0,0-1 1,-1 0-1,1 1 0,0-1 0,0 0 0,0 0 1,-1-1-1,0 0-198,1-1 1,0 1-1,0-1 1,1 0 0,-1 1-1,0-1 1,1 1-1,0-1 1,-1-3-1,0-41-5890</inkml:trace>
  <inkml:trace contextRef="#ctx0" brushRef="#br0" timeOffset="-1446.65">2283 1480 8724,'0'0'6840,"0"-6"-5970,1-204 2565,-3-239-2577,2 446-956,0-1 0,-1 0-1,0 0 1,1 0 0,-1 0 0,0 0 0,-1 1 0,1-1 0,-1 1-1,0-1 1,0 0 0,-3-3 0,0 1-1267,-2-2 1,1 2 0,-15-11-1,-10-7-7202</inkml:trace>
  <inkml:trace contextRef="#ctx0" brushRef="#br0" timeOffset="-904.3">2111 411 7267,'0'0'6609,"19"-35"-6196,-19 35-413,89-147 1345,-81 136-1252,0 2 0,0 0 1,1-1-1,0 2 0,1-1 1,-1 1-1,2 1 0,-1 1 1,1-2-1,0 3 0,15-7 1,-7 5-53,1 2 0,-1 0 0,1 2 1,41-4-1,-40 5-20,0 2 1,0 0-1,0 1 1,36 8-1,-44-6 1,1 1 1,-1 0-1,1 1 0,-1 2 0,0-1 1,-1 0-1,23 17 0,-19-10-16,0 0-1,0 1 0,-1 1 1,-1 0-1,-1 1 0,-1 1 1,0-1-1,-1 2 0,0 0 1,-1 1-1,-1-1 0,-1 1 1,-1 1-1,-1 0 0,0 0 1,4 32-1,-8-29 19,0 0-1,-1 0 1,-4 30 0,2-45 0,0-1 1,0 0-1,-1 1 1,0-1-1,-1-1 1,1 2-1,-1-1 1,-1-1-1,1 0 1,-1 1-1,0-1 1,-1 0-1,-9 10 0,3-6 83,-1-1-1,-1 0 1,1 0-1,0-2 1,-2-1-1,1 1 1,-1-1-1,0-1 1,0-1-1,-1 0 1,0-1-1,-15 3 0,-26 0 363,-106-3-1,105-4-134,55 1 117,2 1-440,1 1 1,-1-1-1,1 0 1,-1 0-1,1 1 1,0-1-1,0 0 1,-1 0-1,1 1 0,0-1 1,0 0-1,0 0 1,0 0-1,0 0 1,0-1-1,2 2 1,112 83 426,-32-26-273,-26-16-125,52 40 43,135 75-1,-232-150-102,156 78-3313,-147-77 2339,0-1-1,1-2 1,-1 1-1,1-2 1,0-1-1,32 2 1,3-5-8621</inkml:trace>
  <inkml:trace contextRef="#ctx0" brushRef="#br0" timeOffset="-903.3">4403 1291 9957,'0'0'8483,"252"-31"-8258,-188 31-81,-6-4-144,-12 1-80,-8-4-929,-23-4-2320,-15-2-4515</inkml:trace>
  <inkml:trace contextRef="#ctx0" brushRef="#br0" timeOffset="-494.39">4326 861 11573,'0'0'8580,"252"44"-8580,-175-40-240,-5-4-1649,-15 0-8868</inkml:trace>
  <inkml:trace contextRef="#ctx0" brushRef="#br0" timeOffset="9175.4">804 1833 6067,'0'0'13579,"0"3"-13365,20 797 605,9-577-745,-24-190-73,-3-28 34,0 0 0,1 0 1,-1-1-1,1 0 0,0 1 1,0 0-1,0-1 0,1-1 1,-1 1-1,1-1 0,5 6 1,-6-8-29,0 1 1,0-1-1,0 0 1,0 0-1,1 0 1,-1 0-1,0-1 1,0 1 0,1-1-1,-1 0 1,6 0-1,4 1 1,74 6 14,0-3-1,1-6 0,-1-2 1,167-31-1,-221 28-4,1 2 0,52-1 0,-85 6-22,0-1 0,-1 1 0,1-1 0,0 1 0,-1-1 0,1 0 0,-1 1 0,1-1 0,-1 1 1,1-1-1,-1 0 0,1 0 0,-1 1 0,0-1 0,0 0 0,1-1 0,-1 2 0,0-1 0,0 0 0,0 0 0,0 1 0,0-1 1,0 0-1,0 0 0,0 0 0,0 1 0,0-1 0,0 0 0,0 0 0,-1 1 0,1-1 0,0 0 0,-1 0 0,1 1 0,0-1 0,-1 0 1,1 1-1,-2-2 0,-8-12-67,-2 2 0,0-1 1,-28-19-1,12 9-7,-108-87-134,136 110 225,0 0 0,0 0 0,0 0 0,0 0-1,0 0 1,0 0 0,-1 0 0,1 0 0,0 0 0,0 0 0,0 0 0,0-1 0,0 1 0,0 0 0,0 0 0,0 0 0,0 0 0,0 0 0,0 0-1,-1 0 1,1-1 0,0 1 0,0 0 0,0 0 0,0 0 0,0 0 0,0 0 0,0-1 0,0 1 0,0 0 0,0 0 0,0 0 0,0 0 0,0 0 0,0 0-1,1-1 1,-1 1 0,0 0 0,0 0 0,0 0 0,0 0 0,0 0 0,0 0 0,0 0 0,0-1 0,0 1 0,0 0 0,0 0 0,1 0 0,-1 0-1,0 0 1,0 0 0,0 0 0,0 0 0,13-3 191,30 3-337,-25 1 201,-1-1-60,29-1 7,-1 2-1,76 12 1,-84-6 22,-8-1-23,0-1 1,-1 2 0,0 2-1,-1 1 1,46 21 0,-72-31 8,-1 0 1,0 1 0,1-1 0,-1 0 0,0 0-1,1 0 1,-1 2 0,0-2 0,1 0 0,-1 0-1,0 1 1,0-1 0,1 0 0,-1 1 0,0-1-1,0 0 1,0 1 0,1-1 0,-1 0 0,0 1-1,0-1 1,0 0 0,0 1 0,0-1 0,0 0 0,0 1-1,0-1 1,0 0 0,0 1 0,0-1 0,0 1-1,0-1 1,0 0 0,0 1 0,0-1 0,0 0-1,-1 1 1,1-1 0,0 0 0,0 1 0,0-1-1,0 0 1,-1 0 0,1 1 0,0-1 0,-1 0-1,1 1 1,0-1 0,-1 0 0,-17 13 176,-53 18-194,-57 31 11,109-51-3,0 1 1,0 0-1,1 2 1,-21 21-1,19-13 43,13-13 2,1-2-1,-1 0 1,-1 0-1,1 0 1,-1-1-1,-14 9 1,19-15-1240</inkml:trace>
  <inkml:trace contextRef="#ctx0" brushRef="#br0" timeOffset="9936.92">2947 2411 9588,'0'0'7865,"-10"18"-7208,2-2-526,2-8-62,1 1 0,1-1 0,-1 1 0,1 1 0,1-1-1,0 1 1,0-1 0,1 0 0,0 1 0,1 0 0,0 17-1,1 12 94,3-1 0,1-1 0,1 1 0,3 0 0,1-2 0,16 44 0,22 59 45,103 270 480,-145-397-641,38 76 276,-37-79-281,0-1-1,0 2 1,0-2 0,1 0 0,1 0 0,13 12 0,-20-19-38,1 0 0,-1 1 1,1-1-1,-1 0 0,1 0 0,0 0 1,-1 0-1,1 0 0,0 0 1,0-1-1,0 1 0,-1 0 1,1-1-1,0 1 0,0-1 0,0 0 1,0 0-1,0 0 0,0 0 1,0 0-1,0 0 0,0 0 1,0-1-1,0 1 0,0 0 1,0-1-1,-1 0 0,1 1 0,-1-1 1,1 0-1,-1 0 0,1 0 1,0 0-1,-1 0 0,1 0 1,-1-1-1,1 1 0,-1 0 0,0-1 1,0 1-1,0-1 0,1-1 1,0-1-1,5-9 41,-1-1 1,0 0-1,-1 0 0,6-26 0,-5 16 38,88-330 548,-11 35-350,-81 314-290,5-34-151,-6 38-112,-1 1 1,1-1-1,-1 1 1,1-1-1,0 1 1,-1-1-1,1 1 0,0 0 1,-1-1-1,1 1 1,0 0-1,0 0 1,-1-1-1,1 1 1,0 0-1,0 0 1,0 0-1,-1 0 0,1 0 1,0 0-1,0 0 1,0 0-1,-1 0 1,2 0-1,23 2-6658,8 4-1604</inkml:trace>
  <inkml:trace contextRef="#ctx0" brushRef="#br0" timeOffset="10678.93">4081 2879 3265,'0'0'10440,"12"4"-8986,34 11-104,-36-12-700,-9-9-54,0-1-510,-1 1 1,0-1-1,0 0 1,0 1-1,-1 0 1,0-2-1,-1 2 1,1 0-1,-1-1 1,-1 1-1,1 0 1,-1 0-1,0 0 1,0 0 0,-1 1-1,0 0 1,0-1-1,0 1 1,0 0-1,-11-9 1,3 6-60,-1 0 0,0 0 1,-1 2-1,0 0 0,0 0 0,-1 0 1,1 2-1,0 0 0,-1 1 1,0 1-1,0 0 0,-1 1 1,1 1-1,0 0 0,0 0 1,-21 5-1,30-4-16,1 0 1,0 0 0,-1 1-1,1 0 1,0 0 0,0 0-1,0 0 1,0 2-1,1-1 1,-1 0 0,1 0-1,-6 5 1,4 1 7,-2-1 1,1 0-1,1 1 0,0 0 1,-9 16-1,1 8 47,1-1-1,-16 63 1,17-40 29,2 0-1,2 0 1,3 1 0,2-1 0,5 59-1,-1-104-68,0-1-1,0 0 0,1 1 0,0-1 0,0 1 1,1-1-1,1 0 0,-1 0 0,1-1 0,1 0 1,8 14-1,-8-16-11,-1-1 1,1 0-1,0 0 1,0 0-1,0-1 1,1 0-1,0 0 1,0-1-1,0 1 1,0 0-1,0-2 0,1 1 1,-1-1-1,1 0 1,-1-1-1,0 1 1,8 0-1,-5-1-11,-1 0 1,0 0-1,1-1 0,-1 1 0,1-2 0,-1 1 0,0-1 0,1-1 0,-1 1 1,0-1-1,0-1 0,0 1 0,0-1 0,0-2 0,-1 2 0,1-1 0,-1-1 1,0 1-1,-1-1 0,1-1 0,-1 0 0,8-9 0,3-4 9,-2-3 0,-1 0 0,0-1 0,-1 0 0,-1 0 0,12-38 0,-6 6 9,20-105 0,-36 161-15,2 12 12,8 53-6,39 172-37,-40-198-15,0 0 1,3-1-1,37 68 1,-48-100-4,0-2-1,1 0 1,0-1 0,0 1-1,0 1 1,1-2-1,-1 0 1,1 0 0,6 3-1,-10-5 20,1-1-1,0 0 0,0 0 0,-1 0 0,1-1 1,0 1-1,0 0 0,0-1 0,0 0 1,0 1-1,0-1 0,0 0 0,0 0 0,0 0 1,0 0-1,0 0 0,0-1 0,0 1 1,0 0-1,0-1 0,0 0 0,-1 1 0,1-1 1,0 0-1,0 0 0,0 0 0,-1-1 1,1 1-1,-1 0 0,1 0 0,-1-1 0,3-2 1,2-3-10,0-2 1,0 1-1,-1-1 1,0 0-1,-1 0 1,0-1 0,0 1-1,2-12 1,17-88-191,-18 83 151,21-164-121,6-22 135,-24 272 104,-2 129 1,11 167 100,-16-345-125,-1-9-17,-1-1 1,1 1 0,0-1-1,1 1 1,-1-1-1,0 0 1,0 1 0,1-1-1,-1 1 1,1-1-1,-1 1 1,1-1-1,-1 0 1,1 2 0,0-2-1,1 1 1,-2-1-4,0-1-1,1 0 1,-1 0 0,0 0 0,0 0-1,1-1 1,-1 1 0,0 0 0,0 0-1,1 0 1,-1 0 0,0 0 0,0 0-1,1 0 1,-1 0 0,0 0 0,0-1-1,0 1 1,1 0 0,-1 0-1,0 0 1,0 0 0,0-1 0,0 1-1,1 0 1,-1 0 0,0 0 0,0-1-1,0 1 1,0 0 0,0 0 0,0 0-1,0-2 1,0 2 0,0 0 0,1 0-1,-1-1 1,0 1 0,0-1 0,4-15-2,15-102 132,-11 54-64,26-96 1,-29 142-63,0 1 0,2 1 0,0-1 0,1 0 0,0 2 0,1-1-1,1 1 1,1 1 0,0-1 0,16-15 0,-20 24-5,0 1 0,0 0 0,0 1 0,1-1-1,-1 1 1,1 0 0,0 1 0,0 0 0,0 0 0,1 1 0,-1 0-1,10 0 1,-12 0-34,0 1 0,0 1-1,0 0 1,1 0 0,-1 1-1,0-1 1,-1 2 0,1 0 0,0-1-1,0 1 1,-1 0 0,1 0-1,-1 0 1,1 1 0,-1 0 0,0 0-1,0 1 1,5 4 0,2 4-435,0 1 1,-2 1 0,1-1-1,7 18 1,18 30-4133,-27-44 2540,15 23-5570</inkml:trace>
  <inkml:trace contextRef="#ctx0" brushRef="#br0" timeOffset="11277.14">5266 3240 2769,'0'0'13190,"-23"224"-11797,15-152-705,4-10-79,0-14-129,4-18-288,0-15-192,0-33-3362,0-27 241,8-3-497,3 0-3393</inkml:trace>
  <inkml:trace contextRef="#ctx0" brushRef="#br0" timeOffset="11278.14">5414 2782 11349,'0'0'7716,"-27"-10"-7060,23 10-1776,4 7-2002,0 14-3137</inkml:trace>
  <inkml:trace contextRef="#ctx0" brushRef="#br0" timeOffset="11711.17">5968 2999 6659,'0'0'8321,"1"-9"-7166,-1 3-1113,0 1 0,0-1 0,-1 0-1,0 0 1,0 1 0,0-1 0,-1 0-1,0 1 1,0 0 0,0-1 0,-1 2-1,0-2 1,0 1 0,0 0 0,0 1-1,-1 0 1,0-2 0,0 2 0,-7-6-1,4 5-10,1 0-1,0 1 1,-1 0-1,0 0 1,0 0-1,0 0 1,-1 1-1,1 1 0,-1-1 1,-11-1-1,-3 1 217,1 1 0,-34 0 0,50 2-209,1 1 0,0-1 0,0 1 0,0-1 0,0 1 0,0 1 0,0-1-1,0 0 1,0 1 0,1 0 0,-1-1 0,0 2 0,1-1 0,-5 4 0,2 0 9,1-1 0,-1 1 0,1 1-1,0-1 1,1 0 0,-8 15 0,1 3 50,1 1 0,1 0 0,-8 39 1,10-18 125,0 0 0,2 1 0,2-1 0,3 1 1,5 48-1,-4-89-213,0 2 0,0-1 1,1-1-1,0 2 0,0-2 0,1 0 0,-1 2 1,0-2-1,2-1 0,0 1 0,-1 1 1,2-2-1,-1 1 0,1-1 0,0 1 1,0-2-1,0 1 0,1-1 0,-1 0 1,1 0-1,0 0 0,0-1 0,1 0 1,-1 0-1,1 0 0,-1-1 0,1 0 1,0-1-1,0 1 0,9 1 0,-5-2-4,1 0 0,-1 0-1,1-1 1,0-1-1,-1 0 1,15-3 0,-19 2-5,0 0 0,0-1 0,0 0 0,0 0 0,-1 0 0,1 0 0,-1-2 0,0 1 0,0 0 0,10-11 0,-2 0 0,0-2-1,-1 0 1,0 0 0,-2-1 0,0-1 0,15-36-1,-3-3 3,12-62 0,-34 118-5,-1 0 1,1 0 0,-1-1 0,1 2 0,0-1-1,0 0 1,0 0 0,0 1 0,0-1 0,1-1-1,5 5 2,3 16 19,38 131 190,-28-81-293,3 0 0,33 67 0,-53-129-104,1 2 0,0-2 0,0 1 0,1-1-1,0 0 1,0 0 0,0-1 0,0 0 0,1 1-1,0-1 1,10 5 0,-13-8-200,1 0 0,0-1-1,0 2 1,0-2 0,0 0 0,0 0 0,0 0 0,1-1-1,-1 0 1,0 0 0,0 0 0,0 0 0,1 0-1,-1-1 1,0 1 0,0-1 0,0 0 0,0-1 0,0 0-1,0 0 1,0 1 0,6-5 0,0-1-1615,-1 0 1,0-1-1,13-14 1,-22 22 1995</inkml:trace>
  <inkml:trace contextRef="#ctx0" brushRef="#br0" timeOffset="12193.91">6904 2859 5987,'0'0'7734,"-41"-9"-6157,-133-20-262,164 27-1230,-1 1 0,1 0 0,-1 0 0,0 1 0,1 0 1,-1 1-1,1 0 0,-1 1 0,1 0 0,-1 0 0,1 1 0,0 1 0,-18 8 0,17-4 29,1 0 0,-1 0-1,3 2 1,-2-1 0,2 0-1,-1 2 1,1-1 0,-10 16-1,11-13 14,0-2 0,1 2 0,0 0-1,1 0 1,0 0 0,1 0 0,-3 19 0,3-5 154,2-1 1,1 52 0,1-71-267,1-1 0,0 0 0,0 0 0,0 1 1,1-1-1,0 0 0,0 0 0,1 0 0,0 0 0,0-1 0,0 1 0,1 0 1,0-1-1,0-1 0,0 1 0,0 1 0,1-2 0,0 0 0,7 5 1,9 5-101,0-2 0,0 0 1,43 15-1,9 7-1843,-72-33 1458,1 0 0,-1-1 0,1 1 0,-1 1 0,1-1 0,-1 0 0,0 0 0,0 0 0,0 1 0,0-1 0,0 0 0,0 1 0,0-1 0,0 1 0,0-1 0,-1 2 0,1-2-1,0 1 1,-1 0 0,0-1 0,1 1 0,-1 0 0,0-1 0,0 1 0,0 0 0,0 2 0,0 16-4666</inkml:trace>
  <inkml:trace contextRef="#ctx0" brushRef="#br0" timeOffset="12194.91">6652 3590 2097,'0'0'13462,"-123"155"-12694,85-131-607,-7-10-161,-1-10-209,4-4-1215,15 0-1922,23-24-3969</inkml:trace>
  <inkml:trace contextRef="#ctx0" brushRef="#br0" timeOffset="12866.94">7710 3086 10053,'0'0'7475,"0"-18"-7093,0-55-180,0 70-190,0-1-1,-1 1 1,0 0 0,1 0-1,-1 0 1,0 0-1,-1 1 1,1-2 0,0 1-1,-1 1 1,0-1-1,1 1 1,-1-1 0,0 1-1,0 0 1,-1-1-1,1 0 1,0 1 0,-1 1-1,1-1 1,-1 0-1,0 1 1,0-1 0,1 1-1,-1 0 1,0 0-1,-5-1 1,-5-1 65,1 1 0,0-1 1,-1 2-1,0 0 0,-13 2 0,13-1 32,5 0-72,0 0-1,0 0 1,0 1 0,0 1 0,0-1 0,1 1-1,-1 0 1,0 1 0,1-1 0,0 1 0,-1 1 0,1-1-1,0 2 1,1-1 0,-1 1 0,1-1 0,0 1-1,0 2 1,-8 8 0,-5 7 101,0 1 0,2 1 0,0 0-1,-26 54 1,35-59-83,0 0-1,1 1 0,1 0 0,1 1 0,1-1 1,1 1-1,-1 40 0,4-53-55,0-1 0,1 0 0,0 1 0,0-2 0,1 1 0,0 1 0,0-2 0,0 1 0,1 0 0,0 0-1,1-1 1,-1 0 0,1 1 0,0-2 0,1 1 0,0-1 0,-1 1 0,2-1 0,-1 0 0,1-1 0,-1 0 0,1 1 0,1-1 0,-1 0 0,0-1-1,1 0 1,0-1 0,0 1 0,10 2 0,-5-2-16,0 0 0,0-1 0,0 0 0,1-1 1,-1-1-1,1 0 0,19-2 0,-25 1 6,0 0 0,-1-1 0,1 0 0,-1 0 0,1 0 0,-1-2 1,1 2-1,-1-2 0,0 1 0,-1-1 0,1 1 0,-1-1 0,1-2 0,8-7 0,-4-1 8,-1 1-1,0-1 0,-1-1 0,-2 2 1,12-32-1,17-81 61,-22 75 42,-5 31-77,-8 20-21,0 0 0,1 0 0,-1-1 1,0 1-1,0 0 0,1-1 1,-1 1-1,0 0 0,0 0 0,1-1 1,-1 1-1,0 0 0,0 0 1,1 0-1,-1-1 0,0 1 0,1 0 1,-1 0-1,1 0 0,-1 0 0,0 0 1,1 0-1,-1 0 0,0 0 1,1 0-1,-1 0 0,0 0 0,1 0 1,-1 0-1,1 0 0,-1 0 1,0 0-1,1 0 0,-1 0 0,0 0 1,1 0-1,-1 0 0,0 1 1,1-1-1,-1 0 0,0 0 0,1 0 1,-1 1-1,0-1 0,0 0 1,1 1-1,-1-1 0,0 0 0,0 0 1,0 1-1,1-1 0,-1 0 0,0 1 1,0-1-1,0 0 0,0 1 1,0 0-1,8 15 41,-1 1 1,0 1-1,-2-2 1,0 2-1,2 19 1,7 20-58,-9-38-12,4 13 61,16 38 1,-22-61-66,0-2 1,1 0-1,0 0 1,0 0-1,1-1 1,0 2-1,0-2 1,0-1-1,0 1 1,12 9-1,-16-14 5,0 0 0,1 0 0,-1 0-1,1 0 1,-1 0 0,1 0-1,-1 0 1,1-1 0,0 1-1,-1 0 1,1-1 0,0 0-1,0 1 1,-1-1 0,1 0-1,0 0 1,0 0 0,0 0-1,-1 0 1,1 0 0,0 0 0,0-1-1,-1 1 1,1 0 0,0-1-1,0 0 1,-1 1 0,1-1-1,-1 0 1,1 0 0,-1 0-1,1 0 1,-1 0 0,1 0-1,-1 0 1,0 0 0,3-3-1,1-5-42,-1 1-1,1 0 1,-1-1-1,-1 0 0,5-17 1,-4 13 121,3-10-60,15-41 2,-21 60 8,1 0 1,0 0 0,0 0-1,0 0 1,1 0 0,-1 0 0,1 1-1,0 0 1,0 0 0,0 0-1,5-5 1,-7 7 0,0 1 0,-1 0 0,1-1 0,0 1 0,-1 0 0,1-1 0,0 1 0,-1 0 0,1 0 0,0 0-1,0-1 1,-1 1 0,1 0 0,0 0 0,0 0 0,-1 0 0,1 1 0,0-1 0,0 0 0,-1 0 0,1 0 0,0 0 0,0 1 0,-1-1-1,1 0 1,0 1 0,-1-1 0,1 0 0,-1 1 0,1-1 0,0 1 0,-1-1 0,1 1 0,-1-1 0,1 2 0,12 25 142,-10-20-105,5 14 44,2 2-7,0 0-1,1 0 1,24 34 0,-31-51-78,0-1 0,0-1 0,0 1-1,1 0 1,0 0 0,0-1 0,0 0 0,0-1 0,1 1 0,0-1-1,-1 1 1,1-2 0,0 1 0,1-1 0,-1 0 0,0-1 0,1 1-1,-1-1 1,9 0 0,-2 1-20,1-2 0,-1 0 0,-1 0 0,2-1 0,-1-1 1,0 0-1,0-1 0,0 0 0,0-1 0,-1-1 0,1 0 0,12-7 0,9-9-14,-2-2 1,-2-1-1,0-1 0,-1-1 1,33-41-1,-55 59-138,-1 1-1,-1 0 1,1-2-1,-1 2 1,5-13-1,-9 18 68,0 0-1,0 0 0,-1 0 0,1 0 0,0 0 0,-1 0 0,0-1 0,1 1 0,-1 0 1,0 0-1,0 0 0,0-1 0,-1 1 0,1 0 0,0 0 0,-1 0 0,0 0 0,1-1 1,-1 1-1,0 0 0,0 0 0,0 0 0,0 1 0,0-1 0,-1 0 0,1 0 1,-1 1-1,1-1 0,-1 1 0,-1-3 0,-47-23-5239</inkml:trace>
  <inkml:trace contextRef="#ctx0" brushRef="#br0" timeOffset="13308.16">7534 2480 10725,'0'0'6259,"195"-93"-5571,-134 90-528,-7 3-160,-9 0-1008,-14 14-4499</inkml:trace>
  <inkml:trace contextRef="#ctx0" brushRef="#br0" timeOffset="13974.01">10579 3443 2785,'0'0'11392,"11"-22"-10018,41-68-243,-34 49 455,-18 21-778,-3 7-576,2 9-203,0 0 1,0-1-1,-1 2 1,1-1-1,-1 0 1,0 1 0,-1-1-1,1 1 1,0-2-1,-1 2 1,0 0 0,0 0-1,0 0 1,0 1-1,-1-1 1,1 0 0,-6-3-1,-7-3 11,2-1-1,-34-12 0,24 15 19,-1 2 1,1 0-1,-1 0 0,1 2 0,-1 2 0,0 0 0,-42 4 0,54-2-28,0 2 1,1-1-1,-1 1 1,1 0-1,0 1 1,0 1-1,0-1 0,0 3 1,1-2-1,0 2 1,-18 13-1,22-14-16,-1 1 1,1 0-1,0 0 0,0 1 0,1-1 0,0 1 0,0 0 1,1 0-1,0 1 0,1 0 0,0 0 0,0 0 0,1 0 1,0 0-1,-3 21 0,3-13 16,2 39-1,1-52-26,0 1 0,1-1 0,-1 2 0,1-2-1,0 0 1,1 1 0,-1-1 0,1 1 0,0-1-1,0 0 1,0 0 0,0 0 0,6 7 0,-2-6-4,0 0 0,0-1-1,0 1 1,0-1 0,1-1 0,0 1 0,0-1 0,0-1 0,0 1 0,-1 0 0,14 1 0,4 0-5,-1-2 1,39 1-1,-47-3-9,-1-1-1,1 0 1,-1-1-1,1 0 1,-1-1-1,-1-1 1,1-1-1,-1 0 0,1 0 1,-1-1-1,0-1 1,-1 0-1,1 0 1,-1-2-1,-1 0 1,19-17-1,-11 5-15,0-1 0,-2-1 0,0 0 0,-3-1 0,1-1 0,-2 0 0,-1-1 0,-1-1 0,-1 0 0,-1 0 0,5-31 0,0-18-69,-3 0 0,2-145 0,-12-96 385,-14 343 292,0 11-566,3 1 1,0 1 0,-4 48 0,-5 123-22,13 106-3,6-240 13,0-61 0,0 0-3,0 0 1,1-1-1,4 26 1,-4-37 0,0 0-1,-1 0 1,1-1-1,0 2 1,1-1 0,-1-1-1,0 1 1,1-1 0,0 1-1,-1-1 1,1 0-1,0 1 1,0 0 0,1-1-1,-1-1 1,0 1 0,1 0-1,-1 0 1,1-1-1,-1 1 1,1-1 0,0 0-1,4 1 1,-3 0-19,0-1 0,0-1 0,1 1 0,-1 0 0,1-1 0,-1 0 0,0 0 0,1 0 0,-1-1 0,1 1 0,-1-1 0,0 0 0,1 0 0,-1 0 0,0-1 0,0 1 0,0-1 0,0 0-1,0 0 1,-1-1 0,1 1 0,0-2 0,5-4 0,2-4-12,0-2 0,-2 0 0,0 1 0,15-31 0,-4 8 12,-12 22 13,-5 9 5,0-1 0,0 1 0,0 1 0,0-1 0,1 0 0,0 0 0,8-6 0,-12 11 2,1-1 1,-1 1-1,1 0 1,-1 0-1,0-1 0,1 1 1,-1 0-1,1 0 1,-1 0-1,1 0 1,-1 0-1,1-1 0,-1 1 1,1 0-1,-1 0 1,1 0-1,-1 0 1,1 0-1,-1 1 0,0-1 1,1 0-1,-1 0 1,1 0-1,-1 0 0,1 0 1,-1 1-1,1-1 1,-1 0-1,0 0 1,1 1-1,-1-1 0,1 0 1,-1 0-1,0 1 1,1-1-1,-1 0 1,0 1-1,0-1 0,1 1 1,-1-1-1,0 0 1,1 2-1,8 25 40,-9-25-34,22 94 179,-15-57-129,1-1 0,2-1 1,28 68-1,-35-100-60,0 1 0,0 0 0,-1-1-1,2-1 1,-1 1 0,1-1 0,0 2 0,1-2-1,-1 0 1,1-1 0,-1 1 0,1-1 0,0 1 0,1-1-1,-1 0 1,1-1 0,-1 1 0,1-1 0,0-1-1,0 1 1,0-1 0,-1 0 0,2 0 0,-1 0 0,0-1-1,0 0 1,0 0 0,0-1 0,0 0 0,0 0-1,0 0 1,0 0 0,-1-1 0,7-2 0,-2-2-11,0 0 1,0-1 0,0 1 0,-1-1-1,-1-2 1,1 2 0,-1-1 0,0-2-1,10-15 1,3-5-19,31-62-1,-39 64 24,-1-2-1,-2 0 1,0 0-1,-3-2 1,0 2-1,-2-1 1,-1-1 0,-2 0-1,-2-44 1,0 72 12,0 1 1,0 0 0,-1 0 0,1 1 0,-1-1 0,0 0 0,0 0 0,0 0 0,0 0-1,0 1 1,-1-1 0,1 1 0,-1-1 0,0 1 0,0 0 0,0 0 0,-3-4 0,1 3 1,1 0 1,-1 1 0,-1 0 0,1-1 0,0 2 0,0-1 0,-1 0 0,1 0 0,-1 1-1,-5-1 1,-3 0-1,1 1-1,0 1 1,-1 0-1,1 0 1,0 1-1,0 1 0,-1 0 1,-10 5-1,13-4-13,0 1 1,0 1-1,1-1 0,-1 2 0,1 0 1,1 0-1,-1 0 0,1 2 0,0-1 0,0 0 1,1 1-1,0 0 0,1 1 0,0 0 0,-7 12 1,6-10-506,1 2 1,1-2 0,0 2 0,1 0 0,0 0-1,1 0 1,0 0 0,1 0 0,0 0 0,1 1 0,2 25-1,9 11-5150</inkml:trace>
  <inkml:trace contextRef="#ctx0" brushRef="#br0" timeOffset="14673.59">11769 2989 9124,'0'0'7822,"-19"4"-7360,-57 15-177,75-19-268,-1 1-1,1-1 0,0 0 0,0 2 0,0-2 1,-1 1-1,1-1 0,0 1 0,0 0 0,0 0 0,0-1 1,0 1-1,0 0 0,0 0 0,1 0 0,-1 0 1,0 0-1,0 0 0,1 0 0,-1 0 0,1 0 0,-1 0 1,1 0-1,-1 0 0,1 1 0,-1-1 0,1 0 1,0 0-1,0 1 0,0 0 0,0-1 0,0 0 0,0 0 1,0 0-1,1 3 0,0-1-1,0 0 0,1 0-1,-1 1 1,1-1 0,0 0 0,0 0 0,0 0 0,0-1 0,3 4-1,20 15 22,0-1-1,1-1 1,1-1-1,32 15 1,40 27 75,-86-51-39,-1 1 1,0 0-1,-1 1 1,0 0-1,0 1 1,-1 0 0,15 25-1,-21-31-5,0 0-1,-1 2 0,0-1 1,0-1-1,-1 1 0,0 1 1,0-1-1,0 0 0,-1 1 0,-1-1 1,1 1-1,-1 0 0,0-1 1,-1 0-1,1 1 0,-2-1 1,1 0-1,-4 9 0,4-12-57,0-1-1,-1 0 1,0 1-1,0-1 0,0-1 1,0 1-1,-1 0 1,1-1-1,-1 1 0,1-1 1,-1 0-1,0 1 1,-4 2-1,-2 0-3,0-1 1,0 0-1,-15 6 0,-4-3-278,0-1 1,-1 0-1,0-3 0,0-1 0,0 0 0,0-3 1,-54-6-1,64 4-740,1 0-1,0-1 1,0-1 0,-21-9-1,11 1-4458,-43-29-1,69 41 5280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10T13:16:30.5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1028 11477,'0'0'3175,"0"7"-2271,3 49 294,3 0 0,15 65-1,2 6-521,-4 169 1979,-19-372-2442,6-176-6,-2 215-202,1 0 0,2-1 0,2 2 0,23-66 0,-6 42-14,40-70-1,-53 108-105,0 0-1,2 1 1,1 1-1,0 1 1,1 0 0,24-20-1,-35 35-107,0-1 0,1 1 0,-1-1 0,1 2 0,0 0-1,0 0 1,0 0 0,0 1 0,10-2 0,-10 2-851,-1 1 0,1 0 0,-1 1 0,1 0 0,0 1 1,9 2-1,20 8-8475</inkml:trace>
  <inkml:trace contextRef="#ctx0" brushRef="#br0" timeOffset="541.92">772 1083 10453,'0'0'3375,"38"5"-2548,126 18-246,-146-21-456,0 1-1,0-2 1,0-1-1,0-1 1,1-1-1,-1 0 1,0-1-1,-1-1 0,1 0 1,19-9-1,-26 8-35,0-1 0,0 0 0,-1-2-1,0 1 1,0-1 0,0 0 0,-1-1 0,0-1-1,-1 1 1,0 0 0,0-2 0,-1 1-1,6-12 1,-8 12 9,-1 1 1,0-2-1,0 2 0,-1-1 0,0-1 0,0 1 0,-2-1 1,2-13-1,-2 20-78,-1 0 1,0 1-1,0-1 1,0-1-1,-1 2 1,1-1-1,-1 0 1,0 1-1,0-1 1,0 0-1,0 0 1,-1 1-1,1-1 1,-1 1-1,0 0 1,0-1-1,0 1 1,-1 0-1,1 0 1,-1 0-1,0 1 1,0-1-1,0 1 1,0 0-1,-5-4 1,-8 0-15,0 1-1,-1 1 1,1 0 0,-1 1 0,1 1-1,-1 1 1,0 0 0,0 1 0,0 1-1,1 1 1,-1 0 0,-32 10 0,32-6 2,1 1 1,1 2 0,-1 0-1,1 1 1,1-1 0,0 2-1,0 0 1,-17 19 0,2 2 42,1 1 0,-33 51 1,35-43 87,1 0 0,3 1 1,-33 91-1,45-106 27,2 1 0,2 2-1,0-2 1,2 1 0,1 0 0,1 1-1,4 52 1,-1-78-157,0 2 0,-1-1 0,1-1 0,1 1 0,-1 0 0,1 0 1,0-1-1,0 0 0,0 1 0,0 0 0,1-1 0,0 0 0,0-1 0,0 1 0,0 0 0,1 0 0,0-1 0,-1 0 0,1 0 0,0 0 0,0-1 0,1 1 0,-1-1 0,1 0 0,6 3 0,4-1-49,0 0 0,1-1 0,-1-1 0,1-1 0,0 0 0,29-2 0,-33 0-33,1 0 1,-1-2 0,1 1-1,-1-1 1,0-1 0,0-1-1,-1 0 1,1 0 0,-1-1-1,0-1 1,0 1 0,14-13-1,-5 2-975,0-2-1,-1 0 0,-1-2 0,29-42 1,1-18-5182</inkml:trace>
  <inkml:trace contextRef="#ctx0" brushRef="#br0" timeOffset="542.92">2003 681 11701,'0'0'1476,"-34"10"-62,-106 41-352,136-50-1016,0 1 1,0 1 0,0-1 0,0 0 0,0 0 0,0 0 0,0 1 0,1 0 0,-1 0 0,1 0 0,0 1 0,0-1 0,0 1 0,1-1 0,-1 1-1,1 0 1,0 0 0,0 0 0,0 0 0,0 1 0,1-1 0,-2 6 0,0 0 106,-1 8 86,0 0 1,2-1-1,0 1 0,1 0 0,1 19 0,0-34-223,1 0-1,-1 0 0,1 1 0,0-1 1,0 0-1,0 1 0,1-1 0,-1 0 1,1 0-1,0 0 0,0 0 1,0 0-1,0 0 0,5 4 0,45 38 155,-19-17-128,-22-19 9,-1 2 1,0 0 0,0 0 0,-1 1 0,-1 0-1,0 0 1,0 1 0,-2 1 0,1-1-1,-2 1 1,0-1 0,0 2 0,-2-1 0,1 0-1,-2 1 1,2 24 0,-3-26 53,-1 0-1,-1-1 1,0 2 0,-3 15-1,3-24-76,-1 1-1,1-2 0,-1 1 0,0-1 0,-1 0 0,1 0 0,-1 1 0,0-1 0,0 0 0,0 0 0,0-1 0,-1 2 0,-6 3 0,0-1-3,0-1 0,0 1 0,-1-2 1,1 0-1,-1 0 0,0 0 0,-1-1 0,1-1 1,-22 3-1,-4-2-279,-65 0 1,87-4 83,15 0 149,-28-4-1415,27 4 1225,0 0 0,0-1 0,1 1 0,-1-1 0,0 0 0,0 1 0,0-1 0,0 0 0,1 1 0,-1-1 0,0 0 0,1 0 0,-1 1 0,1-1 0,-1 0-1,1 0 1,-1 0 0,1 0 0,-1 0 0,1 0 0,0 0 0,0-1 0,-2-28-8435</inkml:trace>
  <inkml:trace contextRef="#ctx0" brushRef="#br0" timeOffset="543.92">2243 1134 6835,'0'0'6323,"0"227"-6275,0-152 1649,0-6 224,0-13-1137,-12-12-704,5-20-80,-1-24-832,-3-6-2754,-1-60-4802</inkml:trace>
  <inkml:trace contextRef="#ctx0" brushRef="#br0" timeOffset="944.45">2468 213 3618,'0'0'3777</inkml:trace>
  <inkml:trace contextRef="#ctx0" brushRef="#br0" timeOffset="1611.35">3056 1052 1521,'0'0'11533,"-3"-16"-10767,-13-50-633,15 62-111,0 1 1,0-1-1,0 1 0,-1-1 1,0 0-1,0 1 0,0 0 0,0 0 1,0 0-1,-1 0 0,1 0 1,-1 0-1,0 1 0,0-1 1,0 1-1,0 0 0,0 0 0,0 0 1,-8-2-1,3 0 31,-1 2-1,0 1 1,0-1-1,0 2 1,-1-1 0,-10 1-1,13 0-58,2 1 31,1-1 0,-1 0 0,1 1 0,0 0-1,-1 0 1,1 0 0,0 1 0,0 0-1,-1 0 1,1 0 0,1 0 0,0 0 0,-1 1-1,0-1 1,1 1 0,0 0 0,-1 1 0,1-1-1,0 0 1,-3 6 0,-4 6 111,1 2 0,0-2-1,-11 32 1,13-29-44,-13 31 534,2 1 0,-16 79 0,28-99-475,2 0 0,0 0 1,2 0-1,2 1 0,5 54 0,-4-81-144,1 1-1,-1-1 1,1 1 0,-1-1-1,1 0 1,0 1 0,1-1 0,-1-1-1,1 1 1,0 0 0,0-1 0,0 1-1,0 0 1,1-1 0,-1-1-1,1 1 1,0 0 0,0-1 0,0 0-1,0 0 1,0 1 0,0-1-1,1 0 1,-1-1 0,1 0 0,5 1-1,5 1 9,0-1-1,0 0 1,1-1-1,-1 0 1,-1-2-1,29-2 1,-37 1-14,1 1-1,0-1 1,-1 0 0,1-1 0,-1 0 0,0-1 0,0 1-1,0 0 1,0-1 0,0 0 0,-1 0 0,0-2 0,0 2 0,0-1-1,0 0 1,-1 0 0,0-2 0,6-7 0,1-8 2,-1 1 0,0-1 0,-2 0 1,8-30-1,3-39-31,-3 0 0,5-136 0,-12 110 16,20-113 198,-4 33 31,-21 104-204,-6 90-39,-2 7 20,-2 3-4,1 2 1,0-2-1,1 2 1,0-1-1,0 0 1,1 1-1,-3 8 0,-14 72-21,14-58 37,-12 78-11,-7 163-1,19 114 5,6-360 3,-1 4-3,2 1 1,1-1-1,1-1 1,1 2-1,15 46 1,-17-70-1,1 1 1,0 0-1,1-1 1,-1 0 0,1 0-1,1 0 1,-1-1 0,1 1-1,1-1 1,-1 0-1,1 0 1,0 0 0,0-1-1,0-1 1,1 1-1,0 0 1,0-1 0,0-1-1,1 1 1,-1-1-1,1-1 1,-1 1 0,1 0-1,0-2 1,13 2-1,-13-2 0,1-1-1,-1 0 0,0 0 0,0 0 0,0-1 0,0 0 0,-1-1 0,1 0 0,0-1 1,0 1-1,-1-1 0,0 0 0,12-7 0,-10 3 3,0 0 0,0 0 0,0-1 1,-1 0-1,0 0 0,0-2 0,-1 2 0,9-16 0,1-8 4,-2 1 0,-2 0 0,0-3 0,-2 2 0,8-44 0,-12 47 118,-2 2-1,4-58 1,-9 82-27,-1 11 37,-17 85-89,7-46-75,-7 81 0,17 0-111,0-126 134,1 0-1,0 0 1,0 0-1,0 0 0,0 0 1,1 1-1,-1 0 1,0-1-1,1 0 1,0 0-1,-1 0 0,1 0 1,0 0-1,0 0 1,0-1-1,0 1 0,0 1 1,1-1-1,-1-1 1,1 1-1,-1 0 1,3 1-1,1-1-14,-1-1 0,1 1 0,-1-1 0,1 0 0,0 0 0,0-1 0,0 1 0,-1-1 0,10-1 0,-6 1-17,-1 0 0,0-1 0,1 0 0,-1-1 0,0 0 0,0 0 0,0 0 0,-1-1 0,1 1 0,0-3 0,6-2-1,-2 0 25,-1-2 0,0 1-1,0 0 1,-1-2 0,15-17-1,-4-2 76,0 0 0,-2-3 0,24-55-1,-34 67 77,0-2 0,-2 1-1,7-33 1,-11 84-1504,-1 0-2437,-1-19-1149</inkml:trace>
  <inkml:trace contextRef="#ctx0" brushRef="#br0" timeOffset="2356.82">4119 1172 1953,'0'0'5218,"0"32"-4313,0 106 925,-1-119-1378,1 0 0,1 0 1,1-1-1,1 0 0,0 1 0,1-1 0,8 21 1,-8-32-357,-1-1 0,1 2 0,1-2 0,-1 1 1,1-1-1,0 0 0,1 0 0,-1-1 0,1 0 1,0 1-1,0-1 0,1-1 0,0 0 0,0 0 1,0 0-1,9 3 0,-7-3-73,1-1 0,0 0 0,0 0 0,1 0 0,-1-1 0,1-1 0,-1 0 0,15-1 0,-20 0-31,1 0 1,0-1-1,-1 0 0,1 0 0,-1 0 0,0-2 1,1 1-1,-1 0 0,0 0 0,0 0 0,0-1 0,0 0 1,-1 0-1,1 0 0,-1-1 0,0 0 0,4-4 1,5-8-25,-1-1 1,-1 1-1,-2-2 1,0-1-1,0 1 1,-1 0-1,-1-1 1,-1-1-1,5-28 1,-4 6 313,-2-1 1,-1 0 0,-4-60 0,0 99-203,0-1 0,0 1 0,-1 0 0,0-1 0,1 1 0,-2-1 0,1 1 0,0 0 0,-1 0 0,0 1 0,0-1 0,-4-7 0,4 9-18,0 0 0,-1 0 0,0-1 1,1 1-1,-1 1 0,0-2 0,0 1 0,0 1 0,0-1 1,-1 1-1,1 0 0,0 0 0,-1 0 0,1 0 1,0 1-1,-5-1 0,-2 0-102,-1 0 0,1 1 0,0 0 1,-1 1-1,1 0 0,0 0 0,-1 1 0,1 0 0,0 1 1,1 0-1,-1 2 0,0-1 0,-10 6 0,9-2-595,0-1 0,1 1 0,0 1 0,0 0 0,1-1 1,1 3-1,-1-2 0,2 2 0,-1 0 0,-6 13 0,-12 32-7641</inkml:trace>
  <inkml:trace contextRef="#ctx0" brushRef="#br0" timeOffset="2797.66">4875 1127 7924,'0'0'6536,"-33"-9"-5058,33 9-1478,-137-39 1254,134 39-1228,0-1 1,1 0-1,-1 1 0,0 0 1,0 0-1,1-1 1,-1 1-1,0 1 0,0-1 1,0 0-1,1 1 1,-1-1-1,0 1 0,1 0 1,-1 0-1,0 0 1,1 0-1,-4 2 0,4-1-12,1 0-1,-1-1 0,1 2 1,0-1-1,-1 0 0,1 0 1,0 0-1,0 0 0,0 0 0,0 1 1,1-1-1,-1 4 0,-2 1 36,0 3 32,1 1 0,0-1 0,1 1 0,0-1 0,0 2 0,2 10 0,-1-12 91,0-7-142,0 1 0,1 0 0,0-1 0,0 0 0,0 0 0,0 0 0,0 0 0,1 0 0,0 0 0,-1 1 0,1-1 0,0 0 0,0-1 0,1 1 0,-1-1 0,0 0 0,5 5 0,7 3 9,0 0-1,21 12 1,-1-1 39,-20-10-22,0 0 1,0 1-1,-1-1 1,-1 3 0,21 26-1,-27-32-11,-1 1-1,-1 0 0,1 0 1,-2 0-1,1 0 1,-1 0-1,0 1 0,-1 0 1,0 0-1,-1 0 1,0 19-1,-1-24-44,0-1 1,0 0-1,-1 0 0,1 0 1,-1 0-1,0 1 1,0-1-1,-1-1 0,1 1 1,-1 0-1,0-1 0,0 2 1,0-2-1,-1 1 1,-3 3-1,1-3-42,1 2 1,-1-3-1,0 1 1,0 0-1,-1-1 1,1 0-1,-1 1 1,0-2 0,-8 3-1,-10 1-426,-1 0 0,0-1 1,0-2-1,-29 0 0,-70-2-4454,-14-6-4178</inkml:trace>
  <inkml:trace contextRef="#ctx0" brushRef="#br0" timeOffset="2798.66">2293 309 5122,'0'0'9020,"3"3"-7598,0-2-1192,1 1 0,0-1-1,0 0 1,0 1-1,0-2 1,0 1-1,0 0 1,0-1-1,0 0 1,0 0 0,0 0-1,1 0 1,-1-1-1,0 1 1,0-1-1,0 0 1,0 0 0,0 0-1,-1-1 1,1 1-1,0-1 1,-1-1-1,1 1 1,4-4-1,8-6-162,-1-1 0,0-2 0,23-26 0,-21 22 337,13-16-210,-5 6-131,2 1 0,0 1 0,46-35 0,-65 57-127,-7 3-18,1 0 1,0 1 0,-1 0 0,1 0 0,0 0 0,0 0-1,0 0 1,0 0 0,0 0 0,0 1 0,0-1 0,0 1 0,4-1-1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2:36:28.0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1 274 864,'0'0'4989,"9"0"2033,191-7-6115,-150-1-592,-15 1-203,141-2 264,-163 8-330,1-1-1,-1 0 1,14-3-1,-14 1-47,1 2-1,0-1 0,16 1 0,145-8 201,-145 8-188,43-7 0,-43 5 10,44-2 1,55-8-34,-76 11 325,-54-22 1086,-1 22-1377,0 1 1,-1-1 0,1 0-1,-1 1 1,0 0 0,1-1 0,-1 1-1,0 0 1,0 1 0,0-1-1,-1 0 1,-3-1 0,-14-7 24,-81-59 66,81 56-104,16 10-4,1 1 1,-1-1-1,1 0 1,0 0-1,-6-7 1,12 10-23,0-1 1,0 0-1,0 1 1,0 0-1,0-1 1,0 1-1,0 0 1,0 0-1,0 0 1,0 1-1,0-1 1,0 0-1,0 1 1,3 1-1,49 7 16,-5 4 30,-27-9-26,-1 1 0,1 2-1,-1 0 1,-1 1 0,1 1 0,20 12-1,-40-19 25,0-1 0,1 0-1,-1 1 1,0-1 0,0 0-1,0 1 1,0-1 0,-1 1-1,1 0 1,0-1 0,-1 1-1,1 0 1,-1-1 0,1 1-1,-1 0 1,0 0 0,0-1-1,0 1 1,0 0-1,0 0 1,0-1 0,0 1-1,0 0 1,-1 0 0,1-1-1,-1 1 1,1 0 0,-1-1-1,0 1 1,0 0 0,-1 1-1,-5 11-29,0-1 0,-17 21 0,15-21 57,-12 18-1,-1 0 0,-2-2 0,-50 48 0,71-74-2,-1-1 1,0 1-1,0-1 0,0 0 0,0 0 1,-1 0-1,-4 1 0,5-2-9,0 0 1,1 1-1,-1-1 0,1 1 1,-1 0-1,-5 4 0,8-5-9,-3 6-24,1-7 6,2 0 39,4-1-710,0-1 655,0 1-1,0-1 0,0 0 0,0 0 0,-1 0 1,1 0-1,2-3 0,2 0 4,17-14 21,0 0 0,-1-1-1,0-2 1,-2 0 0,-1-1-1,-1-1 1,25-40 0,-44 61 7,0 2 449,-6-9 29,-9 2-480,-1 1 1,-20-7 0,-20-8 105,-58-27-27,102 48-52,12 1-47,-1 0 0,1 0-1,-1 0 1,1 0 0,-1 0 0,1 0 0,-1 0 0,1 0 0,-1 0 0,0 0 0,1 0 0,-1 0-1,1 0 1,-1-1 0,1 1 0,-1 0 0,1 0 0,-1-1 0,1 1 0,-1 0 0,1 0-1,0-1 1,-1 1 0,1-1 0,-1 1 0,1 0 0,0-1 0,-1 1 0,1-1 0,0 1 0,0-1-1,-1 1 1,1-1 0,0 1 0,0-1 0,0 1 0,-1-1 0,1 1 0,0-1 0,0 0-1,3 5-46,0 0 0,0 0-1,1 0 1,0 0-1,-1 0 1,1-1-1,0 0 1,1 0-1,7 4 1,16 15-126,-3-2 173,-17-14-3,1 1 0,-1 0 1,0 1-1,0-1 0,-1 2 1,7 9-1,-13-15-7,0 0 647,0 0-530,-9-1-93,-279 31 470,240-28-421,-376 49 658,369-47-411,53-7-229,-34 3 329,4-3-1592,10 0-2378,5 0-2626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10T13:35:24.91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2442 8324,'0'0'6928,"0"16"-5314,0 218-1189,1-221-426,0-1 0,0 0 1,1 0-1,1 0 0,0 0 1,8 19-1,-9-24 0,1-1 1,-1 0-1,2-1 1,-1 1-1,1 0 0,-1-1 1,2 0-1,-1 0 1,0 0-1,1 0 1,0-1-1,0 0 0,1 0 1,6 4-1,-7-6 1,-1-1-1,1 1 0,0-1 0,0 0 1,0 0-1,0-1 0,1 1 1,-1-1-1,0 0 0,0-1 1,0 1-1,0-1 0,0 0 1,0-1-1,0 1 0,0-1 0,-1 1 1,1-2-1,0 1 0,-1 0 1,0-1-1,7-4 0,-2-4 70,1 0-1,-1-1 1,-1 0-1,0-1 0,-1 1 1,0-1-1,-1-1 1,0 1-1,5-21 1,1-14 99,9-72 1,-13 67-84,-10 68 299,2 1-1,0 0 1,4 27 0,14 67-656,-11-66 458,70 486-173,-60-363-65,-7 199 0,-10-363 57,0 0 0,0 1-1,0-1 1,-1 0 0,1 0 0,-1 1-1,0-1 1,0 0 0,0 0-1,0 0 1,0 0 0,-1 0 0,1 0-1,-1 0 1,0 0 0,0-1-1,0 1 1,-2 2 0,0-3 5,0 0-1,1 0 1,-1 0 0,0-1 0,0 1 0,0-1-1,0 0 1,0 0 0,0 0 0,-1-1 0,1 1 0,0-1-1,-7-1 1,2 2-4,-1-1 1,0 0-1,0-1 0,1 0 0,-1-1 1,0 0-1,1 0 0,-1-1 1,1-1-1,0 1 0,0-1 0,1-1 1,-1 1-1,1-2 0,0 1 0,0-1 1,0 0-1,1-1 0,-9-10 1,2 0-10,1-1 1,0 0 0,2-1 0,0 0 0,1-1 0,1 0 0,1 0 0,1-1 0,0 0 0,2-1 0,-3-23 0,-1-29-24,1-139-1,8 213 27,0-9 0,0-3-108,0 0-1,1 0 1,3-15 0,-3 23-17,0 0 0,0 1 0,0-1 0,1 1-1,0-1 1,0 1 0,0-1 0,0 1 0,0 0 0,0 0 0,1 0-1,0 0 1,5-4 0,4-1-1399,0 0 0,1 1 0,-1 0 1,21-7-1,14-3-5295</inkml:trace>
  <inkml:trace contextRef="#ctx0" brushRef="#br0" timeOffset="813.24">832 2960 8148,'0'0'5394,"32"-5"-4850,-14 5 65,7-3-209,4 1-112,0 2 272,1-2-528,2 2 64,-5 0-96,-1 0-288,-2 0-848,-5 0-1666,-14 0-1744</inkml:trace>
  <inkml:trace contextRef="#ctx0" brushRef="#br0" timeOffset="814.24">818 2700 8148,'0'0'5458,"105"-3"-5058,-49 3-288,5 0 33,-5 5-145,-2 0-593,-6-3-1440,-13-2-2977</inkml:trace>
  <inkml:trace contextRef="#ctx0" brushRef="#br0" timeOffset="1424.88">1626 2765 5122,'0'0'6566,"11"0"-2644,47 0-3223,32 3 448,-45 0-2195,-1-2-5745,-36-1 1852</inkml:trace>
  <inkml:trace contextRef="#ctx0" brushRef="#br0" timeOffset="1931.85">1995 2743 4690,'0'0'5272,"2"-5"-4821,6-10-160,-2-1 0,0 1-1,0-2 1,-2 1 0,5-24 0,7-95-18,-7 45-146,-3 44 206,-6 44 585,0 9-753,-2 149 49,7 212 930,-4-345-1176,-1-13-70,0 0 0,0 0 1,2 0-1,-1 0 1,1 0-1,0 0 0,1 0 1,7 16-1,-9-25-144,-1-1 0,1 1-1,0-1 1,-1 1-1,1-1 1,-1 1 0,1-1-1,0 1 1,-1-1 0,1 0-1,0 1 1,0-1 0,-1 0-1,1 0 1,0 0-1,0 1 1,-1-1 0,1 0-1,0 0 1,0 0 0,1 0-1,-1 0-205</inkml:trace>
  <inkml:trace contextRef="#ctx0" brushRef="#br0" timeOffset="2292.1">2302 2406 6243,'0'0'3447,"-4"19"-3292,-32 146 407,27-129-101,6-25 20,0 0 1,1-1-1,0 1 1,0 15-1,2-26-411,14 1-28,0-1 21,0-1 1,-1 0-1,1 0 1,0-2-1,0 0 1,-1 0-1,1-1 1,16-8-1,-27 11-73,9-5-838,0 1 0,0-1 0,-1-1 0,0 0 0,0-1 0,10-9 0,-9 2-3834</inkml:trace>
  <inkml:trace contextRef="#ctx0" brushRef="#br0" timeOffset="2709.47">2519 2510 6835,'0'0'3794,"-11"127"-2610,11-79-511,0 3-193,0-1 32,0 1-192,0-5-48,0-8-192,0-9-80,0-12-176,3-10-96,2-7-1953,6 0-1344,-3 0-81</inkml:trace>
  <inkml:trace contextRef="#ctx0" brushRef="#br0" timeOffset="3141.1">2714 2950 800,'0'0'6707,"8"65"-5714,-8-43-129,0 2-143,0-3-49,0-1-544,0-6-16,0-4-112,0-3-288,0-2-1057,0-1-2320</inkml:trace>
  <inkml:trace contextRef="#ctx0" brushRef="#br0" timeOffset="3812.44">3104 2416 5394,'0'0'6091,"-3"1"-5947,-12 2 312,-1 0 0,0 0-1,-1-2 1,-25 0 0,40-1-428,0 0 1,1-1-1,-1 2 0,1-1 1,-1 0-1,1 0 1,-1 0-1,1 1 1,-1-1-1,1 1 1,-1-1-1,1 1 1,0-1-1,-1 1 0,1 0 1,0 0-1,0 0 1,-1 0-1,1 0 1,0 0-1,0 0 1,0 0-1,0 0 0,0 0 1,0 1-1,0-1 1,1 0-1,-1 1 1,-1 1-1,1 4 26,0-1-1,0 0 1,1 0 0,-1 1-1,2-1 1,0 8-1,-1 8-187,0 137 160,0-159-46,0 1-1,0-1 1,0 1 0,0-1-1,0 1 1,1-1-1,-1 1 1,0-1 0,0 1-1,0-1 1,0 1-1,1-1 1,-1 0 0,0 1-1,0-1 1,1 1 0,-1-1-1,0 0 1,1 1-1,-1-1 1,0 1 0,1-1-1,-1 0 1,0 0-1,1 1 1,-1-1 0,1 0-1,-1 0 1,1 1-1,-1-1 1,1 0 0,-1 0-1,1 0 1,-1 0-1,1 0 1,-1 0 0,1 0-1,-1 0 1,1 0-1,-1 0 1,1 0 0,-1 0-1,1 0 1,-1 0-1,1 0 1,-1 0 0,0-1-1,1 1 1,-1 0 0,1-1-1,29-13-46,-23 10 72,3 0-1,0 1-1,1 0 1,-1 0 0,1 1-1,0 1 1,0 0-1,0 0 1,17 2-1,-25-1-3,-1 0 0,1 1 0,-1-1 0,0 1 0,1-1 0,-1 1 0,0 0-1,0 0 1,0 0 0,0 0 0,0 0 0,0 1 0,0-1 0,0 1-1,-1-1 1,1 1 0,0 0 0,-1 0 0,1-1 0,-1 1 0,0 0-1,0 0 1,0 0 0,0 0 0,0 1 0,0-1 0,0 0 0,0 4-1,2 5 12,0 0-1,-1 0 1,0 0-1,0 16 0,-1-13 38,-1-1 0,-1 1 1,0-1-1,-1 0 0,0 1 0,-1-1 0,-1 0 0,-4 12 0,5-18-35,0-1 0,0 0 0,-1 0 0,0 0 1,0 0-1,0-1 0,-1 0 0,0 0 0,0 0 1,0 0-1,-1-1 0,1 1 0,-1-2 0,0 1 1,0-1-1,0 1 0,-9 1 0,9-2-34,0-1-1,0-1 1,0 1-1,-1-1 1,1 0 0,-1-1-1,-8 1 1,13-2-155,0 1 0,0 0 0,-1 0-1,1-1 1,0 1 0,0-1 0,0 1 0,0-1 0,-1 0 0,1 0 0,0 0 0,0 0 0,1 0 0,-1-1 0,0 1 0,0 0 0,0-1 0,1 0 0,-1 1 0,1-1 0,0 0-1,-1 0 1,0-2 0,-10-30-4516</inkml:trace>
  <inkml:trace contextRef="#ctx0" brushRef="#br0" timeOffset="4412.42">3283 2401 5442,'0'0'4784,"3"18"-2076,-5 20-2275,-9 56 0,5-56 429,-2 57 0,8-94-857,1-1 0,-1 1-1,0-1 1,1 1-1,-1-1 1,0 0 0,1 1-1,-1-1 1,0 0-1,1 1 1,-1-1 0,1 0-1,-1 0 1,0 1 0,1-1-1,-1 0 1,1 0-1,-1 0 1,1 0 0,-1 1-1,1-1 1,-1 0-1,1 0 1,-1 0 0,1 0-1,-1 0 1,1 0-1,0-1 1,20 1-25,-16 0 26,9 0-64,0 0 0,1-1-1,-1-1 1,24-5 0,-31 5-461,0-1 1,-1 0 0,1 0 0,-1 0 0,1-1 0,-1 0 0,0 0-1,-1-1 1,1 1 0,-1-1 0,7-8 0,7-11-3703</inkml:trace>
  <inkml:trace contextRef="#ctx0" brushRef="#br0" timeOffset="4413.42">3513 2483 2673,'0'0'9300,"-24"159"-7891,16-92-304,3 3-209,-1-5-176,1-10 1,5-9-465,-3-17-256,3-12-80,0-12-865,22-22-10372</inkml:trace>
  <inkml:trace contextRef="#ctx0" brushRef="#br0" timeOffset="5021.69">3759 2936 1297,'2'0'15387,"8"-1"-15189,-8 0-188,1 0 1,0 0-1,-1 0 0,1 0 0,-1-1 0,1 1 0,-1-1 0,1 0 0,-1 0 0,0 0 0,0 0 0,2-2 0,25-34 75,-20 27-28,1-2-32,9-12 27,0 1 0,28-25 0,-38 39-31,-8 8-14,0 1-1,0-1 0,0 0 0,1 1 0,-1-1 0,0 1 1,1 0-1,0-1 0,-1 1 0,1 0 0,0 0 0,-1 0 1,1 0-1,0 0 0,3-1 0,-5 2 66</inkml:trace>
  <inkml:trace contextRef="#ctx0" brushRef="#br0" timeOffset="5426.54">3794 2664 4610,'0'0'4978,"7"11"-4164,6 11-333,1-2 0,1 0 0,18 19 0,-7-14 189,27 31-247,-50-53-757,8 13-1476,-7-5-3289</inkml:trace>
  <inkml:trace contextRef="#ctx0" brushRef="#br0" timeOffset="5427.54">3855 2849 7780,'0'0'6114,"62"0"-5761,-35 0 191,-3 0-368,-8 0-96,0 0-80,-3 0-208,-8 0-929,1 0-1200,-6-5-1649,0-12-1984</inkml:trace>
  <inkml:trace contextRef="#ctx0" brushRef="#br0" timeOffset="6003.32">3885 2656 7668,'0'0'4610,"-8"130"-4610,8-103 0,0-6-160,0-1-513,0-11-1280</inkml:trace>
  <inkml:trace contextRef="#ctx0" brushRef="#br0" timeOffset="6004.32">3775 2822 6627,'0'0'7716,"75"0"-7204,-43 0-176,0 0-176,3 0-160,2 0-224,-2 0-1041,-3 0-1280,0 0-2337</inkml:trace>
  <inkml:trace contextRef="#ctx0" brushRef="#br0" timeOffset="6524.92">4329 2926 3025,'0'0'8935,"-1"0"-8889,1 0 1,0 0-1,0-1 0,0 1 1,0 0-1,-1 0 0,1 0 0,0 0 1,0 0-1,0 0 0,0-1 1,0 1-1,-1 0 0,1 0 0,0 0 1,0-1-1,0 1 0,0 0 0,0 0 1,0 0-1,0-1 0,0 1 1,0 0-1,0 0 0,0 0 0,0-1 1,0 1-1,0 0 0,0 0 1,0 0-1,0-1 0,0 1 0,0 0 1,0 0-1,0 0 0,0-1 0,0 1 1,0 0-1,1 0 0,-1 0 1,0 0-1,0-1 0,0 1 0,0 0 1,0 0-1,1 0 0,-1 0 1,0-1-1,49-62 2546,-19 25-2007,31-43 281,-22 25-694,3 2 0,84-84 0,-105 122-140,-15 14-5037,-21 2 1516</inkml:trace>
  <inkml:trace contextRef="#ctx0" brushRef="#br0" timeOffset="6525.92">4339 2449 10293,'0'0'7347,"161"157"-6707,-108-102-159,1 5-241,-1 1-176,1-4-64,-6-9-128,-6-9-385,-4-15-1263,-6-10-1298,-8-9-1616,-8-5-2129</inkml:trace>
  <inkml:trace contextRef="#ctx0" brushRef="#br0" timeOffset="7020.7">5088 2984 3730,'0'0'6910,"19"-29"-1476,-14 16-4927,-5-325-75</inkml:trace>
  <inkml:trace contextRef="#ctx0" brushRef="#br0" timeOffset="7420.72">5002 2796 9412,'0'0'7476,"126"0"-7076,-94 0-368,0 0-64,3 0-1153,0 0-1488,-6 0-2257</inkml:trace>
  <inkml:trace contextRef="#ctx0" brushRef="#br0" timeOffset="7954.12">5460 2539 3009,'0'0'9501,"2"-7"-9122,1 1-318,1 0 1,-1 1-1,1-1 1,0 1 0,0 0-1,1 0 1,-1 1 0,1-1-1,0 1 1,1 0-1,-1 0 1,0 1 0,1-1-1,0 1 1,0 1 0,0-1-1,0 1 1,1 0-1,9-2 1,-8 3-20,0-1 1,-1 2-1,1-1 0,0 1 1,0 0-1,0 0 0,-1 1 1,11 2-1,-15-2-5,0 0 0,1 1 0,-1-1 0,-1 1 0,1 0 0,0-1 0,0 1 0,-1 0 0,1 1 0,-1-1 0,1 0 0,-1 1 0,0-1 0,0 1 0,0 0 0,0 0 0,-1 0 0,1 0 0,-1 0 0,0 0 0,2 6 0,0-2-6,-1 1-1,0-1 0,-1 0 0,0 1 0,0-1 1,0 1-1,-1 0 0,0-1 0,-1 1 0,0-1 1,0 1-1,0-1 0,-1 1 0,0-1 0,-1 0 1,0 0-1,0 0 0,0 0 0,-1 0 0,0-1 1,0 1-1,0-1 0,-1 0 0,-9 8 0,8-8 51,3-3-48,0 0 0,0 0 0,0 0 0,0-1-1,0 1 1,-1-1 0,1 0 0,-1 0 0,0 0 0,0 0 0,0 0-1,0-1 1,0 0 0,-4 1 0,7-2 346,4-8-553,-3 7 172,0 0-1,0 1 1,0-1-1,1 0 1,-1 1 0,0-1-1,0 0 1,1 1 0,-1-1-1,0 0 1,1 1-1,-1-1 1,0 1 0,1-1-1,-1 0 1,1 1 0,-1-1-1,1 1 1,1-1-1,4-3-8,0 1 1,1 0-1,-1 0 0,1 1 0,0 0 0,0 0 0,0 0 0,0 1 0,0 0 0,0 1 0,0-1 0,15 2 0,-17 0 14,0-1 0,0 1 0,0 0 0,0 0 0,0 0-1,0 1 1,0 0 0,0 0 0,-1 0 0,1 0 0,-1 1-1,1 0 1,-1 0 0,0 0 0,0 0 0,0 1 0,-1 0-1,5 5 1,-3 0 23,-1 0-1,0 0 0,-1 1 1,0-1-1,-1 1 0,0 0 1,0 0-1,-1-1 1,0 1-1,-1 0 0,-1 15 1,1-22-13,-1 1-5,1 0 1,-1 0-1,0-1 1,0 1-1,0-1 1,0 1-1,-1-1 1,0 1 0,1-1-1,-1 0 1,-1 1-1,1-1 1,0 0-1,-1-1 1,1 1-1,-1 0 1,0-1-1,0 1 1,0-1-1,0 0 1,0 0-1,0 0 1,-1 0-1,1-1 1,-6 2-1,-3 2-35,1-1-1,-1-1 0,0 0 0,-1-1 0,1 0 0,-22 0 0,20-1 26,-26-4-2535,38 3 2235,0-1-1,1 1 1,-1-1 0,1 0-1,-1 1 1,1-1 0,-1 0-1,1 0 1,0 0 0,-1 0-1,1 0 1,0-1 0,0 1-1,0 0 1,0 0 0,0-1-1,0 1 1,0-1 0,0 1-1,0-1 1,0-1 0,-6-25-7150</inkml:trace>
  <inkml:trace contextRef="#ctx0" brushRef="#br0" timeOffset="8589.54">5861 2560 2721,'0'0'8740,"12"-3"-8436,-7-1-171,0 0 0,0 0-1,0 0 1,7-9 0,19-15 553,-20 23-415,0 1-1,1 0 1,-1 0-1,1 1 1,0 0-1,0 1 1,0 1-1,0 0 1,0 0-1,20 3 1,-24-2-192,-7 0-59,1 0 0,-1 0 0,1 0-1,-1 1 1,0-1 0,1 1 0,-1-1 0,1 1-1,-1 0 1,0-1 0,0 1 0,1 0 0,-1 0-1,0 0 1,0 0 0,0 0 0,0 0 0,0 0 0,0 1-1,0-1 1,0 0 0,-1 0 0,1 1 0,0-1-1,-1 0 1,1 1 0,-1-1 0,1 1 0,-1-1-1,0 1 1,0-1 0,1 3 0,0 8 56,0 0 0,-1 0-1,-1 14 1,0-7-32,0-8-23,-1 0 1,-1 0-1,1 0 1,-2-1 0,0 1-1,0-1 1,-1 0 0,0 0-1,0 0 1,-1-1-1,-10 13 1,-17 29 1,20-28 39,8-17 23,1 0 0,0 0-1,1 0 1,0 0 0,0 1 0,0 0 0,1-1-1,0 1 1,-2 12 0,5-18-69,0-1 0,0 1 0,1 0 1,-1-1-1,0 1 0,1-1 0,-1 0 0,0 1 0,1-1 0,-1 0 0,1 0 1,-1 0-1,2 0 0,-1 0 20,127 23 664,-75-10-4202,-40-11-2271</inkml:trace>
  <inkml:trace contextRef="#ctx0" brushRef="#br0" timeOffset="8590.54">6320 3008 10117,'0'0'4450,"0"149"-3554,0-120-496,0-12-400,0-10-448</inkml:trace>
  <inkml:trace contextRef="#ctx0" brushRef="#br0" timeOffset="9378.93">6620 2782 4418,'0'0'6731,"2"-4"-6459,7-17 10,-1 0 0,0-1 0,-2 0 0,0-1 0,-1 1 0,1-26 0,8-35 265,-7 64-66,-6 19-466,-1 0-1,0 0 0,0 0 0,0-1 0,0 1 0,0 0 0,1 0 0,-1 0 0,0 0 1,0 0-1,0 0 0,0 0 0,1 0 0,-1-1 0,0 1 0,0 0 0,0 0 0,0 0 0,1 0 1,-1 0-1,0 0 0,0 0 0,0 0 0,1 0 0,-1 0 0,0 0 0,0 0 0,0 0 1,1 1-1,-1-1 0,0 0 0,0 0 0,0 0 0,0 0 0,1 0 0,-1 0 0,0 0 1,0 0-1,0 1 0,0-1 0,0 0 0,1 0 0,-1 0 0,2 3 34,-1 1 0,1-1-1,0 0 1,-1 1 0,0-1-1,0 1 1,1 5 0,13 77 242,-4 2 0,-1 103-1,-7-116-83,-2-60-297,0-7-316,-1-1 0,1 1 0,-2 0 0,-1 10 0,0-13-3627</inkml:trace>
  <inkml:trace contextRef="#ctx0" brushRef="#br0" timeOffset="10260.58">7040 2476 5907,'0'0'6533,"0"-2"-5113,-11 19-521,1 12-825,1 1 1,2-1 0,-6 44-1,4-21 169,9-52-212,0 0 0,0 1 0,0-1-1,0 0 1,0 0 0,0 1 0,1-1-1,-1 0 1,0 0 0,0 1 0,0-1-1,0 0 1,0 0 0,1 0 0,-1 1 0,0-1-1,0 0 1,0 0 0,0 0 0,1 1-1,-1-1 1,0 0 0,0 0 0,1 0-1,-1 0 1,0 0 0,0 0 0,1 1-1,-1-1 1,0 0 0,0 0 0,1 0-1,-1 0 1,0 0 0,0 0 0,1 0-1,-1 0 1,1 0 0,13 0 72,-10-1 56,176 4-858,-178-3 321,-1-1 0,1 1 0,0-1 0,0 1 0,0-1-1,0 0 1,-1 1 0,1-1 0,0 0 0,-1 0 0,1 0 0,-1 0 0,1-1-1,-1 1 1,1 0 0,-1-1 0,0 1 0,0-1 0,1 1 0,-1-1-1,0 1 1,0-1 0,-1 0 0,2-2 0,3-5-910,6-8-1633</inkml:trace>
  <inkml:trace contextRef="#ctx0" brushRef="#br0" timeOffset="11001.43">7280 2579 1953,'0'0'10738,"0"6"-9268,2 111 1229,26 180-1,-24-286-2646,-3-23-9113</inkml:trace>
  <inkml:trace contextRef="#ctx0" brushRef="#br0" timeOffset="11868.52">54 2413 1953,'0'0'2484,"-3"-8"-2444,0-4-42,1 8-6,1-1 0,-1 1 0,1-1 0,0 0 0,1 1-1,-1-1 1,1 0 0,3-9 7336,13 1-7026,176-107 1334,-189 117-1627,8-1 731,-11 17-494,0 1-203,1 0 1,1 0-1,0 0 0,1 0 1,1 0-1,0-1 1,1 0-1,0 0 0,1 0 1,10 17-1,-15-29-67,0 0 0,0 0-1,0 0 1,0 0-1,0 0 1,0 0 0,0-1-1,0 1 1,1 0 0,-1-1-1,0 1 1,0-1 0,1 1-1,-1-1 1,3 1-1,12 0-3803</inkml:trace>
  <inkml:trace contextRef="#ctx0" brushRef="#br0" timeOffset="14718.92">1636 2031 4834,'0'0'6625,"-6"2"-6062,-56 16 510,-1-3 0,0-3 0,-83 5 0,37-10-475,-126-9-1,210 0-549,0 0-1,0-2 0,0 0 0,1-2 1,0-1-1,0 0 0,0-2 1,1-1-1,0-1 0,1-1 0,0-1 1,1 0-1,1-2 0,0-1 1,1 0-1,0-1 0,-28-36 0,10 5-23,2-1-1,3-2 0,-31-65 0,47 81-19,2 0 0,1-1 0,2-1 0,1 0 0,2 0 0,-3-47-1,4-415 115,9 469-72,1 1 0,2 1 1,1-1-1,1 1 0,14-35 0,-1 13 85,52-91 0,-54 112-103,1 0-1,1 1 1,1 1 0,39-37 0,-42 47-29,0 2 0,1 1 1,0 0-1,1 1 0,1 1 1,0 1-1,33-12 0,242-66 130,-237 76-108,1 4 0,-1 2 0,68 0 1,-75 7-29,0 3 1,88 15 0,-94-9 10,208 49 131,-212-45-106,0 1 1,-1 3-1,74 41 0,-18 4 25,-4 4 1,117 107-1,-188-153-19,-2 2 1,-1 0-1,0 1 1,22 37-1,49 107 130,-11-17-30,-67-129-123,0 0 0,-1 1 0,0 1 0,-2 0 0,-1 0 0,-1 1 0,6 38 0,1 32 39,-2-18-13,5 128 1,-19-196-32,1 1 0,-1-1 0,-1 0 0,1 0-1,-1 0 1,-1-1 0,1 1 0,-1-1 0,-1 1 0,1-1-1,-8 7 1,-10 20 31,20-30-35,-74 120 15,62-105-4,-1 0 0,-1-1 0,0 0 0,-22 17 0,-17 6 10,-2-2 0,-1-2 0,-71 32 0,97-54 7,-1-2 0,-1-1 0,0-1 0,0-2-1,-1-2 1,0-1 0,-1-2 0,-45 1 0,-629-3 516,683-4-499,0-1 0,0-1 0,-47-14 1,-75-34 22,138 48-61,-9-4 5,1-1 0,0 0 0,1-2-1,0 0 1,0-1 0,2-1-1,-1 0 1,1-1 0,-19-24 0,8 5-15,1-2 1,3-1-1,-32-61 1,38 68 26,-24-33 0,28 45-12,1 0 0,1 0-1,0-1 1,2 0 0,0-1 0,-8-26-1,9 8-27,2-1 0,-2-51 0,5 50 3,-1 0 0,-11-46 0,10 57-11,1-1 0,1 0 1,1 1-1,4-41 0,-1 11 50,0 19-38,1 0-1,3 0 1,12-55 0,-12 79 6,1 0 0,1 1 0,0-1 0,0 2 1,16-21-1,4-10-28,0-3 1,2 2 1,44-55 0,-63 91 8,0 0 1,1 0 0,0 1-1,1 0 1,24-12 0,13-8-16,11-14 33,-28 19-6,1 1-1,1 1 1,72-32 0,-53 38-10,0 2-1,63-8 1,-106 20 21,36-4-71,92 1-1,-87 5-260,-50-1 233,-1 1 0,1-1 0,-1 1 0,1-1 0,0 0 0,-1 1 0,1 0 0,-1-1 0,1 1 0,-1-1 0,0 1 0,1-1 0,-1 1 0,1 0 0,-1-1 0,0 1 0,0 0 0,1 0 0,-1-1 0,0 1 0,0 0 0,0 0 0,0-1 0,0 1 0,0 0 0,0-1 0,0 1 0,0 0 0,0 0 0,-2 28-4807,2-28 4399,-4 27-8704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32767" units="cm"/>
          <inkml:channel name="Y" type="integer" max="32767" units="cm"/>
          <inkml:channel name="F" type="integer" max="2047" units="deg"/>
          <inkml:channel name="T" type="integer" max="2.14748E9" units="dev"/>
        </inkml:traceFormat>
        <inkml:channelProperties>
          <inkml:channelProperty channel="X" name="resolution" value="2155.72363" units="1/cm"/>
          <inkml:channelProperty channel="Y" name="resolution" value="3449.15796" units="1/cm"/>
          <inkml:channelProperty channel="F" name="resolution" value="5.68611" units="1/deg"/>
          <inkml:channelProperty channel="T" name="resolution" value="1" units="1/dev"/>
        </inkml:channelProperties>
      </inkml:inkSource>
      <inkml:timestamp xml:id="ts0" timeString="2020-11-24T12:52:41.916"/>
    </inkml:context>
    <inkml:brush xml:id="br0">
      <inkml:brushProperty name="width" value="0.05292" units="cm"/>
      <inkml:brushProperty name="height" value="0.05292" units="cm"/>
      <inkml:brushProperty name="color" value="#FF0000"/>
    </inkml:brush>
  </inkml:definitions>
  <inkml:trace contextRef="#ctx0" brushRef="#br0">1949 12211 54 0,'0'0'157'0,"0"0"-79"16,0 0 24-16,0 0-19 15,0 0 15-15,0 0-34 0,0 0-36 16,-3-2 20 0,3 2 23-16,0 0 5 0,0 0-10 15,0 0-9-15,0 0-6 16,-1 0-6-16,1 0-9 16,-1 0 8-16,1 0-18 15,0 0-4-15,0 0-9 16,0 0 0-16,0 0-9 15,0 0-3-15,0 0 6 16,0 0-6-16,2 6-2 16,13 10 2-16,6 9 2 15,5 6-3-15,1 4 2 16,1 4-2-16,-2 0 2 16,1 1-7-16,-5 0 10 0,1-3-5 15,-7 1 1-15,-1-4-1 16,-1-3 0-16,-2-5 1 15,-4-4 4-15,-1-6-5 16,-4-4 0-16,-3-6 1 16,0-3-8-16,0-2 16 15,0-1-10-15,0 0 5 16,0 0-8-16,0 0-7 16,0 0-28-16,-1 0-43 15,-4-4-127-15,1-10-337 16</inkml:trace>
  <inkml:trace contextRef="#ctx0" brushRef="#br0" timeOffset="411.06">2385 12378 649 0,'0'0'108'0,"0"0"-81"16,0 0 92-16,0 0-27 16,0 0-41-16,0 0-30 15,2-3 5-15,-2 3-7 16,0 0 5-16,0 0-12 16,0 7-4-16,0 15 7 0,-8 18-14 15,-8 13 11-15,-2 16-4 16,-4 6 3-1,-1 3 10-15,1-1 3 0,1-5-8 16,2-8-1-16,4-8-3 16,2-12-1-16,4-9 7 15,4-14-16-15,2-8 3 16,3-9-4-16,0-2-2 16,0-2-1-16,0 0-7 15,0 0-15-15,0-2-33 16,0-15-43-16,3-11-96 15,6-15-113-15,1-10-183 0</inkml:trace>
  <inkml:trace contextRef="#ctx0" brushRef="#br0" timeOffset="1252.31">2187 12056 4 0,'0'0'126'15,"0"0"-80"-15,0 0-9 16,0 0 21-16,0 0 1 16,0 0 0-16,-2-3 8 15,2 3-5-15,0 0 31 0,0 0-17 16,0 0-7-16,0 0 10 16,0 0-15-16,0 0-10 15,0 0-11-15,0 0-12 16,0-2-17-16,0-1-8 15,0-4 11-15,0-7-5 16,6-7 19-16,4-5-12 16,3-3-2-16,-1 0-9 15,2-1-1-15,-1 1 2 16,-2 3 0-16,-1 2-2 0,-2 3-3 16,-1 7 6-1,-3 4-10-15,-1 2 7 0,-2 6-5 16,0 0 8-16,-1 2-2 15,0 0 15-15,0 0-8 16,0 0-5-16,0 0 4 16,0 0-8-16,0 0 6 15,0 0-10-15,0 0-2 16,2 1-2-16,4 10-4 16,4 7 4-16,3 5 2 15,0 5 4-15,0 2-3 16,-2 0 2-16,-1-1-2 15,-1 0 5-15,0-5-4 16,-2-4 0-16,-1-7-2 16,-2-4 0-16,-2-5-1 0,-1-2 1 15,0-1 4-15,-1-1 3 16,0 0-14-16,0 0 7 16,0 0-28-16,0 0-111 15,0 3-224-15</inkml:trace>
  <inkml:trace contextRef="#ctx0" brushRef="#br0" timeOffset="2184.71">2732 12725 62 0,'0'0'82'16,"0"0"-29"-16,0 0 35 15,0 0 22-15,0 0-40 16,0 0 5-16,-2 0 3 15,2 0 4-15,0 0-3 0,0 0-1 16,0 0-15 0,0 0-9-16,0 0-9 0,0 0-13 15,0 0 1-15,0 0-15 16,0 0-3-16,0 0-12 16,5 2 12-16,9 0-1 15,6 1 7-15,4 2-13 16,2-2 18-16,3 0-13 15,4 1-13-15,0-3 8 16,-1-1-8-16,-1 3 8 16,-4-3-5-16,-4 1 1 15,-4 0-4-15,-5 1 3 16,-3-1-3-16,-2 0 0 16,-4-1 2-16,-1 0-1 0,0 0 0 15,-3 0 3-15,-1 0-4 16,0 0 0-16,0 0-10 15,0 0-29-15,0 0-35 16,0-5-57-16,-5-7-213 16,-5-1-66-16</inkml:trace>
  <inkml:trace contextRef="#ctx0" brushRef="#br0" timeOffset="2596.44">2788 12582 219 0,'0'0'49'0,"0"0"9"16,0 0 65-16,0 0-12 15,0 0-34-15,0 0-2 16,-4-8 7-16,4 8-11 15,0 0 5-15,0 0-15 16,0 0 3-16,0 0-19 16,0 0 10-16,0 0-17 15,0 0 8-15,0 0-18 16,0 0-4-16,0 0-4 0,0 0-11 16,1 0-7-16,14 0 2 15,6 2 10-15,9 4 13 16,5-2-4-16,3 1-13 15,4-4 2-15,0 0 1 16,-4-1-9 0,-9 0 6-16,-8 0-10 0,-11 0-6 15,-4 0-51-15,-6 0-50 16,0 0-67-16,-14 0-372 16</inkml:trace>
  <inkml:trace contextRef="#ctx0" brushRef="#br0" timeOffset="6704.65">3708 12652 623 0,'0'0'79'0,"0"0"-71"0,-11-61 34 16,11 21 18-16,0-4-32 15,4 0 12-15,5 2 7 16,-1 3-6-16,-2 8-5 16,-1 6 15-16,-4 6-16 15,0 7 13-15,-1 4-9 16,0 3-3-16,0 3-12 15,0 1-2-15,0 1 4 16,0 0-17-16,0 0 3 16,0 0-5-16,0 0-2 15,0 0-3-15,0 0-2 0,0 0-1 16,0 16-3 0,0 14 4-16,1 15 0 0,-1 12 0 15,0 12 3 1,0 5-3-16,-1 4 3 0,-4-3-1 15,1-8-4-15,2-8 4 16,0-13-4-16,2-11 8 16,0-11-12-16,0-9 6 15,-1-5-1-15,0-3-7 16,-3-2 8-16,-2-1 0 16,-4 0 1-16,-6 1 5 15,0-2-4-15,-1 0 3 16,2-2-5-16,1-1 0 15,4 0 4-15,1 0-1 0,4 0 1 16,2 0 2-16,2 0 7 16,1 0-3-16,0 0-10 15,0 0-1-15,0 0 1 16,6 0-16-16,12 0 8 16,9 0 8-16,2 0 12 15,1 0-3-15,-1 0 4 16,-7 0-13-16,-2 0 3 15,-2 0-6-15,0 0-10 16,2 0-35-16,-2 0-56 16,2 0-84-16,0-16-192 15,-2-8-262-15</inkml:trace>
  <inkml:trace contextRef="#ctx0" brushRef="#br0" timeOffset="7894.58">4381 12386 491 0,'0'0'173'0,"0"0"-150"0,0 0 39 16,0 0 40-16,0 0-38 15,0 0-23-15,-7-15 16 16,2 12-17-16,-3 1 11 16,0 2-25-16,-5 0 0 15,-2 0-11-15,-3 1-2 16,-2 10-8-16,-4 6-5 16,2 5 2-16,-1 3-1 15,1 5 4-15,-2 5-3 16,0 5 7-16,2 4-6 0,-1 0 6 15,3 1-1 1,4-3 7-16,7-2 5 0,7-2-17 16,2-1 5-16,17 1-8 15,11-3 0-15,10-4 0 16,7-9-1-16,1-11 0 16,0-11 1-16,1 0 0 15,-6-20 0-15,-8-9-5 16,-9-5 10-16,-10-2 2 15,-7 3-4-15,-7 6 6 16,0 8-7-16,-18 5 8 16,-7 7 0-16,-5 7 3 15,1 0-2-15,-2 15-11 0,2 8-4 16,2 6-1-16,2 6-9 16,9-4-36-16,7-3-23 15,9-6-58 1,2-6-82-16,19-6-121 0,6-3-179 15</inkml:trace>
  <inkml:trace contextRef="#ctx0" brushRef="#br0" timeOffset="8064.11">4555 12994 317 0,'0'0'177'0,"0"91"-79"0,-1-42-11 16,-9-1 42-1,1-7-75-15,-2-8-45 0,0-11-9 16,0-13-86-16,1-9-98 16,0-19-275-16</inkml:trace>
  <inkml:trace contextRef="#ctx0" brushRef="#br0" timeOffset="8855.76">4850 12357 283 0,'0'0'140'0,"0"0"-25"16,0 0 12-16,0 0-11 16,0 0-11-16,0 0-39 15,5-4-6-15,-5 4-28 16,0 0-15-16,0 0-3 15,0 0-4-15,0 0-1 16,0 0-3-16,0 0 15 0,0 0-15 16,0 0 0-16,0 0-6 15,0 0 6-15,0 0-1 16,0 0 8-16,0 0-4 16,0 0 3-16,0 0-3 15,0 0-1-15,0 0 0 16,0 10-6-16,-9 9 8 15,-5 9-8-15,-2 6-2 16,-1 7 3-16,1 1 7 16,-2 1-2-16,1-2 8 15,1-3-1-15,1-7-2 16,4-5 4-16,1-8-1 16,4-4 1-16,2-5-13 0,3-4 4 15,0-2-4 1,1-3 3-16,-2 0-7 0,1 0 2 15,1 1 1-15,0 0 1 16,0 1-5-16,1 1 3 16,8-1-1-16,0 2 4 15,1-1-3-15,2-2 1 16,0 2-1-16,1-2-2 16,0 0 0-16,-1 0 0 15,0-1 4-15,0 0-2 16,-1 0-2-16,0 0 13 15,1 0-10-15,-1 0-3 0,0 0-2 16,-1 0 2-16,-1 0-11 16,2 2-21-16,-2-1-32 15,4-1-30-15,3 0-34 16,-1-1-96-16,2-17-47 16,-4-3-37-16</inkml:trace>
  <inkml:trace contextRef="#ctx0" brushRef="#br0" timeOffset="9103.07">5009 12418 304 0,'0'0'126'16,"0"0"-27"-16,0 0 88 0,0 0-60 16,0 0-40-16,0 0-59 15,6 23 0-15,-2 10 10 16,-1 13 11-16,-1 8-8 15,-1 4 11-15,0-2-9 16,0-4-15-16,-1-4-8 16,0-7-6-16,0-4-14 15,0-9 0-15,0-6-23 16,0-8-68-16,0-9-121 16,0-5-403-16</inkml:trace>
  <inkml:trace contextRef="#ctx0" brushRef="#br0" timeOffset="9709.84">5489 12793 326 0,'0'0'135'16,"0"0"-54"-16,0 0 81 15,0 0-4-15,0 0-62 16,0 0-37-16,-11 0 0 15,11 0-29-15,0 0 10 0,0 0-3 16,0 0-9-16,0 0-15 16,5 0-1-16,9 2 16 15,6 0-2-15,2 2 19 16,1-2-25-16,-3-2 7 16,-2 1-20-16,-1-1 2 15,-3 0-3-15,2 0-3 16,-1 0 10-16,-3 0-12 15,-3 0 5-15,-4 0 1 16,-1 1-14-16,-2-1 2 16,0 0-25-16,-2 0-37 15,2 0-36-15,3 0-75 16,-3 0-331-16</inkml:trace>
  <inkml:trace contextRef="#ctx0" brushRef="#br0" timeOffset="10717.49">6112 12444 389 0,'0'0'92'16,"0"0"-77"-16,0 0 81 15,0 0 28-15,0 0-51 16,0 0-24-16,-15 0-10 16,15 0-8-16,0 0 1 15,0 0 2-15,0 6-6 0,0 6-14 16,0 4 12-16,0 7-21 16,0 2 14-16,8 2-12 15,6 2-2-15,4-2 4 16,5-3-2-16,3-7-7 15,1-6 0-15,0-9 0 16,3-2 1-16,0-4 1 16,-1-21 0-16,-1-7 2 15,-3-8 2-15,-5-2-4 16,-5 2 4-16,-6 2-4 16,-8 6 4-16,-1 5-5 15,-2 6 7-15,-15 5 1 16,-4 7 22-16,-4 4-15 15,-3 5-7-15,1 0-8 16,-2 6-1-16,3 13-5 0,0 3-9 16,3 3-37-16,6 0-42 15,5 0-102-15,7-2-115 16,5-2-156-16</inkml:trace>
  <inkml:trace contextRef="#ctx0" brushRef="#br0" timeOffset="11134.59">6292 12601 178 0,'0'0'205'0,"0"0"-148"16,0 0 28-16,0 0 34 0,0 0-60 15,-67 22-25-15,49-12-10 16,-1 5 20-16,0 3-10 15,1 5 4-15,1 5-14 16,1 6 8-16,1 3-13 16,4 5 21-16,5 3-8 15,6-1-9-15,0-5-11 16,11-3 8-16,9-11-13 16,8-7 1-16,6-10-4 15,7-8-2-15,4-11 3 16,-3-22-5-16,0-12 13 15,-6-6-11-15,-11-1 8 0,-9 3 10 16,-12 8 0-16,-4 9 6 16,-1 9-5-16,-13 9 1 15,-6 6-18-15,-4 6 11 16,-1 2-15-16,-1 0-16 16,6 8-52-16,7 2-35 15,7-4-191-15,6 0-379 16</inkml:trace>
  <inkml:trace contextRef="#ctx0" brushRef="#br0" timeOffset="11717.19">6590 13034 346 0,'0'0'94'0,"0"0"-59"16,-6 67 83-16,4-42-33 15,1 0-30-15,-3-4-15 16,3-6-13-16,1-3-17 16,-1-4-10-16,1-8-5 15,0 0-85-15,0-4-124 16,0-13-111-16</inkml:trace>
  <inkml:trace contextRef="#ctx0" brushRef="#br0" timeOffset="13213.49">6788 12617 82 0,'0'0'59'15,"0"0"20"-15,0 0 1 0,0 0-23 16,0 0-5-16,0 0 4 16,-1 0 14-16,0 0 5 15,1 0-21-15,0 0 5 16,0 0-2-16,0 0 5 16,0 0-4-16,0 0-10 15,-1 0-16-15,1 0-17 16,0 0 5-16,0 0-10 15,0 0-8-15,0 0 11 16,-2 0-6-16,0-4-4 16,2 0-1-16,-2-1-2 15,1-1 0-15,1-1 1 16,0-4 0-16,0 2 2 16,0-1 2-16,0-2-8 0,3 2 12 15,3-1-6-15,1 0-2 16,1 0 1-16,1 1-2 15,1 2 0-15,2 1 0 16,-1 1 0-16,3 1 0 16,1 0 0-16,1 2 0 15,-1 1 5-15,1 0-5 16,-1 1-3-16,0 1 3 16,-2 0 0-16,0 0 4 15,-2 0-6-15,-2 0 6 16,-1 3-4-16,-3 2 4 0,1 4 3 15,0 2-6 1,-3 4 3-16,1 2-1 16,-3 4-2-16,-1 3 3 15,0 7-1-15,0 5 2 0,-11 8-3 16,-4 2-1-16,-4 5 1 16,-3-1-1-16,1-2-1 15,-1-4 2-15,2-5 4 16,1-7 1-16,4-6 9 15,2-9-4-15,4-6 12 16,6-5-8-16,2-4-5 16,1-2-9-16,0 0-1 0,0 0-1 15,0 0-8-15,0 2 8 16,0 1-2-16,10 1 2 16,6 0 3-16,3 1 16 15,3 1-5-15,4-2 1 16,0 0-2-16,1-2-12 15,0-2 7-15,-5 0-1 16,-2 0-13-16,-5 0 6 16,-3 0-31-16,0-11-53 15,-1-6-30-15,-1-8-152 16,-2-6-155-16</inkml:trace>
  <inkml:trace contextRef="#ctx0" brushRef="#br0" timeOffset="13532.32">7196 12549 416 0,'0'0'159'0,"0"0"-104"16,0 0-7-16,0 0-30 16,0 0 78-16,0 0-25 15,83 0-12-15,-60-1-2 16,-1-3-19-16,-2-1-1 16,-5 0-36-16,-2 4 10 0,-7-2-11 15,-2 3-9-15,-3 0-47 16,-1-2-124-16,0-2-60 15,-6 0-184-15</inkml:trace>
  <inkml:trace contextRef="#ctx0" brushRef="#br0" timeOffset="13932.77">7225 12497 489 0,'0'0'108'0,"0"0"-43"16,0 0 77-16,0 0-66 0,0 0-48 15,0 0-16-15,-9 73 1 16,9-38-6-16,0 1 15 16,0-3 0-1,-3-5 12-15,1-5 2 0,-1-8-14 16,2-6 6-16,1-6-16 16,0-3-2-16,0 0-10 15,0 0-3-15,0 0-11 16,17-1 14-16,7-7 6 15,7-1-3-15,6 5 6 16,1 4-9-16,1 0 0 16,-3 10 3-16,-5 10 2 0,-7 6-4 15,-8 4 0 1,-7 5 8-16,-8 2-7 0,-1 0 8 16,-5-4-7-16,-14-3 16 15,-7-6-10-15,-6-4-7 16,-5-5 1-16,-1-8-3 15,1-7-7-15,2 0-34 16,3-15-33-16,9-5-213 16,10-4-159-16</inkml:trace>
  <inkml:trace contextRef="#ctx0" brushRef="#br0" timeOffset="14760.62">7734 13009 60 0,'0'0'200'15,"0"0"-121"-15,0 0-17 16,0 0 12-16,0 0-43 0,0 0 17 16,8-18 21-16,4 7 4 15,3-3-20-15,1 1 1 16,3-2-7-16,3-4 2 15,1 1-19-15,-1-1-5 16,2-1 1-16,-3 1-24 16,-2 5 9-16,0 4-9 15,-5 3 1-15,-1 1-3 16,-4 3-3-16,-5 1 0 16,0-1-20-16,-4 2-31 15,0-1-94-15,-4 1-11 16,-13 1-289-16</inkml:trace>
  <inkml:trace contextRef="#ctx0" brushRef="#br0" timeOffset="15013.78">7772 12806 374 0,'0'0'141'15,"0"0"-127"-15,0 0 12 16,0 0 98-16,0 0-42 15,69 15-33-15,-41-1 3 16,1 5 13-16,1 4-38 16,1 1 10-16,0-1-7 15,-3-3-23-15,-5-3 6 16,-4-7-12-16,-2-3-2 16,-3-2 1-16,-4-3-17 0,-2-1-45 15,-4-1-102-15,-4 0-88 16,-1 0-163-16</inkml:trace>
  <inkml:trace contextRef="#ctx0" brushRef="#br0" timeOffset="15246.38">7828 12953 579 0,'0'0'45'0,"0"0"-33"15,0 0 156-15,0 0-59 16,90 0-42-16,-62 0-29 16,1 0-4-16,-2-2-13 15,-3 2-18-15,-4-1-3 16,-6 1-2-16,-3-1-44 16,-5-3-67-16,-3-3-121 15,-3-9-107-15</inkml:trace>
  <inkml:trace contextRef="#ctx0" brushRef="#br0" timeOffset="15464.27">7959 12694 350 0,'0'0'118'0,"0"0"-91"16,0 0 78-16,0 0-27 15,0 0-49-15,-1 86 21 16,1-50 22-16,5 0-5 15,0-3-10-15,0-3-23 16,0-9-7-16,1-3-25 16,-1-6-2-16,-1-4-8 15,0-3-64-15,-3-5-147 16,-1 0-160-16</inkml:trace>
  <inkml:trace contextRef="#ctx0" brushRef="#br0" timeOffset="15699.63">7896 12905 506 0,'0'0'159'16,"0"0"-123"-16,0 0 84 15,0 0-53-15,0 0-36 16,0 0-24-16,19-11 56 16,-2 8-27-16,0 3-1 15,-5 0-16-15,-2 0-14 16,-4 0-1-16,-4 0-4 15,-2 0 0-15,0 0-4 16,0 0-1-16,-10 4-30 16,-5 0-85-16,-5-3-146 15,-2-1-151-15</inkml:trace>
  <inkml:trace contextRef="#ctx0" brushRef="#br0" timeOffset="16243.94">8204 13149 44 0,'0'0'380'0,"0"0"-283"0,0 0-55 15,0 0 46-15,0 0 48 16,55-85-45-16,-25 39-22 16,7-9 8-16,1-7-25 15,3-2-24-15,-1-3 7 16,1-1-17-16,-5 1-9 15,-3 4-8-15,-4 10 4 16,-9 9-3-16,-3 13-1 16,-5 8-2-16,-4 4-2 15,-4 6 1-15,1 8-10 16,-3 3-13-16,-2 2-38 16,0 0-48-16,-11 0-137 15,-12 1-413-15</inkml:trace>
  <inkml:trace contextRef="#ctx0" brushRef="#br0" timeOffset="16512.88">8250 12417 613 0,'0'0'119'15,"0"0"-104"-15,0 0 11 16,0 0 92-16,48 75-37 15,-14-33 11-15,6 9-36 16,0 9-4-16,3 4-11 16,-1 5-7-16,-4-1-9 0,-2-4 7 15,-8-8-11-15,-5-11-20 16,-4-13-2 0,-8-12-7-16,-2-11-41 0,-4-6-49 15,-2-3-55-15,-3-7-222 16,0-7-267-16</inkml:trace>
  <inkml:trace contextRef="#ctx0" brushRef="#br0" timeOffset="17009.21">8739 12987 295 0,'0'0'178'16,"0"0"-84"-16,0 0 31 0,0 0-11 15,0 0-46-15,0 0-32 16,21-21 24-16,-6 11-14 16,6 1-14-16,-3 0-22 15,2 2 6-15,0 0-3 16,-5 2 5-16,-2 5-9 16,-5 0-6-16,-3 0-1 15,-4 0 4-15,-1 9 6 16,0 12 11-16,-12 8-15 15,-9 3-1-15,-4 2 6 16,-1-2-4-16,3-4 11 16,2-3 9-16,4-10 11 0,7-2-26 15,2-6 5 1,6-5 5-16,2-2-10 0,0 0-13 16,0 0-1-16,3 0 0 15,15 0 0-15,6-4 6 16,7 0 9-16,-2-2-2 15,0 3 3-15,-4 2-15 16,-3-1 10-16,0 2-7 16,-6 0 7-16,-4 0 1 15,0 0-2-15,-6 0-7 16,-1 0-2-16,-4 0-2 16,-1 0-22-16,0 3-21 15,0 0-47-15,-4 0-60 16,-7-1-345-16</inkml:trace>
  <inkml:trace contextRef="#ctx0" brushRef="#br0" timeOffset="18980.32">9623 13047 167 0,'0'0'131'16,"0"0"-99"-16,0 0 61 0,0 0 12 15,0 0-31-15,0 0-7 16,0 0-2-16,-6 5 39 16,5-5-21-16,1 0-6 15,-1 0-11-15,0 0-14 16,-1-5-7-16,0-8-15 16,2-11-5-16,0-10-2 15,0-6-6-15,0-5-5 16,0 3 8-16,1 1-4 0,2 6-9 15,-3 10-3-15,1 7 1 16,-1 9 1-16,0 5-6 16,0 2-1-16,0 1-11 15,-3-2-35-15,-3 1-69 16,-3 1-17-16,0 1-115 16,-1 1-94-16</inkml:trace>
  <inkml:trace contextRef="#ctx0" brushRef="#br0" timeOffset="19229.82">9473 12871 252 0,'0'0'189'15,"0"0"-89"-15,0 0 31 16,0 0-38-16,0 0-34 0,0 0 22 16,44 4 34-16,-10-4-18 15,5 0-12-15,6 0-21 16,-1 0-17-16,1 0-21 15,-6 0 13-15,-7 0-26 16,-7 2-5-16,-7 4-7 16,-4-1-1-16,-5 1-16 15,1 0-19-15,-2-1-51 16,-3 2-44-16,-4-2-152 16,-1-5-434-16</inkml:trace>
  <inkml:trace contextRef="#ctx0" brushRef="#br0" timeOffset="20382.68">10436 12684 328 0,'0'0'171'16,"0"0"-110"-16,0 0 90 15,0 0-26-15,0 0-32 16,0 0-29-16,0 0-19 15,-3 0 0-15,3 0 1 0,0 0-19 16,-2 0 1 0,1 2-13-16,-3 6-7 0,-1 4-2 15,-3 6-3-15,0 3-5 16,0 7 4-16,1 5-4 16,2 7 2-16,2 8 0 15,3 3 0-15,0 5 1 16,12-1-2-16,8-6 3 15,5-8-4-15,3-9 3 16,5-13-2-16,0-12-8 16,3-7 9-16,-1-5 9 15,1-19-9-15,-2-9 2 0,-6-8-1 16,-4-6 8-16,-6-3-7 16,-6-3 9-16,-6 1-10 15,-6 3 7-15,0 7 0 16,-16 4-4-16,-9 2 1 15,-7 6-5-15,-3 1 9 16,0 7-6-16,2 6 1 16,4 9-4-16,1 7-3 15,3 0 2-15,0 15-1 16,-2 7 1-16,2 9-15 16,3 0-25-16,6-1-36 15,8-5-45-15,7-6-154 16,1-10-186-16</inkml:trace>
  <inkml:trace contextRef="#ctx0" brushRef="#br0" timeOffset="21074.65">11001 13203 269 0,'0'0'183'0,"0"0"-147"16,0 0 0-16,0 0 93 16,0 0-40-16,0 0-45 15,-20 65 1-15,14-43 10 16,-1 0-21-16,-1 1-16 15,-1 0-6-15,-3-3-12 16,0-1-5-16,1-4-54 16,2-11-100-16,3-4-33 15,6-11-194-15</inkml:trace>
  <inkml:trace contextRef="#ctx0" brushRef="#br0" timeOffset="21621.91">11223 12729 396 0,'0'0'123'0,"0"0"-70"15,0 0 102-15,0 0-53 16,0 0-65-16,0 0-4 16,-6 0-6-16,8 0-4 15,9 0 11-15,4 0 7 0,4-2-12 16,4-1 0-1,4-2-4-15,0 1-4 16,-1-2-3-16,-2 2-8 16,-4 1-6-16,-4 0 0 0,-3 2-4 15,-3 1 0-15,-3 0-10 16,-2 0-32-16,-4 0-32 16,-1 0-74-16,0 0-80 15,-2 4-68-15</inkml:trace>
  <inkml:trace contextRef="#ctx0" brushRef="#br0" timeOffset="22356.69">11220 12729 257 0,'0'0'87'0,"0"0"-54"15,0 0 70 1,0 0-31-16,0 0-24 0,0 0-12 16,0 0 1-16,-4 0-9 15,4 1-5-15,0 0-20 16,0 0 38-16,0 1-1 16,0 2-8-16,0 3 1 15,0 3-8-15,0 3-3 16,0 3-13-16,0 3 2 15,0 1-8-15,0 1 8 16,0-3 6-16,0-5 5 16,0-4-8-16,0-3-5 15,0-4 0-15,0 0-6 16,0-2 10-16,0 0-13 0,0 0 5 16,0 0-4-16,0 0 3 15,0 0-4-15,2 0-1 16,10-6 1-16,4-3 4 15,7-2 7-15,3 2-10 16,3 3-1-16,1 5 7 16,1 1-8-16,-2 7 3 15,-3 10-4-15,-2 5-2 16,-3 4 4-16,-6 1 5 16,-5 3 0-16,-5 0-4 15,-5-1-1-15,0-1 16 16,-5-3-7-16,-9-2-2 15,-5-6 9-15,-2-2 2 16,-5-4 1-16,-1-5-7 16,-3-4-11-16,-2-2-1 0,1 0-1 15,2-13-46-15,8-5-54 16,10-7-175-16,8-3-118 16</inkml:trace>
  <inkml:trace contextRef="#ctx0" brushRef="#br0" timeOffset="23412.45">11814 12808 159 0,'0'0'63'16,"0"0"-21"-16,0 0 84 0,0 0-33 16,0 0-22-16,0 0 7 15,3 0-16-15,-3 0-12 16,0 0 4-16,0-2-7 15,0 1-2-15,0-3-15 16,0-2 7-16,0-3-31 16,0-2 9-16,0-2-11 15,-7 2-1-15,-3 0 14 16,0 2-14-16,-5 1 6 16,0 1 11-16,-2 5 3 15,1-1-10-15,-1 3-9 16,1 0-3-16,1 0 7 15,-2 4-1-15,3 5 1 0,-2 1 8 16,1 1-14 0,-1 0 11-16,3 3-8 0,3-3 5 15,0 2-8 1,2 2 6-16,1-1-5 0,1 4 0 16,4 4-1-16,0 2 0 15,2-3 2-15,0 1-3 16,9-4 5-16,6-2-3 15,4-2 0-15,5-5-1 16,4-6-2-16,1-3 2 16,3-2 0-16,0-14 2 15,-4-5-2-15,-3-2 0 0,-5-3-1 16,-6 0 16-16,-5 3-11 16,-4 7 8-16,-2 7-6 15,-2 7 2-15,-1-1 9 16,0 3 2-16,0 0 11 15,0 0-20-15,0 0-5 16,0 8-5-16,2 14-4 16,3 12 6-16,-1 9-8 15,2 1 10-15,-1-1-8 16,0-9 5-16,0-2-3 16,-1-8 0-16,1-5 0 15,-3-6-2-15,1-6-8 16,1-4-40-16,-1-3-27 0,5 0-49 15,2-3-93-15,3-14-204 16</inkml:trace>
  <inkml:trace contextRef="#ctx0" brushRef="#br0" timeOffset="23931.78">12257 13197 193 0,'0'0'95'0,"0"0"-7"16,0 0 25-16,0 0 6 15,0 0-38-15,0 0-26 0,0-8-1 16,2-6 36-16,10-3-4 16,5-5-29-16,3-7 7 15,6-3-37-15,1-6 5 16,3-2-3-16,0 1-12 16,-3 5 7-16,-8 8-22 15,-3 7-1-15,-8 7-1 16,-2 7 0-16,-5 2-23 15,-1 1-25-15,0 0-26 16,-10 1-2-16,-8 1-237 16,-3 0 3-16</inkml:trace>
  <inkml:trace contextRef="#ctx0" brushRef="#br0" timeOffset="24184.62">12271 12894 415 0,'0'0'68'16,"0"0"-23"-16,0 0 142 15,0 0-114-15,0 0-58 16,0 0-6-16,26 38 63 16,-4-23 5-16,5 2-14 15,1 2-18-15,0 3-14 16,-1-1 6-16,-5 0-10 16,-1-4-19-16,-2-2-2 15,-6-3-10-15,2-2 4 16,-5-2-5-16,-4-1-51 0,-1-4-47 15,-5 1-121 1,0-1-31-16,-5 0-176 0</inkml:trace>
  <inkml:trace contextRef="#ctx0" brushRef="#br0" timeOffset="24421.67">12364 13133 617 0,'0'0'129'15,"0"0"-62"-15,0 0 79 16,0 0-64-16,0 0-36 16,0 0-2-16,-3 0-13 0,7 0-9 15,10 0 6-15,4-4 10 16,0 4-18-16,1-3-7 16,3 3-8-1,-5 0-5-15,0 0-1 0,-4 0-9 16,-2 0-23-16,-5 0-45 15,1 0-44-15,-6 0-144 16,-1-5-63-16</inkml:trace>
  <inkml:trace contextRef="#ctx0" brushRef="#br0" timeOffset="24696.23">12442 12822 573 0,'0'0'144'0,"0"0"-86"16,0 0 113-16,0 0-87 15,0 0-61-15,0 0-1 16,-6 68-11-16,6-33 6 16,0 1 8-16,0 1-20 15,0-1 7-15,3-5-10 16,-1-3 1-16,2-5 1 15,0-6-8-15,0-6-20 16,0-4-30-16,-2-4-56 0,-2-3-116 16,0 0-19-1,0-5-86-15</inkml:trace>
  <inkml:trace contextRef="#ctx0" brushRef="#br0" timeOffset="25002.73">12350 13040 360 0,'0'0'140'0,"0"0"-93"0,0 0 108 16,0 0-12-16,0 0-73 15,0 0-55-15,-6-3 0 16,22 3 36-16,4 0-15 16,5 0 2-16,-1 2-1 15,1 1-9-15,-2-3-20 16,-3 0-2-16,-3 0-5 0,-4 0-1 15,-8 0 7 1,-1 0-3-16,-4 0-5 0,0 0 2 16,0 0 46-16,-1 0 4 15,-14 0-12-15,-7 0-39 16,-9 0-4-16,-4 0-23 16,1 0-65-16,1 0-24 15,7 0-104-15,5 0-237 16</inkml:trace>
  <inkml:trace contextRef="#ctx0" brushRef="#br0" timeOffset="26038.58">12924 13177 205 0,'0'0'90'0,"0"0"-53"0,0 0 83 15,0 0-28-15,0 0 0 16,0 0-42-16,-3 1 41 16,3-1 1-16,0 0-22 15,2-6-19-15,11-8 14 16,6-8 2-16,5-6-5 15,8-8-24-15,5-7-10 16,4-7 3-16,2-5-18 16,4-1 8-16,-4 1-8 15,-2 4-4-15,-5 4-2 16,-7 7-4-16,-9 10-2 16,-7 12-1-16,-6 9-1 15,-7 6-15-15,0 3-12 16,0 0-21-16,-1 0-22 15,-16 0-51-15,-7 0-261 0,-8 1-288 16</inkml:trace>
  <inkml:trace contextRef="#ctx0" brushRef="#br0" timeOffset="26318.78">12932 12582 680 0,'0'0'88'15,"0"0"-46"-15,0 0 85 16,0 0-71-16,0 0-33 16,0 0 51-16,72 91 11 15,-37-37-32-15,-1 9-9 0,2 9-12 16,-5 1 3-16,0-7-22 16,-2-7 1-16,-4-15-10 15,-2-15-1-15,-4-10-3 16,-4-9-21-16,-3-7-18 15,-2-3-21-15,-3-1-26 16,1-17-42-16,-1-5 0 16,-2-4-127-16,0 3-143 15</inkml:trace>
  <inkml:trace contextRef="#ctx0" brushRef="#br0" timeOffset="26780.97">13431 13037 239 0,'0'0'99'0,"0"0"-14"0,0 0 107 16,0 0 19-16,0 0-71 15,0 0-58-15,0-7-16 16,1-1-28-16,7-1-6 16,3 3-22-16,5 0 2 15,6 4-9-15,4 2 10 16,-1 0-7-16,0 2 9 15,-2 11-15-15,-4 4-1 16,-5 6 1-16,-5 0 1 16,-8 2 3-16,-1-1-3 15,-1-4 10-15,-14-5-9 16,-4-4 5-16,0-5-1 0,4-4 4 16,2-2 9-16,6 0 7 15,5 0-6-15,2 0-17 16,0-6-3-16,1-2-12 15,17 1 11-15,5 2-12 16,5 5 12-16,0 0-4 16,-5 0 3-16,-4 12 2 15,-5 6-1-15,-4 5 2 16,-9 3 3-16,-1 1 4 16,-3-1-7-16,-19-6 4 15,-5-5-5-15,-11-9 0 0,-4-4-38 16,-6-2-28-1,-5-10-63-15,-4-13-241 0</inkml:trace>
  <inkml:trace contextRef="#ctx0" brushRef="#br0" timeOffset="31965.68">2524 13899 503 0,'0'0'70'0,"0"0"-54"16,0 0 83-16,0 0 19 16,0 0-33-16,0 0-34 15,0 0 0-15,-1 7-5 16,-10 1-23-16,-6 5-2 16,-6-3 0-16,-8 2 2 15,-10 1-5-15,-9-3 5 16,-8-4-5-16,-10-6 1 15,-11 0-14-15,-8-20 1 16,-2-14-3-16,3-9 3 16,5-8-2-16,15-9-4 0,13-7-2 15,13-6 1 1,17-1 1-16,9 3-4 0,12 7-1 16,2 8 5-1,0 10-1-15,9 16 0 0,2 12-5 16,-3 11 6-16,1 4-9 15,0 3 5-15,2 0-3 16,-1 0 7-16,-2 3 0 16,-1 1 1-16,-2-1-3 15,-1 0 9-15,-3 0-9 16,-1-2 6-16,2-1-2 16,-2 0-2-16,0 0 0 15,0 0 5-15,0 0 0 0,0 0 12 16,-4-13-17-1,-14-9 12-15,-6-14-12 0,-1-12-6 16,-1-10 3-16,3-11-17 16,5-7 6-16,6-6 4 15,5-8-9-15,6 0 1 16,1 0 8-16,1 7-5 16,13 10 10-16,3 11 10 15,1 13-10-15,0 12 8 16,-2 12-10-16,-2 14 7 15,-6 8-8-15,-1 3 1 16,0 0 7-16,-2 0-2 16,2 1 4-16,-3 1 1 15,-2-1 0-15,1-1-3 0,-2 0 0 16,2 0 6-16,-3 0-2 16,0 0 6-16,0 0 7 15,0-4-15-15,0-11 3 16,0-9-3-16,0-12-4 15,1-9-8-15,9-12-8 16,5-6 0-16,5-3-5 16,7 1 9-16,1 3 7 15,3 4 6-15,1 7-9 16,-4 8 10-16,1 14-5 16,-6 13-3-16,-4 9 2 15,0 7 3-15,-2 0 3 16,-2 0 1-16,-1 2 0 15,-1 0 2-15,-5 1-1 16,-3-2-1-16,-1-1 0 0,-3 0 3 16,0 0 2-16,0 0 3 15,-1 0 22-15,0 0-5 16,1 0-12-16,-1 0-3 16,0 0-2-16,0 0 14 15,0 0-8-15,0 0 17 16,0 0-8-16,0 0 8 15,0 0-1-15,0 0 4 16,0 0 1-16,0 0-2 16,0 0 4-16,0 0-14 15,0 0 0-15,0 0-22 16,0 0-1-16,3 0-1 0,2-6-2 16,4-4-18-16,5-8-5 15,6-3 10-15,6-2-6 16,4 2 2-16,6 2-5 15,6 4 1-15,2-1 1 16,7 3 14-16,2 2 2 16,0 5-2-16,0 6 5 15,1 0 0-15,-4 13 3 16,-1 1 0-16,-6 5-1 16,-10-5 1-16,-8-2 0 0,-8-2 1 15,-7-1-2-15,-5-6 1 16,-4-2-4-1,-1-1 4-15,0 0 6 0,0 0 0 16,0 0 4-16,0 0-6 16,1 0-4-16,1 0-12 15,2 0-12-15,4-3-22 16,4-3 20-16,7 0 5 16,6-2 9-16,11 3 2 15,10-1 10-15,13 3-6 16,9 1 5-16,5 2-5 15,0 0 6-15,-3 9 0 16,-5 6 4-16,-8 1-4 16,-7 2-2-16,-10 1 2 15,-9-5 6-15,-6-1 4 0,-5-5-8 16,-6-3 8-16,-5-2-8 16,-3-3-1-16,-5 0 0 15,1 0 3-15,-1 0 9 16,-1 0-11-16,3 0-2 15,2 0 1-15,4 0-5 16,4-5 6-16,6-4-3 16,6 0 1-16,5-2-2 15,8-1-4-15,7 2-3 16,5 2 4-16,4 4 0 16,7 2 1-16,1 2 7 15,3 0-6-15,-1 0 0 0,-4 11 3 16,-7 2 0-1,-6 2 1-15,-7 3-3 16,-8 1 8-16,-5-3-10 0,-6-2 12 16,-10-4-11-16,-4-4 7 15,-3-4-4-15,-3-2 6 16,1 0-3-16,-2 0 3 16,1 0-5-16,0 0-1 15,6-5-4-15,1-3 4 16,6-2-10-16,4 1 8 15,5-1 1-15,6 2-3 16,10-1-2-16,13 1 5 16,9 2 0-16,11 2-1 15,1 4 0-15,2 0 2 16,-1 0-10-16,-5 5 7 0,-3 8 3 16,-6 6 2-16,-8 1-2 15,-11-1 1-15,-4-1-1 16,-9-3 1-16,-5-6 1 15,-6-2 6-15,-7-4-4 16,-4 0 9-16,-2-3-9 16,-3 0 3-16,0 0 7 15,-1 0 4-15,0 0-6 16,3 0-9-16,-1 0-3 16,2 0 1-16,2 2 2 0,-2-2-2 15,3 0-1 1,4 0 0-16,7 0-1 0,5-12-8 15,7-3 1-15,10-5 5 16,11 1-8-16,11-1 8 16,8 2-7-16,7-1 7 15,-1 3-2-15,-2 6 5 16,-2 4 0-16,-4 6-7 16,-4 3 7-16,-10 16 1 15,-4 3 5-15,-10 7-6 16,-6 4 3-16,-9-1 5 15,-8-3 9-15,-5-8-10 16,-6-7-3-16,-4-9 2 16,1-5-6-16,-3 0 13 15,0 0-9-15,1 0 0 0,1 0-4 16,3 0-1 0,2-8-13-16,7-2-4 0,6-3 4 15,10 1 10-15,8 3 1 16,8-1-10-16,9-1 13 15,10 1-1-15,6-3-5 16,3 2 6-16,2-3-2 16,-6 1 2-16,-3 5-13 15,-2 0 12-15,-7 8 2 16,-9 0 1-16,-10 2-2 16,-8 7 11-16,-10 0-4 15,-5-2 4-15,-8-3-9 0,-2-3 2 16,-4-1-2-1,0 0-1-15,-2 0 3 16,0 0-3-16,1 0-2 0,0 0 2 16,4 0-3-16,4 0 2 15,3 0-2-15,4 0-2 16,6 0-10-16,5-6 5 16,10-2 9-16,8 2-1 15,4 2 0-15,6 4-3 16,3 0 7-16,3 0-5 15,0 6 2-15,-1 4 0 16,-4 3-1-16,-8 1 1 16,-8 1-3-16,-7 2 9 0,-10 0-6 15,-8-3 3 1,-8 0 5-16,-5-7 4 0,-2-3 2 16,0-3-2-16,0-1-7 15,0 0-5-15,0 0-6 16,0-9 2-16,0-3-12 15,13 0 8-15,5-4 0 16,10-1 4-16,6 0 1 16,9 1-7-16,7 3 1 15,5 7 5-15,5 4-1 16,0 2 8-16,2 2-7 16,-1 12 4-16,-6 3-1 15,-4 4 1-15,-7 5 0 16,-5-5 3-16,-10-1-1 0,-5-5-4 15,-10-9 2-15,-7-4-3 16,-2-2 6-16,-5 0 3 16,1 0-4-16,1 0 5 15,-1 0-7-15,-1 0-1 16,1-4 0-16,7-6-14 16,4-9 4-16,9-3-1 15,8-4-1-15,8-3-5 16,7 2 15-16,11 2 0 15,6 5 3-15,4 5 2 16,1 10-1-16,-2 5-2 16,-6 3 4-16,-3 19-6 15,-7 7 9-15,-7 4-5 16,-7-1 1-16,-7-4 3 16,-9-8 8-16,-4-9-9 0,-8-6-4 15,-4-5 2-15,0 0-2 16,-2 0 4-16,0-5 3 15,0-4-6-15,0-1-1 16,1-1 0-16,5 1-1 16,6-6-4-16,4-4 5 15,10-5-4-15,9-4 1 16,15-1 0-16,8 4 6 16,10 4-5-16,5 8 2 15,-2 2-1-15,1 2-1 16,-1 6 2-16,0 1 0 15,-4 3 0-15,-6 0 10 0,-10 9-7 16,-8 10 6-16,-9 2-3 16,-7 0 30-16,-6-1-21 15,-10-9-3-15,-2-6-11 16,-6-4-1-16,0-1 0 16,-2 0 2-16,2-9-5 15,2-4 7-15,2-4-8 16,5 0 12-16,0 0-16 15,5 2 12-15,5-1-5 16,5 3 1-16,7-1 0 16,2 1-5-16,5 4 10 0,6 6-7 15,0 3 6 1,5 0-4-16,0 8 0 0,0 6 1 16,0 3-3-16,-1 3 1 15,-2 4 1-15,-4 0 1 16,-5-1-1-16,-9-5 4 15,-9-7-4-15,-7-8 0 16,-7-3 0-16,-3 0-2 16,-1-8-6-16,0-7 6 15,3-3 2-15,1 3 0 16,4 1-2-16,2 4 1 16,2 0-3-16,3-2 3 15,4 1-7-15,5-3 5 0,3 2 2 16,6 1-4-1,4 5 4-15,1 4 2 0,2 2-5 16,3 10 9-16,1 9-3 16,2 6-1-16,2 3 0 15,-2 3 1-15,-4-1-2 16,0-1-1-16,-6-2 1 16,-3-6-4-16,-5-8 6 15,-7-9-7-15,-1-4 5 16,-3 0-1-16,-3-8-4 15,5-7 3-15,-3-4 2 16,4-1-2-16,4 1 2 16,0 2 0-16,6 6 0 15,1 6 4-15,1 5-7 0,2 0 6 16,-2 8-3 0,2 9 4-16,-3 5-2 0,-2 4-1 15,0 3 7-15,-1 6-1 16,-1 1-6-16,-3 3 4 15,1 2 2-15,-3 0 7 16,-4-4-9-16,-2-7-2 16,-7-12-3-16,-5-8 0 15,-1-10-2-15,0-3-9 16,6-17 7-16,3-3 1 16,4 1-1-16,0 1 5 15,2 7-1-15,3 3 0 0,2 3 0 16,3 6-2-1,2 2 2-15,-3 0 1 0,3 5 0 16,3 12 6-16,0 4-6 16,-1 2 11-16,1 3-12 15,-6 0 4-15,-4 1 2 16,-1 1 0-16,-4-3-1 16,-3-3-3-16,-4-8 1 15,-4-6-2-15,-2-8-2 16,1 0-6-16,1-8-2 15,1-6 8-15,2 0 1 16,-1 2 1-16,1 3 0 16,-1 2-2-16,0 4 2 0,3 3-4 15,3 0 7-15,3 3-5 16,5 7 2-16,5 7-1 16,7 4 1-16,-1-1 0 15,-4-3 4-15,-8-3-3 16,-7-4-2-16,-3 1 0 15,2 1 2-15,-2 0 0 16,-1-4-4-16,-5-2 4 16,-5-4-7-16,-3-2-11 15,-19 0-87-15,-18-6-157 16,-18-4-520-16</inkml:trace>
  <inkml:trace contextRef="#ctx0" brushRef="#br0" timeOffset="36078.89">2427 13856 555 0,'0'0'174'15,"0"0"-158"-15,0 0-14 16,0 0 46-16,0 0 7 0,0 0-40 16,0 0 17-16,18 46-4 15,6-28 5-15,9 9-4 16,16 9 0-16,12 5-11 15,9 4 5-15,11-1 3 16,4-7-22-16,5-11 10 16,4-13-14-16,1-13-2 15,0-8-1-15,-2-22-2 16,-2-4 5-16,-5-3 0 16,-6-2 10-16,-6 4-7 15,-11 4-2-15,-8 6 0 0,-12 4 0 16,-10 4-1-16,-5 2 5 15,-8 5-3-15,-5 3 0 16,-6 3 8-16,-4 4-2 16,-3 0 2-16,-2 0 1 15,0 0 22-15,0 0 0 16,0 0-4-16,0 0-5 16,0 0-7-16,0 0 10 15,0 0-10-15,0 0 5 16,0 0-16-16,0 0-3 15,0 0-3-15,5 2-4 16,13 12-15-16,12 10 18 16,15 10-1-16,13 4 2 0,7-2 2 15,10-6-2 1,6-7 0-16,6-12-1 0,5-11-5 16,9-8-12-16,4-23 12 15,7-15 1-15,1-5 5 16,-2-2-1-16,-3 0 8 15,-5 6-10-15,-6 9 6 16,-9 8-2-16,-8 5 6 16,-8 7 0-16,-8 1-7 15,-10 6 3-15,-7 0-4 16,-12 4 2-16,-7 0-2 16,-11 4 4-16,-4 1-5 15,-2 2 3-15,-2 0-2 16,1 0 0-16,0 12 1 0,-1 4 0 15,3 6 3-15,0 3 1 16,2 6-4 0,5 2-1-16,9 1 0 0,6 1-1 15,11-1 3-15,7-4-1 16,9-8 2-16,6-7 0 16,8-9-4-16,5-6 4 15,3-8 0-15,2-12-1 16,1-3-1-16,-4 0 0 15,-4 0 4-15,-10 1-4 16,-12 1 0-16,-12 3-2 16,-8 0-2-16,-7-2 4 15,-5 4 0-15,-1 0 0 0,-3 4-3 16,-2 7 2 0,-2 5-3-16,0 0 2 0,0 8-1 15,1 11 1-15,2 8 1 16,2 6 2-16,5 4-3 15,1 10 4-15,6-6-4 16,8 0 4-16,6-6-3 16,3-10 2-16,6-10-2 15,2-12-7-15,4-3 4 16,5-7 4-16,1-17 0 16,1-1 0-16,-8-2 1 15,-8 1-3-15,-6-2 0 0,-8 6 2 16,-3 0 0-16,-2 5 0 15,-4-1 3-15,-3 6 0 16,-1 7-3-16,-4 0-2 16,1 5-3-16,2 0 6 15,-3 14-1-15,2 6 2 16,3 6 0-16,0 1 5 16,3 2-7-16,5-1 2 15,4 0 0-15,4-3-3 16,3-4 5-16,0-6-7 15,2-10 7-15,4-5-4 16,6 0 0-16,4-18 0 16,2-3-1-16,2-4 1 0,-3-5 0 15,0 2 0 1,-1-1 1-16,-1 2-1 0,-2 0 7 16,-9 6-5-16,-4 1 2 15,-6 4 1-15,-8 4-2 16,-3 5-2-16,-3 6 3 15,0 1-5-15,-1 3 3 16,0 14 4-16,1 7 0 16,1 6 2-16,0 0-8 15,1 1 2-15,3-1-2 16,3-4 1-16,6-3-1 16,6-3 1-16,0-11 1 15,4-6-2-15,0-3-2 16,2-11 1-16,4-10 1 0,5-5-5 15,4-8 5-15,5 2 5 16,1-4-5-16,-2-1 1 16,-2 3 3-16,-5 3-5 15,-6 2 2-15,-9 5 0 16,-8 6 0-16,-7 4 0 16,-4 8 0-16,-1 6-1 15,3 0 0-15,3 13 0 16,3 10 7-16,1 2-6 15,1 3-2-15,-2 1-6 16,0-2 4-16,-3-2-5 16,-1-2-3-16,0-5 9 15,1-7-5-15,3-7 6 0,2-4-2 16,4-2-1 0,4-16 4-16,5-4 1 0,4-5-1 15,4-1-1-15,6 1 1 16,1 0 1-16,0 1 2 15,0 2-3-15,-1 2 2 16,-3-1 0-16,1 6-2 16,-5 4 0-16,-7 7-3 15,-2 6 2-15,-9 0 2 16,-3 11-5-16,-3 6 8 0,-3 7-4 16,-2 2 2-1,-4 3-2-15,-1-1 0 16,-2-5 2-16,0-5-2 0,-1-1-1 15,0-3 1-15,-1-4 0 16,1-3 0-16,-2-2 0 16,2-2-2-16,-1 2 2 15,4-4 0-15,1 6 0 16,1 1 0-16,2 1 0 16,-3 1 2-16,-3-2-4 15,-4-1 5-15,-1-4-6 16,-3-1 3-16,0 0 0 15,0-1 1-15,2 5-1 16,5-2-1-16,1 7 1 16,6 1 3-16,0 3-2 0,4 1-1 15,0-3-2-15,1-4 1 16,3-3-9-16,-3-5 3 16,-2-1-2-1,-2 0-6-15,-1-9 15 16,0-4-6-16,-1 1 2 0,-1 3 4 15,1 7-3-15,-2 1 7 16,1 1-6-16,-2 0 4 16,-1 0-2-16,-2 1 0 15,0 0-2-15,-2-1 2 16,1 0-8-16,-2 0 7 16,0 0-8-16,5 0 8 15,-2-1 1-15,1-1-1 16,6-3 0-16,-2-1 1 0,1 2-1 15,3-2 2-15,1 2-1 16,2-4 0-16,0 1-2 16,0-7-1-1,-2-3 2-15,-3-4-1 0,2-2 2 16,-3-2 0-16,0 0-6 16,1 2 4-16,-2 3 3 15,-3 1-3-15,0 5 1 16,-4 0-1-16,-3 2 4 15,-2 1-5-15,-3 4 1 16,-2-1 2-16,-4 4-1 16,-5-1-2-16,4-1 2 15,-2 3-9-15,0-2 8 16,1 3-6-16,0-1 4 16,1-1-4-16,2-1-3 0,5-3-7 15,2 0 0-15,2-2 0 16,1-5-6-16,-1 2 16 15,1-6-2-15,-1 2 10 16,-1-2-8-16,2-2 7 16,-1 0 0-16,1-2 1 15,1 0-1-15,-1 1 3 16,-2 1-5-16,-2 0 5 16,-3 4-2-16,-2 2 0 15,-2 8 1-15,-3 3 0 0,-1 4 0 16,-1 0 7-16,0 0-6 15,0 0 13-15,0 0-4 16,0-3-2-16,0 2-6 16,0-4 8-16,0-6 2 15,0 2 1-15,0-8-11 16,0 0-2-16,0-5 3 16,2 0 0-16,1-2-1 15,2 1 1-15,-2 0-2 16,4-6-2-16,-2-2 3 15,2 0 1-15,-1-4 0 16,2-2-2-16,1 1 0 16,-1 6 0-16,-2 5-2 0,-2 12 0 15,-3 5 0 1,-1 5-1-16,0 2 1 0,0-1 0 16,-2-2-3-16,-8-1 3 15,1-7 0-15,1 1 1 16,1 1-4-16,4-3 9 15,0 5-9-15,1-1 3 16,0-2-7-16,-2-6-2 16,0-7-3-16,-1-6-3 15,0-10 7-15,4-2 2 16,1-1 6-16,0-2 4 16,0 4-3-16,9 6 10 15,1 7-11-15,-3 8 0 16,-5 10-2-16,-1 6 2 15,-1 1 5-15,-4-1-3 0,-13-3 23 16,-5-6-15-16,0-1-9 16,1-5 3-16,4-4-4 15,-1-3 1-15,2-4-1 16,1-1 0-16,3 3 0 16,3 4 9-16,0 5-3 15,0 2 0-15,-1 1-6 16,-3-1 10-16,-2 2-7 15,0 2-1-15,0 5 0 16,2 5-2-16,2 1 0 16,-1 2 3-16,3 0-5 15,2 0 6-15,-1 0-8 0,-1 0 2 16,-3 0 2-16,-6 0-2 16,-2 0-4-16,-4 0 0 15,2-2-1-15,-3-4 7 16,-1 0 0-16,1-1-1 15,0 0-1-15,4 4-1 16,0 1 3-16,-7 2-15 16,-8 0-22-16,-13 0-82 15,-16 0-342-15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10:11.2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1 374 6003,'0'0'4815,"1"0"-4719,0 0-1,1 0 1,-1 0 0,0 0-1,1 0 1,-1 1-1,0-1 1,1 0 0,-1 1-1,0-1 1,3 2-1,0 27 637,0 0-1,-2 41 0,2 13-406,32 213-21,13 184 251,-46-430-149,-3-49 124,0-4-199,-2-34 20,-13-73-1,-2-20-333,15 89-10,-2-19 8,2-1-1,12-99 1,-8 148-29,0 0 1,1 1-1,1-1 0,0 1 1,0 0-1,1 0 1,1 0-1,0 1 1,11-16-1,-12 20 6,-1 1-1,1 0 0,0 0 1,1 0-1,-1 1 0,1-1 1,0 1-1,0 1 1,0-1-1,0 1 0,1 0 1,-1 0-1,1 1 0,0 0 1,0 0-1,0 1 0,10-1 1,102 2 574,-85 1-3036,0-1-4225</inkml:trace>
  <inkml:trace contextRef="#ctx0" brushRef="#br0" timeOffset="547.53">693 100 2353,'0'0'7147,"9"-9"-6589,0 0-392,2-1-1,0 2 1,0-1 0,0 1-1,1 1 1,0 0 0,1 1-1,-1 0 1,16-4 0,-17 7-149,1 1 1,-1 0-1,1 0 1,0 1-1,0 1 1,0 0-1,-1 0 1,24 5-1,-33-4-9,0 0 1,0 0-1,0 1 0,-1-1 1,1 1-1,0-1 0,0 1 0,-1 0 1,1-1-1,-1 1 0,1 0 0,-1 0 1,0 0-1,0 0 0,0 1 1,0-1-1,0 0 0,-1 0 0,1 1 1,0-1-1,-1 0 0,0 5 1,2 8 72,0 1 1,-2 20 0,-1-24-32,1 9 4,-1 0 1,-2-1 0,0 1-1,-1-1 1,-11 34 0,3-22 63,-2-1 0,-30 51 1,2-17 288,21-33 95,-19 36 0,40-68-488,0 0-1,0 1 1,-1-1 0,1 0 0,0 0-1,0 1 1,0-1 0,0 0 0,0 0-1,0 0 1,0 1 0,0-1 0,0 0-1,0 0 1,0 1 0,0-1 0,0 0-1,0 0 1,0 0 0,1 1 0,-1-1-1,0 0 1,0 0 0,0 0 0,0 1-1,0-1 1,0 0 0,0 0 0,1 0-1,-1 0 1,0 1 0,0-1 0,0 0-1,0 0 1,1 0 0,-1 0 0,0 0-1,1 1 1,13 2 170,24-3-139,-29 0 92,145-4 836,5 1-3163,-153 2 1610,1 1-1,-1 1 0,1-1 1,-1 1-1,0 0 0,1 0 1,-1 1-1,0 0 0,0 0 1,10 6-1,22 18-3791</inkml:trace>
  <inkml:trace contextRef="#ctx0" brushRef="#br0" timeOffset="1089.65">1340 1074 5795,'0'0'4354,"150"0"-3986,-115 0 96,-3 0 192,-8 0-512,-6 0-80,-4 0-128,-4 0-992,-4 0-1985</inkml:trace>
  <inkml:trace contextRef="#ctx0" brushRef="#br0" timeOffset="1090.65">1271 817 5763,'0'0'7507,"155"-7"-7235,-99 7-256,3 0-16,2 0-800,3 0-1809,-5 0-3314</inkml:trace>
  <inkml:trace contextRef="#ctx0" brushRef="#br0" timeOffset="1803.09">2174 685 6867,'0'0'1387,"2"-24"-885,-2 6-386,17-142 1270,-10 118-1168,-3 11-97,2 0 1,1 1 0,17-46-1,-19 66 119,-1 10 359,0 20 192,18 737 3347,-22-737-4147,-1-11-32,1 1-1,0 0 1,0-1-1,1 1 1,1 0-1,0-1 0,5 18 1,-5-25-227,-1-1 1,0 0 0,1 1-1,-1-1 1,1 0 0,-1 0-1,1 0 1,0 0-1,-1 0 1,1 0 0,0 0-1,0 0 1,0-1 0,0 1-1,-1-1 1,1 0 0,0 1-1,0-1 1,0 0-1,0 0 1,0 0 0,0 0-1,0-1 1,0 1 0,3-1-1,8 0-1859,21 1-3726</inkml:trace>
  <inkml:trace contextRef="#ctx0" brushRef="#br0" timeOffset="1804.09">2818 884 6947,'0'0'7796,"158"48"-7684,-126-45-112,0-3-16,3 0-1569,-5 0-3217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10:13.5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361 24 7764,'0'0'3916,"-22"0"-3681,-71 3 2,88-3-207,0 0 1,1 1-1,-1 0 0,0 0 0,1 0 0,-1 0 1,1 1-1,0 0 0,0 0 0,-1 0 0,1 1 1,0-1-1,1 1 0,-1 0 0,0 0 0,1 0 1,0 0-1,-6 7 0,0 1 85,-2 0-19,0 2 1,1 0 0,0 0 0,-13 25 0,19-30-37,0 0 0,1 0 0,0 1 0,1-1 0,0 1 0,0 0 0,0 0 0,2 0 0,-1 0 0,1 13 0,1-19-62,-1-1 0,1 1 1,0 0-1,0 0 0,1-1 0,-1 1 0,0-1 1,1 1-1,0-1 0,-1 0 0,1 1 0,0-1 1,0 0-1,0 0 0,5 3 0,44 29 7,-30-21-2,8 6 10,-1 2 0,0 0 1,36 39-1,-53-48 14,-1 0-1,-1 1 1,0-1 0,-1 2-1,0-1 1,-1 1 0,0 0-1,-2 1 1,1 0 0,3 20 0,-5-19 146,-1 0 0,-1 0 0,0 16 0,-2-28-117,0-1 1,0 1 0,0-1-1,0 1 1,-1-1-1,0 1 1,0-1 0,0 1-1,0-1 1,0 1 0,-1-1-1,1 0 1,-1 0 0,0 0-1,0 0 1,0 0-1,0 0 1,-1 0 0,-3 3-1,-3 0 18,0-1-1,0 0 1,0-1-1,-1 1 1,1-2-1,-1 1 1,0-2-1,0 1 1,-19 1-1,-7-1-73,-52-3 1,70 0-11,9 0-58,-1-1 0,1 1 0,0-2 0,0 1 0,0-1 0,0-1 0,-9-3-1,15 5-124,0-1-1,1 1 1,-1-1-1,0 0 1,0 0-1,1 0 1,-1 0-1,1 0 1,0-1-1,-1 1 1,1-1-1,0 1 1,1-1-1,-1 0 1,0 0-1,1 0 1,-1 1-1,1-2 1,0 1-1,0 0 1,0 0-1,1 0 1,-1-4-1,0-33-4261,3-5-1417</inkml:trace>
  <inkml:trace contextRef="#ctx0" brushRef="#br0" timeOffset="625.43">803 123 6275,'0'0'3700,"-12"-3"-3604,-10-2 76,1 1 0,-38-1-1,57 5-136,0 1 0,0 0 1,-1 0-1,1 0 0,0 0 0,0 0 0,1 0 0,-1 0 0,0 0 1,0 1-1,0-1 0,1 1 0,-1-1 0,1 1 0,-1 0 0,1 0 1,0 0-1,0 0 0,0-1 0,0 2 0,0-1 0,0 0 0,0 0 0,0 3 1,-3 6 212,1 0 1,0 1-1,-2 15 1,5-23-198,-1 1-1,1-1 0,0 0 1,1 0-1,-1 1 1,1-1-1,0 0 1,0 0-1,0 0 1,0 0-1,1 0 1,0 0-1,0 0 1,0 0-1,0 0 1,0-1-1,1 1 1,5 4-1,3 3 4,1 0 1,0-1-1,25 15 1,-8-6 78,-18-12-88,126 98 53,-122-92-24,-1 1-1,0 1 1,-1 0 0,0 0-1,-2 1 1,17 28 0,-25-37 25,0 0-1,-1 0 1,1 0 0,-1 0-1,-1 0 1,1 0 0,-1 1 0,-1-1-1,1 1 1,-1-1 0,-1 10-1,0-15-72,1 0-1,-1 0 0,1 0 0,-1 0 0,0 0 0,0 0 0,0-1 0,0 1 0,0 0 0,-1 0 0,1-1 1,0 1-1,-1-1 0,1 0 0,-1 1 0,1-1 0,-1 0 0,0 0 0,0 0 0,1 0 0,-1 0 0,0 0 1,0 0-1,-4 0 0,-4 2-13,0 0 1,-1-1 0,-16 1-1,9-1-146,-1-1 0,0-1 0,0 0 0,0-1 0,-21-5 0,35 5-195,0 0 1,0 0-1,0-1 0,0 0 0,0 0 0,1 0 1,-1-1-1,1 1 0,-1-1 0,1 0 1,0-1-1,0 1 0,0-1 0,0 1 0,1-1 1,0 0-1,0-1 0,0 1 0,0-1 1,0 1-1,1-1 0,0 0 0,-2-5 0,-6-38-5201</inkml:trace>
  <inkml:trace contextRef="#ctx0" brushRef="#br0" timeOffset="626.43">1115 94 5763,'0'0'5442,"158"-24"-4786,-104 9 161,-4-1-273,4 4-352,-9-1-96,-5 4-32,-8 6-64,-13 1 0,-5 2-144,-25 0-4546,-29 0 448</inkml:trace>
  <inkml:trace contextRef="#ctx0" brushRef="#br0" timeOffset="1488.07">1222 0 2913,'0'0'5491,"-3"30"-4736,-1 3-548,0-9-45,1 1 1,1-1-1,2 1 1,0 0-1,7 38 1,79 457 2499,-84-511-2595,-1-1 1,1 1-1,1 0 0,-1-1 0,8 14 0,-9-20-44,0 1 0,1-1 0,-1 0 0,1 0 0,0 1 0,0-1 0,0-1 0,0 1 0,0 0 0,0 0 0,0-1 0,1 1 0,-1-1 0,1 0 0,-1 0 0,1 0 0,-1 0 0,1 0 0,0 0 0,-1-1-1,1 1 1,3-1 0,57 1 853,112-12-1,2 0-1105,-173 11-232,5 0 29,-7-14-9901</inkml:trace>
  <inkml:trace contextRef="#ctx0" brushRef="#br0" timeOffset="1489.07">1222 513 6099,'0'0'5955,"190"0"-5011,-126 0-192,-2 2-560,-14 3-192,-11 4-432,-13 6-2225,-24 9-3618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10:15.6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6 0 3249,'0'0'11843,"-3"0"-11064,0 1-172,11 1-165,26 5 105,53 7 314,292 12 620,4-26-967,-174-1-470,284 27 89,-327-12-32,191-9 0,-18-2 97,-328-2-186,-8-1-74,0 0 1,0 0-1,0 0 1,0 0 0,0 1-1,0-1 1,0 1-1,0 0 1,0 0-1,0 0 1,4 2 0,-6-3 33,-1 1 0,0-1 0,0 0 0,0 0 0,0 0 0,0 0 0,0 1 0,0-1 0,0 0 0,0 0 0,0 0 0,0 1 0,0-1 0,0 0 0,0 0 0,0 0 0,0 0 0,0 1 0,0-1 0,0 0 0,0 0 0,0 0 0,0 1 0,0-1 0,0 0 0,0 0 0,0 0 0,0 0 0,0 1 0,-1-1 0,1 0 0,0 0 0,0 0 0,0 0 0,0 0 0,0 0 0,0 1 0,-1-1 0,1 0 0,0 0 0,0 0 0,0 0 0,0 0 0,-1 0 0,1 0 0,0 0 0,0 0 0,0 0 0,-1 0 0,1 0 0,0 0 0,0 0 0,-1 0 0,-16 5-1374,-41 3-3848,-26 1-6041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10:16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317 2 6259,'0'0'5760,"-5"-1"-5227,-6 1-497,1-1 0,-1 1 0,1 0 0,-1 1 0,1 1 0,-1-1 0,1 2 0,0-1 0,0 2 0,0-1 0,0 1 0,0 1 0,-12 7 0,-6 6 328,0 1 0,1 1-1,-26 25 1,53-45-365,0 1 1,0-1 0,-1 1-1,1-1 1,0 0 0,0 1-1,0-1 1,0 1 0,0-1-1,0 0 1,0 1-1,0-1 1,0 1 0,0-1-1,0 1 1,0-1 0,0 0-1,0 1 1,0-1 0,0 1-1,0-1 1,0 1 0,0-1-1,1 0 1,-1 1 0,0-1-1,0 0 1,1 1 0,-1-1-1,0 0 1,0 1-1,1-1 1,-1 0 0,0 1-1,1-1 1,-1 0 0,0 0-1,1 1 1,0-1 0,17 12-85,-17-11 85,50 27 27,-10-6 59,-1 1-1,65 51 1,-96-67-18,0 1 0,-1 0 1,1 0-1,-2 1 0,1 0 1,-1 1-1,-1 0 1,1 0-1,-2 0 0,1 1 1,-2 0-1,1 0 0,-2 0 1,1 0-1,-1 0 1,1 13-1,-3-10 40,0 0 0,-1 0 1,0 0-1,-3 15 0,2-24-78,0-1 1,0 1-1,0-1 0,-1 1 0,1-1 0,-1 1 1,-1-1-1,1 0 0,0 0 0,-1 0 0,0 0 1,0 0-1,0-1 0,-1 1 0,-4 3 0,-1 0 12,-1-1 0,1-1 0,-1 0-1,0 0 1,-1-1 0,1 0 0,-1-1 0,1 0-1,-1-1 1,-13 2 0,-13-1-173,-62-2 0,95-1 27,0 0 0,1 0 1,-1-1-1,0 1 0,0-1 0,1 0 1,-1 0-1,1 0 0,-1 0 0,1 0 1,-1-1-1,1 0 0,0 0 1,-1 0-1,1 0 0,-3-3 0,4 2-345,0 0 0,0 0 0,0 0 0,0-1 0,0 1 0,1-1 0,-1 1 0,1-1 0,0 0 0,1 1 0,-1-1 0,0 0 0,1 0 0,0 0 0,0-6 0,0-25-5186</inkml:trace>
  <inkml:trace contextRef="#ctx0" brushRef="#br0" timeOffset="567.04">811 84 4978,'0'0'8623,"-16"0"-8338,4 0-284,-9-1 177,-37 5 1,50-3-139,0 1 0,1-1 1,-1 1-1,1 1 0,-1-1 0,1 1 1,0 1-1,0-1 0,0 1 0,-6 5 1,6-3-1,0 0 0,1 0 0,0 0 0,1 1 0,-1 0 1,1 0-1,-5 10 0,8-13-27,0 1 0,0-1 0,0 1 0,1-1 0,-1 1 0,1-1-1,0 1 1,1 0 0,-1 0 0,1 0 0,0-1 0,0 1 0,0 0 0,1 0 0,1 5 0,-1-8-12,0 1-1,0-1 1,0 1-1,1-1 1,-1 1-1,1-1 1,-1 0 0,1 0-1,0 1 1,0-1-1,0-1 1,0 1-1,0 0 1,4 2 0,39 19-2,-33-17 4,58 23 13,-43-19-9,0 2 1,-1 0-1,37 24 0,-57-32 9,0 1-1,0 0 0,0 0 0,0 0 1,-1 1-1,1 0 0,-2 0 0,1 1 1,-1-1-1,0 1 0,0 0 0,0 0 1,-1 0-1,0 0 0,-1 1 0,0-1 1,2 14-1,-2-11 57,-1 0-1,-1 0 1,1 0 0,-2 0 0,0 0 0,-2 11-1,3-17-57,-2 0 0,1 0-1,0 0 1,-1-1-1,0 1 1,0 0-1,0 0 1,0-1 0,0 0-1,-1 1 1,0-1-1,1 0 1,-1 0 0,0 0-1,-1 0 1,1-1-1,-4 3 1,-5 1 1,0 0 0,0-1 0,-1 0 1,0-1-1,1 0 0,-1-1 0,-22 2 0,-95 0-1522,100-5 390,1-2-2540,10-9-1770</inkml:trace>
  <inkml:trace contextRef="#ctx0" brushRef="#br0" timeOffset="568.04">1333 741 2897,'0'0'12246,"2"-166"-11478,-4 106-287,2 4-433,-3 8 80,3 10-128,0 2-144,0 2-257,-5 3-1359,-3 2-1234,-11 5-1856</inkml:trace>
  <inkml:trace contextRef="#ctx0" brushRef="#br0" timeOffset="969.81">1041 192 5987,'0'0'6979,"177"-77"-5891,-108 68-207,-2-1-465,-11 8-336,-5 2-80,-8 0-384,-6 0-1121,-2 0-1296,-11 0-1745</inkml:trace>
  <inkml:trace contextRef="#ctx0" brushRef="#br0" timeOffset="1334.59">1825 163 4786,'0'0'7580,"0"10"-6809,0 15-344,-5 40 0,-1 24 349,6-84-750,4 87 552,-3-81-498,1-1 1,0 0 0,1 0-1,0 0 1,1 0 0,9 18-1,-5-15-28,0 0 0,1-1 0,1 0-1,0 0 1,1-1 0,0 0 0,0-1 0,1 0-1,1-1 1,22 13 0,-25-17-49,1 0 0,-1 0-1,1-1 1,0 0 0,0-1-1,0-1 1,1 0 0,-1 0 0,0-1-1,1 0 1,-1-1 0,1 0 0,-1-1-1,1-1 1,11-2 0,-17 2-1,0 0 0,0 0 0,0 0-1,0-1 1,-1 0 0,1 0 0,-1-1 0,0 1 0,0-1 0,0 0 0,0-1-1,-1 1 1,5-6 0,-3 1 3,0 0 0,0-1 0,0 0 0,-1 0 0,-1 0 0,7-21 0,-5 6 98,-1-1 0,-1 1 0,-1-1 1,-2 0-1,-1-43 0,-1 66-60,1 0 1,0-1-1,-1 1 0,0 0 0,0 0 0,0 0 0,0 0 1,0 0-1,-1 0 0,1 0 0,-1 0 0,0 0 0,0 1 1,0-1-1,0 1 0,0-1 0,-4-2 0,1 2 43,0-1-1,0 1 0,0 0 0,-1 0 0,0 1 1,1 0-1,-1 0 0,-10-2 0,-6 0 15,0 1 0,0 2 0,0 0 0,-24 3 0,40-1-125,0 0 0,-1 0 0,1 0 0,0 1 0,0 0 0,1 0 0,-1 1 0,0-1 0,1 1 0,-1 1 0,1-1-1,-7 6 1,-5 6-1073,1 1-1,-16 20 1,7-9-2490,-1 1-2633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10T13:02:38.6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443 22 4498,'0'0'11400,"-9"-4"-10154,-6 0-1177,0 0 1,-1 1 0,1 0-1,-1 1 1,0 1 0,1 1-1,-1 0 1,0 1 0,-19 4-1,23-2-46,0 1 0,0 0 0,1 1 0,-1 0 0,1 1 0,0 0-1,0 1 1,1 0 0,0 0 0,0 1 0,-12 13 0,21-18-10,0-1 0,1 0 0,-1 1 0,0-1 0,1 0 0,-1 1 0,1-1 1,0 1-1,-1-1 0,1 1 0,1-1 0,-1 0 0,0 1 0,0-1 0,1 1 0,0-1 0,-1 0 0,1 1 0,1 2 0,2 1-3,1 0-1,-1 0 1,1 0-1,0 0 1,0-1-1,0 0 1,11 7-1,51 33 50,-30-21-60,-3-1 35,-1 2 0,36 35 0,-60-51-11,0 1 0,0-1 0,-1 1 0,-1 1 0,0-1 0,0 1 0,-1 1 0,0-1 0,-1 1 1,0 0-1,4 18 0,-8-21 93,1 1 1,-2 0-1,0 0 1,0 0-1,-2 16 1,1-25-103,0 1 1,0 0 0,0 0-1,0-1 1,0 1 0,0 0-1,0-1 1,-1 1 0,1-1-1,0 1 1,-1-1 0,1 0-1,-1 0 1,0 0 0,1 0-1,-1 0 1,0 0 0,0 0-1,1 0 1,-1-1 0,0 1-1,0-1 1,0 1 0,0-1 0,0 0-1,-2 0 1,-4 2 37,-28 4 116,0-1 1,0-2-1,-1-2 1,-43-3-1,3 0-34,55 3-223,12-1-151,-1 1 0,0-2 0,0 1 0,0-2 0,-12-2 0,21 4 149,-1-1 0,1 0-1,0 0 1,0 0 0,0 0-1,0 0 1,0 0-1,1 0 1,-1 0 0,0-1-1,0 1 1,1-1-1,-1 0 1,1 1 0,-1-1-1,1 0 1,0 0-1,0 0 1,0 0 0,0 0-1,0 0 1,0 0-1,0 0 1,1 0 0,-1 0-1,1-1 1,-1 1-1,1 0 1,0 0 0,0-4-1,2-21-5126,8-4-1780</inkml:trace>
  <inkml:trace contextRef="#ctx0" brushRef="#br0" timeOffset="527.71">661 393 6915,'0'0'7521,"0"30"-6897,0 187 844,-1-199-1241,0 13 465,2-28 17,1-17 362,-2 10-1075,0 0 0,1 0-1,0 0 1,0 0 0,0 1-1,1-1 1,-1 0 0,1 1-1,0 0 1,0-1 0,0 1-1,0 0 1,1 0 0,-1 0-1,4-3 1,0 1-3,-1 1 1,1 0-1,0 0 0,0 1 0,0 0 1,0 0-1,0 0 0,8-1 1,6-1-6,1 0 0,-1 2 0,1 1 0,35 0 0,-51 2 14,-1-1-1,0 2 1,0-1 0,0 0-1,1 1 1,-1 0-1,0 0 1,0 0 0,0 0-1,0 1 1,-1 0 0,6 2-1,-7-2-1,0 0-1,0 0 1,0 0-1,-1 0 1,1 1-1,0-1 1,-1 0-1,0 1 1,1-1-1,-1 1 0,0-1 1,0 1-1,-1 0 1,1-1-1,0 1 1,-1 0-1,0 0 1,1-1-1,-1 4 1,1 9 58,0 1-1,-1-1 1,-1 0 0,0 1 0,-5 24 0,4-36-33,0 1 1,1 0 0,-2-1-1,1 0 1,0 1-1,-1-1 1,0 0-1,0 0 1,0 0 0,0-1-1,-1 1 1,0-1-1,1 0 1,-1 0-1,0 0 1,0 0 0,-1-1-1,1 0 1,-1 1-1,1-2 1,-6 3-1,-4-1 57,1 1-1,-1-2 0,-1 0 0,1-1 0,-27-1 0,31 0-31,9 0-53,0 0 0,0 0 0,0 0 0,0 0 0,0-1 0,0 1 1,0 0-1,0-1 0,0 1 0,0 0 0,0-1 0,0 1 0,0-1 1,0 0-1,0 1 0,1-1 0,-1 0 0,0 1 0,1-1 0,-1 0 0,0 0 1,1 0-1,-1 0 0,0-1 0,-1-1-35,1-1 0,0 0-1,0 1 1,0-1 0,0 0 0,1 1-1,-1-5 1,1-7-724,0 0-1,5-26 0,9-10-3732,7-3-3397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35:55.1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1 420 5891,'0'0'5608,"3"-1"-4861,1-2-584,-1 0 0,1 0 0,-1 0 0,1 0 0,-1-1 0,0 0 0,0 1 0,-1-1 1,1 0-1,3-8 0,24-55 826,-19 39-632,24-55 406,-13 30-171,47-85 0,-69 138-578,0 0-1,0-1 0,0 1 1,0 0-1,0 0 0,0 0 1,0 0-1,0 0 0,0 0 1,0-1-1,0 1 0,0 0 1,0 0-1,0 0 0,0 0 1,0 0-1,0 0 0,0 0 1,0 0-1,1 0 0,-1-1 1,0 1-1,0 0 0,0 0 1,0 0-1,0 0 0,0 0 1,0 0-1,0 0 0,1 0 1,-1 0-1,0 0 0,0 0 1,0 0-1,0 0 0,0 0 1,0 0-1,0 0 0,1 0 1,-1 0-1,0 0 0,0 0 1,0 0-1,0 0 0,0 0 1,0 0-1,0 0 0,1 0 1,-1 0-1,0 0 0,0 0 1,0 0-1,0 0 0,0 1 1,0-1-1,0 0 1,0 0-1,0 0 0,1 0 1,-1 0-1,0 0 0,2 13 195,-1 21-321,-1-30 181,0 399 15,0-396-512,0 0 1,0 0-1,1 0 1,0 0-1,3 11 1,-2-14-410,0 0 1,0 0-1,0 0 1,0 0 0,0-1-1,5 7 1,19 18-7887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35:54.0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27 0 7267,'0'0'9509,"-4"0"-8981,-18 0 827,23 17-1027,1-8-312,1-1 0,1 1 0,-1-1 0,1 0 0,1-1 0,0 1 0,0-1 0,0 0 0,1 0 0,12 12 0,7 9 8,148 214 161,11 13-188,-130-193-12,-27-32-40,0 1 1,25 42-1,-51-71-54,1 1 0,-1-1 0,0 1 0,0 0 0,0 0 0,0-1 0,-1 1 0,1 0 0,-1 0 0,0 0 0,0 0 0,0 0 0,0-1 0,-1 5 0,1-7-98,0 0 1,-1 1 0,1-1-1,0 0 1,-1 1-1,1-1 1,-1 0-1,1 1 1,-1-1 0,1 0-1,-1 0 1,1 0-1,-1 1 1,1-1 0,-1 0-1,1 0 1,-1 0-1,1 0 1,-1 0 0,1 0-1,-1 0 1,1 0-1,-1 0 1,1 0 0,-1 0-1,1-1 1,-2 1-1,-10-2-8206</inkml:trace>
  <inkml:trace contextRef="#ctx0" brushRef="#br0" timeOffset="621.44">872 253 8772,'0'0'5269,"-3"2"-4842,1 0-395,1-1 1,-1 0-1,1 1 0,0-1 1,-1 1-1,1-1 0,0 1 1,0 0-1,0 0 1,0-1-1,0 1 0,1 0 1,-1 0-1,1 0 0,-1 3 1,-4 39 270,3-9-262,-74 328 957,-28-5 497,90-312-1267,-19 54 177,27-91-919,3-23-3384,-4-18-1678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35:55.6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52 302 6835,'0'0'8054,"-1"0"-7964,1 0-1,-1 0 0,1 0 1,-1 0-1,1 0 0,-1 1 0,1-1 1,-1 0-1,1 0 0,-1 1 0,1-1 1,-1 0-1,1 1 0,-1-1 0,1 0 1,0 1-1,-1-1 0,1 1 0,-1-1 1,1 0-1,0 1 0,0-1 1,-1 2-1,7 1 13,1 1 1,-1-1-1,1 0 0,0-1 1,0 0-1,0 0 0,12 2 1,56 4 334,-63-7-383,184 3 549,-120-5-814,-78-22-4324,-9-4-492</inkml:trace>
  <inkml:trace contextRef="#ctx0" brushRef="#br0" timeOffset="1230.32">12 6 1825,'0'0'13558,"-12"-5"-12056,243 21 2069,0-1-1942,-170-16-1105,-50 0-5183,-28-9-533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36:00.18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14 112 3874,'0'0'5349,"-13"2"-1217,21-3-4007,1-1-1,-1 0 1,0-1-1,0 0 1,0 0-1,0-1 1,0 0-1,7-6 1,21-8 59,-5 5-160,-1 2 0,2 1 0,-1 2 0,1 1 0,1 1 0,-1 2 0,61 0 0,-89 4-22,1 0 0,0 0 0,-1 1 0,1-1 0,0 1 0,-1 0-1,1 1 1,-1-1 0,1 1 0,-1-1 0,0 1 0,0 1 0,1-1 0,-2 1 0,1-1 0,0 1 0,6 7-1,-6-5 2,0 0-1,-1 1 0,0-1 1,0 1-1,0 0 0,0 0 0,-1 0 1,0 0-1,0 0 0,-1 0 1,0 1-1,1 11 0,-1-2 24,0 1-1,-1-1 1,-1 1-1,-1-1 1,0 1 0,-1-1-1,0 0 1,-2 0-1,0 0 1,0-1 0,-2 0-1,0 0 1,-1 0-1,0-1 1,-1 0-1,-16 19 1,2-4 172,-1-2 1,-38 34-1,52-52-97,-2 0 0,1 0 0,-1-1 0,-1-1-1,1 0 1,-1 0 0,-1-2 0,1 1 0,-15 2-1,28-7-95,0-1 0,0 0-1,-1 0 1,1 0-1,0 0 1,0 0-1,0 0 1,0 0 0,-1 0-1,1 0 1,0 1-1,0-1 1,-1 0-1,1 0 1,0 0-1,0 0 1,0 0 0,-1 0-1,1 0 1,0 0-1,0-1 1,0 1-1,-1 0 1,1 0 0,0 0-1,0 0 1,-1 0-1,1 0 1,0 0-1,0 0 1,0 0 0,0-1-1,-1 1 1,1 0-1,0 0 1,0 0-1,0 0 1,0-1 0,0 1-1,0 0 1,-1 0-1,1 0 1,0-1-1,0 1 1,0 0-1,0 0 1,0 0 0,0-1-1,0 1 1,0 0-1,0 0 1,0 0-1,0-1 1,0 1 0,0 0-1,0 0 1,0-1-1,0 1 1,0 0-1,0 0 1,0 0 0,0-1-1,1 1 1,-1 0-1,9-14 193,-3 10-204,1-1 1,-1 2-1,1-1 1,-1 1-1,1 0 1,0 0-1,0 1 0,1 0 1,-1 0-1,0 1 1,1-1-1,-1 2 0,1-1 1,7 1-1,-7 0 0,0 0 0,0 1 0,0 0 0,0 0 0,0 1 0,0 0 0,-1 0 0,1 1 0,-1 0 0,0 0 0,1 1 0,-1 0 0,6 5 0,-3-1 12,-1 2 1,0-1 0,-1 1-1,0 0 1,-1 1 0,0 0-1,-1 0 1,0 1 0,0-1-1,-1 1 1,-1 1 0,0-1-1,-1 0 1,2 14 0,1 18 37,-2 1 0,-3 74 1,-1-116-43,-1 13 13,0 1 0,-1-1 1,-1 1-1,0-1 0,-1 0 1,-1-1-1,-1 1 0,0-1 1,-1 0-1,0 0 1,-1-1-1,-1 0 0,-15 19 1,15-22-11,-1-1 0,0 0 0,0-1 0,-1 0 1,0-1-1,0 0 0,-1-1 0,0 0 0,0-1 0,-1 0 1,0-1-1,0-1 0,0 0 0,-1 0 0,1-1 1,-21 1-1,23-3-135,-16 1-408,-42-2 0,64 0 122,0 0 0,0 0-1,0-1 1,0 0-1,0 0 1,0-1 0,0 1-1,0-1 1,0 0 0,1 0-1,-1-1 1,1 1 0,0-1-1,-1 0 1,-3-4 0,-6-15-4858</inkml:trace>
  <inkml:trace contextRef="#ctx0" brushRef="#br0" timeOffset="710.97">755 1368 5314,'0'0'3138,"-13"156"-1842,5-98-559,-3 2-321,3-7 352,-3-5-367,6-14-241,2-15-160,3-9-241,0-27-4785,0-34-720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36:01.33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81 75 560,'0'0'9268,"174"-28"-8051,-121 18-192,11-2 143,-2 0-608,-9 5-79,-5 2-257,-15 5 16,-9 0-240,-14 0-96,-7 0-609,-6 17-4897,-31 7-1569</inkml:trace>
  <inkml:trace contextRef="#ctx0" brushRef="#br0" timeOffset="563.59">153 162 7876,'0'0'3903,"-9"22"-3674,-2 5-182,1-5-3,1 1 1,1 0-1,-9 43 0,11-33 61,-2-1-1,-1-1 1,-2 1-1,-1-1 1,-19 35-1,30-65 72,25-3 67,30-9-100,-27 5-101,0 1 0,40-2 1,-52 7-27,1 0 0,-1 0 1,1 2-1,-1 0 0,29 8 1,-36-7-10,-1 0 1,1 0 0,-1 1 0,0 0 0,0 1 0,0 0 0,0 0-1,-1 0 1,0 1 0,0-1 0,0 1 0,8 12 0,-5-3 22,0 1 1,0-1 0,-2 2 0,0-1 0,0 1 0,-2 0-1,0 0 1,-1 0 0,3 30 0,-3 13 81,-4 90-1,0-143-114,-2 17 84,0-1-1,-1 1 1,-2-1 0,0 0-1,-2 0 1,-11 27 0,12-35 3,0-1 0,-2 0 0,0 0 0,-1 0 0,0-1 0,0 0 0,-2-1 0,0 0 0,0-1 0,-14 11 0,17-17-63,0 0 0,0-1 0,0 0 1,-1 0-1,0-1 0,1 0 0,-1 0 1,0-1-1,-1 0 0,1-1 0,0 0 1,-1 0-1,1-1 0,0 0 0,-1-1 0,1 0 1,0 0-1,0-1 0,-17-5 0,17 4-227,0 0 0,1-1 0,0 0 0,-1 0 0,1-1 0,1 0 0,-1 0-1,1-1 1,0 0 0,0 0 0,0-1 0,1 1 0,0-1 0,1-1 0,-1 1-1,1-1 1,1 0 0,0 0 0,-6-16 0,6 9-851,2 0 0,0 0 0,1 0 0,0-1 0,2-16 0,-1 26 590,2-50-4423</inkml:trace>
  <inkml:trace contextRef="#ctx0" brushRef="#br0" timeOffset="1427.54">650 533 1377,'0'0'7256,"12"-12"-6317,32-28 151,2 1-1,85-54 1,-94 72-520,70-30 1,-89 44-428,0 1-1,1 1 1,-1 0 0,1 1-1,0 1 1,27 0-1,-44 3-125,0 1 0,-1-1 1,1 1-1,0 0 0,-1-1 0,1 1 0,0 0 0,-1 0 0,1 0 0,-1 1 0,0-1 0,1 0 1,-1 0-1,0 1 0,0-1 0,0 1 0,0-1 0,0 1 0,0-1 0,0 1 0,0-1 0,0 1 1,-1 0-1,1 0 0,-1-1 0,0 1 0,1 2 0,8 55 206,-8-56-228,2 31 71,-1 0 0,-2 0 1,-1 1-1,-2-1 1,-1 0-1,-2 0 1,-1-1-1,-1 1 0,-22 52 1,-155 257 130,22-48 812,163-294-991,-1-1 0,1 1 0,-1-1 0,1 1 0,0-1 0,-1 1 0,1 0 0,0-1 0,0 1 0,-1 0 0,1-1 0,0 1 0,0 0 0,0-1 0,0 1 0,0 0 0,0-1 0,0 1 0,0 0 0,0-1 0,0 1 0,0 0 1,1-1-1,-1 1 0,0 0 0,1 0 0,16 2 519,-13-3-550,331 0 2056,-325 1-2234,-14 2-1093,-17 0-1683,-17-3-4420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36:11.29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8 912 3057,'0'0'4861,"-7"6"-1841,18-20-1816,1 1-1,16-15 0,17-17-136,60-88-53,96-161-1,28-39 31,-221 323-1102,-6 8-9,0 0 1,-1 0-1,1-1 1,0 1-1,-1 0 0,1-1 1,-1 1-1,0-1 1,1 1-1,-1-1 1,-1 0-1,1 1 1,0-1-1,0-4 0,-2 6-136,-1 0 0,1 1 0,0-1 0,-1 1-1,1-1 1,0 1 0,-1-1 0,1 1-1,-1-1 1,1 1 0,-1 0 0,1 0 0,-1 0-1,1 0 1,-1 0 0,0 0 0,-2 1 0,0-1-587,-33 0-3708,-5 0-232</inkml:trace>
  <inkml:trace contextRef="#ctx0" brushRef="#br0" timeOffset="400.48">88 70 6019,'0'0'7182,"4"7"-6475,8 12-30,0-1 1,20 21-1,18 25 329,-15-6-496,-3 1 0,42 107 0,-51-109-444,2-1 0,2-2 0,64 95-1,-83-140-233,4 4-599</inkml:trace>
  <inkml:trace contextRef="#ctx0" brushRef="#br0" timeOffset="730.28">596 811 8676,'0'0'4578,"6"-3"-4434,19-9 200,-6 3-207,0 0 0,0 1 0,0 1 0,1 1 1,0 0-1,1 2 0,40-4 0,-40 7-126,-13 0 38,-1 1-1,1 0 1,-1 0 0,1 1-1,9 2 1,-15-3-25,-1 1-1,1 0 1,0-1 0,0 1 0,-1 0-1,1 0 1,0 0 0,-1 0 0,1 1-1,-1-1 1,1 0 0,-1 0 0,0 1-1,1-1 1,-1 1 0,0 0 0,0-1-1,0 1 1,0 0 0,-1-1 0,1 1-1,0 0 1,-1 0 0,1 0-1,0 2 1,1 5 19,-1 1 0,0-1 0,0 0 0,-1 1-1,0-1 1,-1 1 0,0-1 0,0 0 0,-1 1 0,0-1-1,-1 0 1,0 0 0,0-1 0,-1 1 0,0-1 0,-7 11 0,-11 7-5,0 0 0,-2-2 0,-49 39 0,11-10 92,59-50-66,6-1-34,36 0 441,0-1-1,0-2 1,59-9 0,-31 6-327,-99 4-11912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36:04.78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11 672 64,'0'0'8142,"-7"-4"-3533,3 2-1813,7 1-1551,49 3-1157,77 16-1,-16-2 5,37-12 89,-129-4-50,-20 0-30,1 1 24,-2-1-153,0 0 0,1 1 0,-1-1 0,0 0 1,0 0-1,1 0 0,-1 0 0,0 1 0,0-1 0,1 0 0,-1 0 1,0 0-1,0 0 0,1 0 0,-1 0 0,0 0 0,0 0 0,1 0 1,-1 0-1,0 0 0,0 0 0,1 0 0,-1 0 0,0 0 1,1 0-1,-1 0 0,0 0 0,0 0 0,1 0 0,-1 0 0,0-1 1,0 1-1,1 0 0,-1 0 0,0 0 0,0 0 0,0-1 1,1 1-1,-1 0 0,0 0 0,0 0 0,0-1 0,0 1 0,1 0 1,-1 0-1,0-1 0,0 1 0,0 0 0,0 0 0,0-1 0,0 1 1,0 0-1,0-1 0,0 1 0,0 0 0,0 0 0,0-1 1,0 1-1,0 0 0,0-1 0,0-18-4454,0-2-3204</inkml:trace>
  <inkml:trace contextRef="#ctx0" brushRef="#br0" timeOffset="1542.52">241 922 2113,'0'0'6187,"0"-4"-5333,-4-69 1628,10-117 1,0 2 969,14 187-9335,-2-3-923</inkml:trace>
  <inkml:trace contextRef="#ctx0" brushRef="#br0" timeOffset="2223.3">904 378 5090,'0'0'7441,"1"-19"-6422,-1 3-797,-1 8-131,1 0-1,0 1 0,0-1 1,1 0-1,0 0 0,0 1 1,1-1-1,0 0 0,0 1 0,1 0 1,0 0-1,0 0 0,1 0 1,8-12-1,7-5 144,1 1-1,1 1 1,0 1-1,48-35 1,-56 47-194,1 0 0,0 1 0,0 0 0,1 1 0,0 1 0,0 0 0,1 1 0,0 1 1,0 1-1,28-4 0,-33 6-11,1 1 0,-1 0 0,1 1 1,-1 0-1,12 3 0,-18-2-12,0-1-1,0 1 1,0 0 0,0 1-1,-1-1 1,1 1 0,-1 0-1,0 0 1,0 0 0,0 1-1,0 0 1,6 7 0,-1 1 32,-1 0 0,-1 1 0,0-1 0,-1 1 0,0 1 0,-1-1 0,0 1 0,-1 0 0,-1 0 0,0 0 0,-1 1 0,-1-1 0,0 1 0,-1-1 0,0 0 0,-5 28 0,-2-6-28,-1 0 0,-1-1 1,-2-1-1,-1 1 0,-27 50 0,11-33 8,-3-2 0,-1 0 0,-41 46 0,9-23 17,-79 71 0,86-82-23,-2 2 21,58-64-4,1 1-14,8 3 97,50 5 327,1-3-1,-1-2 0,68-5 0,-48 0-269,-39 1-2360,17 2-8037,-30-2 4774</inkml:trace>
  <inkml:trace contextRef="#ctx0" brushRef="#br0" timeOffset="2664.59">1575 1218 1409,'0'0'7219,"-21"137"-6035,13-89 1186,-3-5-1074,3-4-784,0-15-143,6-12-369,-1-12-48,3-38-6708,0-20-479</inkml:trace>
  <inkml:trace contextRef="#ctx0" brushRef="#br0" timeOffset="3416.28">2041 320 1553,'0'0'10522,"21"-14"-8054,15-12-1950,-29 19-489,1 1 1,1 0-1,14-9 0,1 5 2,0 1 1,0 1 0,0 1-1,1 1 1,0 1 0,0 1 0,1 2-1,40 0 1,-64 2-23,-1 0-1,0 0 1,1 1-1,-1-1 1,1 1-1,-1-1 1,0 1 0,0-1-1,1 1 1,-1-1-1,0 1 1,0 0-1,0 0 1,1 0-1,-1 0 1,0 0 0,0 0-1,-1 0 1,1 0-1,0 0 1,0 0-1,0 0 1,-1 1-1,1-1 1,-1 0-1,1 1 1,-1-1 0,1 0-1,-1 1 1,0-1-1,1 3 1,0 6 16,0 0 0,0 0 1,-1 15-1,0-13 3,-1 3-8,-1 1-1,0-1 1,-1 0 0,0 0 0,-1 0-1,-1 0 1,-11 24 0,-60 96 12,64-115-35,-227 341 197,233-351-85,0 0-1,0 0 1,1 1-1,1 0 0,0 0 1,0 1-1,1-1 0,0 1 1,1-1-1,0 1 0,1 0 1,1 17-1,2-28-48,0 0 0,0-1 0,0 1 0,1-1 0,-1 0 0,0 1 0,1-1 0,-1 0 0,0 0 0,4-1 1,-1 1 46,61 2 369,-38 0-648,0-2 1,1 0-1,49-8 1,-45-5-2028,-2-9-2227</inkml:trace>
  <inkml:trace contextRef="#ctx0" brushRef="#br0" timeOffset="4072.28">2738 371 3554,'0'0'5034,"-8"6"-4132,-24 22-249,31-27-623,0 1 0,0 0 0,0 0 0,0-1 0,0 1 0,1 0 0,-1 0 0,1 0 0,-1 0 0,1 0 0,0 0 0,-1 0 0,1 0 0,0 0 0,0 0 0,1 0 0,-1 0 0,0 0 0,1 0 0,-1 0 0,1 0 0,-1 0 0,1 0 0,0 0 0,0 0 0,0-1 0,2 4 0,-3-5-29,6 9 114,0 0 0,0 0 0,0-1 1,1 0-1,1 0 0,-1 0 1,1-1-1,1 0 0,-1-1 0,1 0 1,0 0-1,0-1 0,20 8 0,-15-8-1,0 0 0,1-1 0,0-1 0,0 0 0,0-1 0,0 0 0,0-1 0,0-1 0,21-2 0,-28 0-79,0 1 0,-1-1 0,1-1 0,0 1 0,-1-1 0,0-1 0,1 0 1,-1 0-1,0 0 0,-1 0 0,1-1 0,-1 0 0,0-1 0,0 0 0,-1 1 0,9-14 0,-7 10 72,-2 0-1,1 0 1,-1-1 0,0 1-1,-1-1 1,-1 0-1,1-1 1,-1 1 0,-1-1-1,0 1 1,-1-1 0,1-12-1,-2 15-68,0 1 39,0 0 0,0 1 0,0-1 0,-1 0 0,0 0 0,-3-10 0,2 15-49,1 0-1,0 0 1,0 0-1,-1 0 1,1 0 0,-1 0-1,0 0 1,1 0 0,-1 1-1,0-1 1,0 0-1,0 1 1,0 0 0,0 0-1,-1-1 1,1 1 0,0 0-1,0 1 1,-1-1 0,1 0-1,-5 0 1,-4-1 14,0 0 0,-1 0 1,1 1-1,0 0 0,-1 1 1,1 1-1,0 0 0,-1 0 0,1 1 1,0 0-1,0 1 0,0 0 1,1 1-1,-1 0 0,1 1 1,0 0-1,0 1 0,0 0 1,1 0-1,-14 13 0,12-9-189,0 0 1,1 0-1,0 1 0,1 0 0,-11 17 0,16-22-385,1 0-1,0 1 0,0-1 0,1 1 1,-2 8-1,2-8-805,1 0 0,0 0 0,1 0 1,0 0-1,1 13 0,3 2-3742</inkml:trace>
  <inkml:trace contextRef="#ctx0" brushRef="#br0" timeOffset="4613.05">2768 667 3826,'0'0'2339,"-23"25"-1135,-72 79-396,90-98-700,0 1 0,0-1-1,1 1 1,0-1 0,-4 9-1,7-12-45,0-1 0,1 1 0,-1-1 0,1 1-1,0 0 1,-1-1 0,1 1 0,1 4 0,-1 7 144,-1-3-57,1 0 1,1 0-1,0 0 1,0 0-1,1 0 0,0 0 1,1 0-1,7 17 1,-7-21-58,1 0-1,1 0 1,-1 0 0,1-1 0,0 0 0,0 0 0,1 0-1,-1-1 1,2 0 0,-1 0 0,0 0 0,1-1-1,8 5 1,-6-5 7,0 0-1,1 0 0,-1-1 1,0 0-1,1-1 0,0 0 0,-1 0 1,1-1-1,0 0 0,0-1 1,0 0-1,0-1 0,19-3 1,-16 1-45,-1-1-1,1 0 1,-1 0 0,0-1 0,0-1 0,0 0 0,-1-1 0,0 0 0,20-17 0,-14 9 130,0-2-1,-2 0 1,1-1 0,-2 0-1,-1-2 1,0 1 0,17-37 0,-23 40 20,-1-1 1,0 0-1,-1 0 1,-1-1-1,0 0 1,-2 1-1,0-1 0,-1 0 1,0 0-1,-4-30 1,3 46-182,-1 0 0,1 0 0,0 0 0,-1 0 0,0 0 0,1 0 0,-1 0 0,0 0 0,0 0 0,0 0 0,0 1 0,-1-1 0,1 0 0,0 1 0,-1-1 0,1 1 0,-1-1 0,1 1 0,-1 0 0,0 0 0,1 0 0,-1 0 0,0 0 0,0 0 0,0 0 0,-3 0 0,-3-1-185,-1 0 0,1 1-1,-1 0 1,1 1 0,-10 0-1,7 1-650,10-2 692,1 1 0,-1 0 0,1 0 0,-1 0 0,1 0 0,-1 0 0,1 0 0,-1 0 1,1 0-1,0 1 0,-1-1 0,1 0 0,-1 0 0,1 0 0,-1 0 0,1 1 0,0-1 0,-1 0 0,1 0 0,0 1 0,-1-1 0,1 0 0,0 1 1,-1-1-1,1 0 0,0 1 0,-1-1 0,1 0 0,0 1 0,0-1 0,0 1 0,-1-1 0,1 1 0,0-1 0,0 0 0,0 1 0,0-1 0,0 1 1,0-1-1,0 1 0,0-1 0,0 1 0,0-1 0,0 0 0,0 1 0,0-1 0,0 1 0,0-1 0,1 1 0,-1 1-123,0 20-5140</inkml:trace>
  <inkml:trace contextRef="#ctx0" brushRef="#br0" timeOffset="5092.61">3409 1151 3009,'0'0'5141,"8"-1"-4113,-3 0-855,0 0 0,-1-1 0,1 0 0,0 1 0,0-1 0,-1-1 0,1 1 0,-1-1 0,0 0 0,0 0 0,6-5 0,45-49 1588,-30 29-1322,56-56 843,144-114 0,-225 198-1354,1-1 1,-1 1-1,1 0 0,-1-1 0,1 1 1,-1-1-1,0 1 0,1-1 1,-1 1-1,0 0 0,1-1 1,-1 1-1,0-1 0,1 0 0,-1 1 1,0-1-1,0 1 0,0-1 1,0 1-1,1-1 0,-1 0 0,0 1 1,0-1-1,0 1 0,0-1 1,0 0-1,0 1 0,-1-1 1,1 1-1,0-1 0,0 1 0,0-1 1,0 0-1,-1 1 0,1-1 1,0 1-1,-1-1 0,1 1 0,0-1 1,-1 1-1,1-1 0,0 1 1,-1 0-1,1-1 0,-1 1 1,1 0-1,-1-1 0,0 0 0,-26-6-5149</inkml:trace>
  <inkml:trace contextRef="#ctx0" brushRef="#br0" timeOffset="5093.61">3540 705 8788,'0'0'4658,"97"123"-3970,-57-96 273,0-3-625,0 0 32,-5-3-144,-3 1-128,-3 0-80,-7-5-16,-9 2-288,-5-5-528,-8 1-1073,0-6-1585,-16-6-3441</inkml:trace>
  <inkml:trace contextRef="#ctx0" brushRef="#br0" timeOffset="5498.02">3460 1004 4818,'0'0'9621,"118"-24"-8581,-70 14-240,-5 3-367,0 2-81,-9 5-240,-7-2 0,-3 2-112,-10 0-224,-9-3-881,-5-9-2016,0-7-1313,-11-12-2817</inkml:trace>
  <inkml:trace contextRef="#ctx0" brushRef="#br0" timeOffset="5499.02">3666 595 4834,'0'0'7700,"-3"127"-6756,6-71 17,2 4-353,1 0 0,-1-7-304,3-7-112,-2-10-192,-4-12 0,-2-7-304,0-13-1264,-24-4-9622</inkml:trace>
  <inkml:trace contextRef="#ctx0" brushRef="#br0" timeOffset="6088.71">3557 908 4914,'0'0'6214,"25"0"-4878,9-1-1005,17-1 599,70 7 0,-109-3-734,-6-2-109,0 0-1,0 1 1,-1 0-1,1 1 0,7 2 1,-13-4-80,0 0 0,1 1 0,-1-1 0,0 0 0,0 1 0,1-1-1,-1 1 1,0-1 0,0 1 0,0-1 0,1 1 0,-1-1 0,0 0 0,0 1 0,0-1 0,0 1 0,0-1 0,0 1 0,0-1 0,0 1 0,0-1 0,0 1 0,0-1 0,-1 1 0,1-1 0,0 1 0,0-1 0,0 1 0,-1-1 0,1 0 0,0 1 0,0-1 0,-1 1 0,1-1 0,0 0 0,-1 1 0,1-1 0,0 0 0,-1 0-1,1 1 1,-1-1 0,1 0 0,0 0 0,-1 1 0,1-1 0,-1 0 0,1 0 0,-2 0 0,-14 5-518,-1-1-1,-1 0 0,1-2 1,0 0-1,-1-1 0,-29-1 1,29 0-939,-28 0-3707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36:17.2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0 5827,'0'0'11682,"3"0"-11556,40 3 401,86 16-1,-40-5-195,69 20 72,-156-36-378,-9-3-428,-21-10-1820,8 4-986,-15-9-6369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36:20.4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0 443 3570,'1'2'8548,"6"-4"-7673,32-25-198,-1-1 0,36-36 0,67-74-121,-88 84-425,-45 47-80,-1-1 0,0 1 0,-1-2 1,9-12-1,-14 18-356,1-1-1,0 1 1,-1-1 0,0 1 0,0-1 0,0 0 0,0 1-1,-1-1 1,1 0 0,-1 0 0,0 0 0,0 1 0,0-1-1,-2-7 1,-5-7-4617</inkml:trace>
  <inkml:trace contextRef="#ctx0" brushRef="#br0" timeOffset="1">86 0 6403,'0'0'4226,"101"145"-3474,-63-95 481,-4 1-369,7-1-240,-4-4-223,-2-5-209,-6-7-32,-5-8-160,-8-4 0,-5-8-304,-11-7-1761</inkml:trace>
  <inkml:trace contextRef="#ctx0" brushRef="#br0" timeOffset="681.47">134 258 8244,'0'0'1969,"136"43"-865,-98-33-239,-1-3-17,-10-2-384,-6-3-464,-13-2-112,-5 0-1329,-3-29-8147</inkml:trace>
  <inkml:trace contextRef="#ctx0" brushRef="#br0" timeOffset="682.47">305 73 5923,'0'0'2017,"-27"156"-2017,27-105 352,0-3 16,0-7-368,0-13-272,0-13-1121</inkml:trace>
  <inkml:trace contextRef="#ctx0" brushRef="#br0" timeOffset="683.47">118 205 6659,'0'0'4722,"171"10"-3297,-139-6-385,-3-1-431,-10-3-529,-6 0-32,-5 0-48,-2 0-961,-1 0-1504,8 2-2065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36:18.0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131 304 7860,'0'0'5589,"-13"3"-4829,-40 12-256,50-13-465,0 0 0,1-1 0,-1 1-1,1 0 1,0 0 0,-1 0-1,1 1 1,0-1 0,0 0 0,0 1-1,1 0 1,-1-1 0,1 1 0,-1 0-1,1 0 1,0 0 0,0 0-1,0 0 1,1 0 0,-1 0 0,0 6-1,-1 2 49,-8 39 3,3 1-1,2 0 1,2 0-1,5 60 0,-1-33 65,-1-58-112,0 0 0,2-1 1,0 1-1,2-1 1,0 1-1,1-1 0,8 20 1,-10-32-31,0 1 0,1-1 1,0 0-1,0 0 0,1-1 1,0 1-1,0-1 0,0 0 1,1 0-1,0-1 0,0 0 0,0 0 1,1 0-1,0-1 0,0 0 1,0 0-1,0-1 0,1 1 1,-1-2-1,9 3 0,-7-3-6,0 0 1,0 0-1,0-1 0,-1-1 0,1 1 0,0-1 0,0-1 0,0 0 0,0 0 1,0 0-1,0-1 0,-1-1 0,1 0 0,-1 0 0,0 0 0,0-1 0,0 0 0,0-1 1,0 0-1,-1 0 0,0 0 0,0-1 0,10-12 0,2-5 29,-1-1 0,-1-1 0,-1 0 0,-1-1 0,-2-1 1,-1 0-1,0-1 0,-3-1 0,12-51 0,-8 12-12,-3-2 0,-4 1 0,-2-75 0,-4 123-13,-1 1 0,-1-1 0,-1 0 0,-1 1 0,-1 0 0,-1 0 0,-9-22 0,10 30-2,0 1-1,-1 0 1,0 0-1,-1 0 0,0 1 1,-1 0-1,0 1 1,-1 0-1,0 0 0,0 1 1,-1 0-1,0 0 1,-12-6-1,17 11 3,-1 0 0,0 0 1,0 1-1,-1-1 0,1 1 0,0 1 0,-1-1 0,1 1 1,-1 0-1,1 1 0,-1 0 0,1 0 0,-1 0 1,0 1-1,1 0 0,-1 0 0,1 0 0,0 1 0,-1 0 1,1 0-1,0 1 0,0 0 0,0 0 0,1 0 1,-1 1-1,1 0 0,-6 5 0,-7 6-184,2 2 0,0 0 0,1 0 0,1 2 0,1-1-1,-16 31 1,17-27-1029,1 0 0,1 0 0,1 1-1,-12 47 1,8 10-4893</inkml:trace>
  <inkml:trace contextRef="#ctx0" brushRef="#br0" timeOffset="363.58">618 1264 5651,'0'0'2465,"-40"156"-1937,16-94 0,-1-13 1041,7-21-1073,4-15-496,1-13-400,5-29-2177,5-32-2722</inkml:trace>
  <inkml:trace contextRef="#ctx0" brushRef="#br0" timeOffset="778.11">1091 29 4258,'0'0'4706,"2"-4"-4250,-1 2-340,-1 0 0,1 0 0,0 0 1,0 1-1,0-1 0,0 0 0,0 1 0,0-1 0,5-4 5202,-8 20-5157,0 0-1,-1 0 1,0-1-1,-1 1 1,-1-1-1,0 0 1,-10 18-1,-3 10-104,-132 386 122,146-416-116,2 1-1,-1 0 0,2 0 1,-1 24-1,2-35-60,0 0 0,0-1-1,0 1 1,1-1 0,-1 1 0,0-1 0,0 1-1,1-1 1,-1 1 0,0-1 0,1 1-1,-1-1 1,0 1 0,1-1 0,-1 0 0,1 1-1,-1-1 1,1 0 0,-1 1 0,1-1-1,-1 0 1,1 0 0,-1 1 0,1-1 0,-1 0-1,1 0 1,-1 0 0,1 0 0,0 0-1,-1 0 1,1 1 0,0-2 0,25 1 105,-17 0-41,47 1 213,-16 0-307,57-5-1,-96 3-308,0 0-1,1 0 1,-1 1-1,0-1 0,0 0 1,0-1-1,0 1 1,0 0-1,0 0 0,0 0 1,0-1-1,0 1 1,-1 0-1,1-1 1,0 1-1,-1 0 0,1-1 1,-1 1-1,0-1 1,1 1-1,-1-1 1,0 1-1,0-3 0,3-7-2113,6-16-4402</inkml:trace>
  <inkml:trace contextRef="#ctx0" brushRef="#br0" timeOffset="1177.6">1361 236 7860,'0'0'1547,"-7"24"246,-106 344 2862,87-292-4071,13-42-592,1 0-1,2 1 1,1 1 0,2 0-1,-5 62 1,19-101-5221,3-15 1512,5-14-1053</inkml:trace>
  <inkml:trace contextRef="#ctx0" brushRef="#br0" timeOffset="1799.55">1628 520 4258,'0'0'5213,"8"-4"-4178,1-3-812,0 0 0,-1 0 1,0-1-1,0 0 0,-1 0 0,0-1 0,-1 0 0,0 0 0,0-1 0,8-18 1,20-45 307,-17 34 27,39-63-1,-53 130 937,-3-24-1481,1 53 251,-3 0 0,-15 96 0,-47 108 1179,31-131-1021,32-127-597,-6 15-211,-5-14-3962,-3-6-3495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10T13:02:33.5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9 526 2721,'-9'0'16613,"137"10"-16202,-17 0-310,128-9 262,-217-2-348,0-1 0,37-9 0,-38 6 34,0 2 0,36-3 0,-56 7-50,0-1 1,1 0-1,-1 0 0,0 0 0,0 0 0,0-1 0,1 1 0,-1 0 0,0-1 0,0 1 0,0 0 1,0-1-1,1 1 0,-1-1 0,0 1 0,0-2 0,0 1 0,1 0 0,-2 0-78,0 0-1,1 1 0,-1-1 1,0 0-1,1 1 0,-1-1 1,0 0-1,0 0 1,0 1-1,1-1 0,-1 0 1,0 0-1,0 1 0,0-1 1,0 0-1,-1 0 0,1 1 1,0-1-1,0 0 1,-1-1-1,-1-3-562,0 1 0,0-1 0,0 1 0,-1 0 1,0 1-1,0-2 0,-3-3 0,-21-20-4398,-2-2-1000</inkml:trace>
  <inkml:trace contextRef="#ctx0" brushRef="#br0" timeOffset="533.61">391 24 5250,'0'0'8973,"-5"-4"-7744,-18-12-268,17 12-193,6 18-546,-14 494 1312,6 24-726,8-525-804,0 1 1,1-1-1,0 0 0,1 1 0,-1-1 0,1 0 1,1-1-1,-1 2 0,1-2 0,0 1 1,1 0-1,0-1 0,0 0 0,0 0 1,0 0-1,1-1 0,0 1 0,0-2 1,0 1-1,1 1 0,0-2 0,0 0 1,0-1-1,0 1 0,1-1 0,0 1 0,0-1 1,0-1-1,0 0 0,0 0 0,0-1 1,0 0-1,13 1 0,125-2-1631,-142-1 1135,0 1 1,1-1-1,-1 1 1,1-1-1,-1 0 1,1 0-1,-1-1 1,0 1 0,1-1-1,-1 1 1,0-1-1,0-1 1,0 1-1,0 0 1,4-5-1,1 0-1054,15-11-4105</inkml:trace>
  <inkml:trace contextRef="#ctx0" brushRef="#br0" timeOffset="1399.5">926 1100 4530,'0'0'8359,"0"-1"-8228,1 0 0,0 1 0,0-1 0,0 0 0,0 0 0,0 1 0,0-1 0,0 0 1,0 1-1,1-1 0,-1 1 0,0-1 0,2 1 0,66-12 1088,-1-2 1,75-26-1,-138 39-1305,0-1 1,0 1 0,0 0-1,0 0 1,9-1 0</inkml:trace>
  <inkml:trace contextRef="#ctx0" brushRef="#br0" timeOffset="1946.82">1044 808 10853,'0'0'7062,"14"-11"-6339,0-1-527,-8 7-125,1-2 0,-1 2 1,0 1-1,1-1 0,0 0 0,0 1 1,1 1-1,-1 0 0,1 0 1,0 0-1,10-2 0,21-1-26,1 2 0,0 1 0,48 4 0,-29 0-6204,-39-1-908</inkml:trace>
  <inkml:trace contextRef="#ctx0" brushRef="#br0" timeOffset="2570.93">1904 382 2849,'0'0'8151,"0"-5"-5578,0 11-587,-19 445-70,4-247-774,16-213-1139,0 0 0,1-1 1,0 1-1,1 0 0,0 0 1,1 1-1,0-1 0,0 1 1,0 0-1,1-1 0,10-9 1,-5 4 2,0 0 1,1 2 0,0 0-1,2 1 1,24-18 0,-29 23-16,-1 3 0,1-1 0,-1 1 0,1 0 0,0 1 0,15-4 1,-20 6 5,0-2 0,0 2 1,0-1-1,0 1 1,0 0-1,0 0 1,1 0-1,-1 0 1,0 1-1,0-1 1,0 2-1,-1-1 1,1 0-1,0 0 1,0 0-1,0 0 1,-1 1-1,1-1 1,0 1-1,-1-1 1,1 1-1,2 3 1,0 3 7,-1-1 1,1 0 0,-1 1 0,-1 0 0,1-1 0,-1 2 0,-1-1 0,0 0 0,0 1 0,2 16 0,-2 10 58,-2 49 1,-1-36 87,1-42-131,0 0 0,-1 0 0,1 1 0,-1-1 0,-1-1-1,1 1 1,-1 1 0,0-2 0,0 1 0,-1-1 0,0 2 0,0-2-1,0 0 1,0 0 0,-1 0 0,-8 8 0,7-8 27,-1-1 0,0 1 0,0-1 0,0-1 0,0 1 0,-1-1 0,1-1 0,-1 1 0,0-1 0,0 1 0,0-2 0,0 1 0,0-2 0,-12 2 0,8-2-23,0 0-1,0 0 0,0-1 0,1 0 0,-1 0 0,0-2 0,1 0 0,0 0 0,-10-4 0,12 3-40,1 0 0,-1-1 0,1 0 1,0 0-1,1 0 0,-1 0 0,1-2 0,1 1 0,-1 0 1,1-1-1,0 0 0,-5-8 0,5 4-217,0 2 0,1-2-1,0 1 1,0-1 0,1 0-1,1 1 1,0-1 0,0 0-1,1-1 1,1-13 0,-1 24-22,1-1 0,0 0 1,0 1-1,-1-1 0,1 0 0,1 0 1,-1 1-1,0-2 0,0 1 1,1 1-1,-1-1 0,1 0 1,-1 1-1,1-1 0,0 1 1,0-1-1,0 1 0,0-1 0,0 1 1,0 0-1,0-1 0,0 1 1,0 0-1,1-1 0,-1 1 1,1 0-1,-1 0 0,1 0 1,2-2-1,38-14-5777</inkml:trace>
  <inkml:trace contextRef="#ctx0" brushRef="#br0" timeOffset="3007.76">2687 908 8340,'0'0'6979,"160"3"-6227,-106-3-47,3 0 15,4 0-352,-8 0-80,-11-3-288,-11 3 128,-12 0-128,-7-4-368,-8 4-1649,-4-7-1344</inkml:trace>
  <inkml:trace contextRef="#ctx0" brushRef="#br0" timeOffset="3810.06">3451 1740 4098,'0'0'8900,"0"6"-7918,0-4-629,0-5 1591,24-445-933,-21 299-934,2-42-41,50-330 0,-52 500-13,1 0-1,1 2 0,1-2 1,1 1-1,0 0 0,2 0 1,16-28-1,-23 45-15,1 0 0,0 0 0,0 0 0,0 1 0,0-1 0,0 0 0,0 1 0,1 0 0,-1 0 0,1 0 0,0 0 0,-1 1 0,1-1 0,0 1 0,7-1 0,2 0-3,1 1-1,-1 0 1,18 1 0,-10 1-22,-13-1 27,1 1-1,-1-1 0,0 2 0,0-1 1,0 1-1,0 0 0,-1 1 0,1 0 1,-1 0-1,1 0 0,-1 2 0,0-1 1,0 1-1,-1-1 0,1 1 0,-1 1 1,8 8-1,-7-5 6,-1-1 1,0 0-1,0 1 0,-1 0 1,0 0-1,0 1 0,-1 0 1,0 0-1,-1 0 0,0 1 1,-1-1-1,0 0 1,0 14-1,0 3 2,-2-2 1,-3 31-1,2-47-12,-1 2-1,0-1 1,-1 1 0,0-2 0,0 0-1,-1 2 1,-1-2 0,-6 11 0,3-7 3,0-2-1,-1 1 1,0-1 0,-1 0 0,-1-1 0,0 0 0,-20 14 0,22-18 28,1-1-1,-2 0 1,1-1 0,-1 0 0,1-1-1,-1 1 1,1-1 0,-1-1 0,-1 0-1,1-1 1,-17 1 0,14-2 31,-15-2 183,28 1-244,-1 1 1,0-1-1,0 1 0,1-1 0,-1 0 0,0 1 1,0-1-1,1 0 0,-1 1 0,1-1 1,-1 0-1,1 0 0,-1-1 0,1 2 0,0-1 1,-1 0-1,1 0 0,0 0 0,0 0 1,-1 0-1,1 0 0,0 0 0,0 1 0,0-1 1,0 0-1,1-2 0,-2-3-11,1-1-1,1 1 1,-1-1-1,1 1 1,3-11-1,-3 14 4,1-1-1,0 0 0,0 1 0,0 0 0,0 0 0,0 0 0,1 0 0,-1 1 0,1-1 0,0 0 1,3-2-1,8-4-1,0-1 1,1 3 0,0-1-1,0 2 1,-1-1-1,2 1 1,0 2 0,0 0-1,1 0 1,-1 1-1,1 1 1,0 0 0,-1 2-1,1 0 1,0 1-1,30 6 1,-39-5 4,-1 0 0,0 0 0,0 1 0,-1 0 0,1 0 0,0 1 0,0 1 0,-1-1 0,0 0 0,0 1 0,0 0 0,0 1 0,-1-1 0,0 1 0,0 0 0,-1 1 0,1-1 0,-2 0 0,1 1 0,0 0 0,2 10 0,2 4 27,-1 1 1,-2-1-1,0 1 1,-1 0-1,-1 1 1,-1 27-1,-1-39-16,0 13 28,-1 0 0,-1 0 0,-8 47 0,7-62-33,0-1-1,-1-1 0,0 2 0,-1-2 1,0 0-1,0 1 0,0-1 0,-1 0 0,0 0 1,0 0-1,-1-1 0,0-1 0,0 2 0,0-2 1,-9 6-1,4-4-34,-1-1 1,1 0-1,0-1 1,0-1-1,-2 1 1,1-1 0,0-1-1,-1-1 1,1 0-1,-1 0 1,0-2-1,1 1 1,-1-1-1,-15-3 1,9 1-439,0-1-1,0 0 1,0-2 0,1-1 0,1 0 0,-1-1 0,0-2 0,-24-14-1,-41-34-4056</inkml:trace>
  <inkml:trace contextRef="#ctx0" brushRef="#br0" timeOffset="4459.92">1396 1575 7491,'0'0'8268,"-8"0"-6736,18 0-761,399 0 3030,551 0-3155,-206 10-305,-282-10-66,-472 0-221,-4 0-201,-8-1-500,0 2 1,0 0-1,0 0 0,0 1 1,0 0-1,1 2 0,-16 5 1,-16 13-5912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36:21.63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1184 5218,'0'0'4600,"16"0"-3405,-4 0-864,-6 1-214,-1-1-1,1 0 1,-1 0 0,1 0-1,-1-1 1,1 1 0,-1-1-1,1-1 1,-1 1-1,0-1 1,0 0 0,0 0-1,0 0 1,0-1 0,0 0-1,0 0 1,6-5-1,24-27 599,-2-1-1,37-53 0,50-89-44,-64 91-302,53-80-20,91-133 21,-188 282-656,-3 7 369,0-1 1,-1-1-1,7-14 1,-13 23-664,-1-1 1,1 0-1,-1 1 1,0-1-1,0 0 0,0 0 1,0-8-1,-1 2-4234</inkml:trace>
  <inkml:trace contextRef="#ctx0" brushRef="#br0" timeOffset="930.69">222 0 9060,'0'0'3863,"-5"28"-2652,-13 91-242,18-109-825,0 1 0,1-1 0,0 0 0,0 0 0,1 1 0,1-1 0,0 0 0,0-1 0,1 1 1,8 15-1,1 5 210,58 150 189,60 240 0,-127-404-959,15 48-2298,2-26-3432,-3-22-417</inkml:trace>
  <inkml:trace contextRef="#ctx0" brushRef="#br0" timeOffset="1433.09">685 1008 7443,'0'0'3546,"2"-2"-3325,3-3-159,-1 1 0,1 0 0,0 0 0,0 1 0,1-1 0,-1 1 0,1 0 0,0 1 0,-1-1 0,1 1 0,0 0 0,1 1 0,-1-1 0,8 0 0,1 0 83,1 1 1,-1 0-1,1 1 1,29 4-1,-44-4-118,1 0 0,-1 1 0,0-1 0,1 1 0,-1-1 0,1 1 0,-1 0 0,0-1 0,1 1 0,-1 0 0,0 0-1,0 0 1,0 0 0,1 0 0,-1 0 0,0 0 0,-1 1 0,1-1 0,0 0 0,1 3 0,0 0 36,-1 0 0,1 0 0,-1 0 1,0 0-1,0 1 0,-1-1 0,1 7 0,-1-1 11,0-1-1,-1 1 0,0 0 1,0 0-1,-1-1 1,-4 13-1,1-13-21,0 0 0,-1 0 0,0 0 0,0-1 0,-1 0 0,0 0 0,0 0 0,-1-1 0,0-1 0,0 1 0,0-1 0,-1 0 0,-14 6 0,73-17 252,-35 3-305,0 0 0,0 1-1,0 1 1,0 0 0,0 1 0,0 1-1,21 4 1,-31-4 15,0-1 0,0 1 0,0 0 1,-1 0-1,1 1 0,-1 0 0,0-1 0,0 1 0,0 1 0,0-1 1,0 0-1,-1 1 0,1 0 0,-1 0 0,0 0 0,0 0 1,0 1-1,-1-1 0,0 1 0,0-1 0,0 1 0,0 0 0,-1 0 1,0 0-1,1 7 0,1 3 71,-1 1 0,-1-1 0,0 1 0,-1-1 0,-1 1 0,0-1 0,-1 1 0,-6 21 0,6-31-73,1-1 0,-1 0 0,-1 0 0,1 0 0,-1 0 0,1 0 0,-1 0 0,-1-1 0,1 1 0,-1-1 0,1 0 0,-1 0 0,-1 0 0,1-1 0,0 0 0,-1 1 0,0-1 0,0-1 0,0 1 0,0-1 0,0 0 0,0 0 0,0 0 0,-1-1-1,1 0 1,-12 1 0,10-1-211,-1 0-1,1-1 0,-1 0 1,0 0-1,1-1 1,-1 0-1,1-1 0,-1 1 1,1-1-1,-1-1 0,1 0 1,0 0-1,0 0 0,1 0 1,-1-1-1,1-1 0,-10-7 1,-28-30-5310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36:24.9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0 4834,'32'8'11,"241"57"114,247 9 3087,-273-44-2086,123 40-316,-245-44-699,-241-24-1122,-695-21 157,517 16 5432,455 21-4538,-22-2 173,-33-8 45,478 56 285,-581-64-543,20 3-11,-1 1 1,0 1 0,0 1 0,0 1 0,23 11-1,-45-18 5,1 0-1,0 0 1,-1 0-1,1 1 1,0-1-1,-1 0 1,1 1-1,0-1 1,-1 0-1,1 1 1,-1-1-1,1 1 1,0-1-1,-1 1 1,1-1-1,-1 1 1,0-1-1,1 1 1,-1 0-1,1-1 0,-1 1 1,0 0-1,1-1 1,-1 1-1,0 0 1,0-1-1,0 1 1,0 0-1,1 1 1,-2-1-8,0 0 1,-1 1-1,1-1 0,0 0 1,0 0-1,-1 0 0,1 0 1,0 0-1,-1-1 1,1 1-1,-1 0 0,1-1 1,-1 1-1,1-1 0,-4 1 1,-45 13-446,-1-2 1,-55 5-1,-114 2-585,-304-12 811,445-8 271,52 1-3,-194-7 915,462 9-161,10 9-13,309 25 740,-547-34-1487,1-1-9,1 0 0,-1 2 0,0 0 0,0 0 0,23 10 1,-37-13-25,1 0 0,-1 0 0,0 0 1,1 0-1,-1 0 0,0 0 1,1 1-1,-1-1 0,0 0 1,0 0-1,1 0 0,-1 0 0,0 1 1,0-1-1,1 0 0,-1 0 1,0 1-1,0-1 0,0 0 0,1 0 1,-1 1-1,0-1 0,0 0 1,0 1-1,0-1 0,0 0 1,0 1-1,0-1 0,0 0 0,1 1 1,-1-1-1,0 0 0,0 1 1,-1-1-1,1 0 0,0 0 1,0 1-1,0-1 0,0 0 0,0 1 1,0-1-1,0 0 0,0 1 1,-1-1-1,1 0 0,0 0 0,0 1 1,0-1-1,0 0 0,-1 0 1,1 1-1,0-1 0,0 0 1,-1 0-1,1 0 0,0 1 0,-1-1 1,1 0-1,0 0 0,0 0 1,-1 0-1,1 0 0,0 0 0,-1 0 1,1 0-1,0 1 0,-1-1 1,1 0-1,-1-1 0,-27 10-33,-39 3-391,-129 7-1,-72-17-156,151-2 512,-150-5 676,280 5-570,384 8 800,-307-2-564,0 4 0,123 31 0,-188-34-227,33 14 1,-40-8-105,-18-12 59,0-1 1,1 0 0,-1 0 0,0 1 0,0-1 0,1 0 0,-1 1 0,0-1 0,0 0 0,0 1 0,1-1 0,-1 0 0,0 1 0,0-1 0,0 1 0,0-1 0,0 0 0,0 1 0,0-1 0,0 1 0,0-1 0,0 0 0,0 1 0,0-1 0,0 1 0,0-1 0,0 0-1,-1 1 1,1-1 0,0 0 0,0 1 0,0-1 0,0 0 0,-1 1 0,1-1 0,0 0 0,0 1 0,-1-1 0,1 0 0,0 0 0,-1 1 0,1-1 0,0 0 0,-1 0 0,1 1 0,0-1 0,-1 0 0,1 0 0,0 0 0,-1 0 0,1 0 0,-1 0 0,1 0 0,0 0-1,-1 0 1,0 0 0,-38 7-233,1-1-1,-2-3 0,1-1 1,-47-4-1,17 1-136,18-1 276,1-2 0,-86-17 0,-96-38 130,164 39-33,47 13 135,21 7-133,0 0-1,1 0 0,-1 0 0,0 0 0,0 0 0,0 0 0,0 0 0,0 0 0,0 0 0,0 0 0,0 0 0,0 0 0,1 0 0,-1 0 0,0 0 0,0 0 0,0 0 0,0 0 1,0 0-1,0 0 0,0 0 0,0 0 0,0 0 0,0 0 0,1 0 0,-1 0 0,0 0 0,0 0 0,0-1 0,0 1 0,0 0 0,0 0 0,0 0 0,0 0 0,0 0 1,0 0-1,0 0 0,0 0 0,0 0 0,0 0 0,0-1 0,0 1 0,0 0 0,0 0 0,0 0 0,0 0 0,0 0 0,0 0 0,0 0 0,0 0 0,0 0 0,0-1 0,0 1 1,0 0-1,0 0 0,0 0 0,0 0 0,0 0 0,0 0 0,0 0 0,0 0 0,0 0 0,0 0 0,-1 0 0,1 0 0,0-1 0,37 0 57,-32 1-93,157 3 489,-2 8 0,219 42 1,-368-51-422,28 6 24,-38-8-57,0 0 0,1 1 0,-1-1-1,0 1 1,1-1 0,-1 1 0,0-1 0,0 1 0,0 0 0,1-1-1,-1 1 1,0 0 0,0 0 0,0 0 0,0 0 0,0 0 0,0 0-1,-1 0 1,2 2 0,-2-2 0,-1 0 0,0 0 0,1-1-1,-1 1 1,0-1 0,0 1 0,1-1 0,-1 1-1,0-1 1,0 1 0,0-1 0,0 1 0,0-1-1,0 0 1,1 0 0,-1 0 0,0 1 0,0-1-1,0 0 1,0 0 0,0 0 0,0 0 0,0 0-1,0-1 1,-1 1 0,-4 0 5,-326 4-329,319-4 318,-45-2-31,0-3 0,0-2 0,1-3 1,-104-32-1,144 35 29,17 7 6,0 0 0,0 0-1,0 0 1,0 0 0,0 0-1,0 0 1,0 0 0,0 0-1,0 0 1,0 0 0,0-1-1,0 1 1,-1 0 0,1 0-1,0 0 1,0 0 0,0 0-1,0 0 1,0 0 0,0 0-1,0 0 1,0 0 0,0 0-1,0 0 1,0 0 0,0-1-1,0 1 1,0 0 0,0 0-1,0 0 1,0 0 0,0 0-1,0 0 1,0 0 0,0 0-1,0 0 1,0 0 0,0-1-1,0 1 1,0 0 0,0 0-1,0 0 1,0 0 0,0 0-1,0 0 1,0 0-1,0 0 1,0 0 0,1 0-1,-1 0 1,0 0 0,0 0-1,0 0 1,0-1 0,0 1-1,0 0 1,0 0 0,0 0-1,0 0 1,0 0 0,0 0-1,0 0 1,1 0 0,-1 0-1,0 0 1,0 0 0,0 0-1,29-2-207,81 2 115,3-2 589,215 24 0,-344-22-241,-65-3-379,-221-64-2681,115 22 1626,164 38 1172,15 3-34,12 2-220,424 3 206,-418-1-47,26 1 316,-35-1-290,1 0 0,-1 0 0,1 0 1,-1 0-1,1 1 0,-1-1 0,0 0 0,1 1 0,-1-1 1,1 1-1,-1 0 0,0-1 0,0 1 0,1 0 0,-1 0 1,0 0-1,1 1 0,-1 3-3082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36:25.71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1088 337 4370,'0'0'7638,"0"0"-7574,0 0 0,0 1 0,0-1 0,0 0 0,0 0 0,0 0 0,0 0 0,0 0 0,0 0 0,0 0 0,0 0 0,0 0 0,0 0 0,0 1 0,0-1 0,0 0 0,0 0 0,0 0 0,0 0 0,0 0 0,0 0 0,0 0 0,0 0 0,1 1 704,-1-1-704,0 0 0,0 0 0,0 0 0,0 1 0,0-1 0,0 0-1,0 0 1,0 0 0,0 0 0,1 0 0,-1 0 0,0 0 0,0 0 0,0 0 0,0 0 0,0 0 0,0 0 0,0 0 0,0 0 0,0 0 0,1 0 0,-1 0 0,0-1 0,-3 67 70,-3-2-1,-3 1 0,-27 101 1,-78 181 533,109-333-598,13-22-90,1 1-1,0 0 1,0 0-1,0 1 1,1 0-1,14-6 1,-6 2 30,8-3 22,0 1 0,0 2 1,1 0-1,0 2 0,1 1 0,0 1 1,0 1-1,0 2 0,0 1 1,33 1-1,-48 1-25,0 1 0,0 0 0,0 1 0,-1 0 0,1 1 0,0 1 0,-1 0 0,0 0 1,19 11-1,-24-12-2,-1 1 1,0 0 0,-1 0 0,1 1 0,-1-1 0,0 1-1,0 1 1,0-1 0,-1 1 0,1-1 0,-2 1 0,1 1-1,0-1 1,-1 0 0,0 1 0,-1 0 0,0-1 0,0 1 0,1 9-1,-1-6 9,-1-1 0,0 1 0,-1 0 0,0 0 0,0 0 0,-1 0 0,-1 0 0,0 0 0,0 0-1,-7 18 1,3-17-6,1-1 0,-1 1 1,-1-1-1,0 0 0,-1-1 0,1 1 0,-2-1 0,-15 13 0,3-5 37,-2-1 0,0 0 0,0-2 0,-2 0 0,1-2 0,-2-1 0,1-1 1,-2-1-1,1-1 0,-1-2 0,0 0 0,0-2 0,-1-1 0,1-1 0,-1-1 0,-35-4 0,48 1-43,1 0 0,0-1 0,-1 0 0,1-1 0,1-1 0,-1 0 0,1-1 0,0 0 0,0-1 0,1 0 0,-16-13 0,19 13-189,1 0 1,0 0-1,1-1 0,-1 0 1,1-1-1,1 1 0,0-1 1,0 0-1,1-1 1,0 0-1,0 1 0,1-2 1,1 1-1,0 0 0,-4-20 1,4-44-4159,3 2-2348</inkml:trace>
  <inkml:trace contextRef="#ctx0" brushRef="#br0" timeOffset="604.87">1960 1025 5699,'0'0'5474,"-9"-5"-4492,-25-18-262,26 15 156,15 6-871,-5 2 75,14-2 9,-1 0 0,0 1 0,1 0 0,-1 2 0,1 0 1,18 3-1,-30-3-70,0 0 1,0 0 0,0 1-1,1-1 1,-1 1 0,-1 0-1,1 0 1,0 0 0,0 1-1,-1-1 1,1 1 0,-1 0-1,0 0 1,0 0 0,0 0-1,0 1 1,-1-1 0,1 1-1,-1-1 1,0 1 0,0 0 0,0 0-1,0 0 1,-1 0 0,0 1-1,2 7 1,-1-5-2,-1 1 0,0 0 0,0 0 0,0 0 0,-1-1 1,-1 1-1,1 0 0,-1 0 0,0 0 0,-1 0 0,0-1 0,0 1 0,-1-1 0,0 1 0,0-1 1,-1 0-1,1 0 0,-2-1 0,1 1 0,-1-1 0,0 0 0,0 0 0,-1 0 0,1-1 1,-1 1-1,0-2 0,-1 1 0,1-1 0,-1 0 0,0 0 0,0 0 0,-12 3 0,5-2 116,0-1-1,0 0 1,-1-1-1,1 0 0,-1-1 1,-26 0-1,41-2-133,1 0-1,-1 0 0,0 0 1,0-1-1,0 1 0,0 0 1,0 0-1,1 0 0,-1 0 1,0 0-1,0 0 0,0 0 1,0 0-1,0 0 0,0-1 1,0 1-1,0 0 0,0 0 1,1 0-1,-1 0 0,0 0 1,0 0-1,0-1 0,0 1 1,0 0-1,0 0 0,0 0 1,0 0-1,0 0 0,0-1 1,0 1-1,0 0 0,0 0 1,0 0-1,0 0 0,0 0 1,0-1-1,0 1 0,0 0 1,0 0-1,-1 0 0,1 0 1,0 0-1,0-1 0,0 1 1,0 0-1,0 0 0,0 0 1,0 0-1,0 0 0,0 0 1,-1 0-1,1 0 0,0 0 1,0-1-1,0 1 0,0 0 1,0 0-1,-1 0 1,1 0-1,0 0 0,0 0 1,0 0-1,0 0 0,11-8 4,1 2-5,0 2-1,0 0 1,1 0 0,-1 1-1,1 1 1,15-2-1,80 0 10,-101 4-1,-1 0 0,0 0 1,1 0-1,-1 1 0,0 0 1,0 0-1,0 1 0,0 0 1,0 0-1,0 0 0,0 1 1,0 0-1,-1 0 1,0 0-1,1 1 0,-1-1 1,0 1-1,-1 1 0,1-1 1,-1 1-1,0-1 0,0 1 1,0 1-1,-1-1 0,0 0 1,0 1-1,0 0 0,0-1 1,-1 1-1,0 0 1,-1 0-1,1 0 0,0 12 1,0-11 9,-2 0 1,1 0 0,-1 0-1,0-1 1,0 1 0,-1 0-1,0 0 1,-3 11-1,3-15-11,-1 0 0,1 0-1,-1 0 1,0 0-1,1-1 1,-1 1-1,0 0 1,-1-1-1,1 0 1,0 1 0,-1-1-1,1 0 1,-1 0-1,0-1 1,1 1-1,-1-1 1,0 1-1,0-1 1,0 0 0,-5 1-1,-10 2 8,-1 0 0,1-2 0,-1 0 0,0-1 0,-19-2 0,8 0-55,10 1-21,0-2-1,0 0 0,-38-11 1,-17-10-4002,62 18-555</inkml:trace>
  <inkml:trace contextRef="#ctx0" brushRef="#br0" timeOffset="1130.62">3730 859 3970,'0'0'10615,"-1"0"-10424,1-1-1,-1 1 1,1-1-1,-1 1 1,0-1-1,1 1 0,-1-1 1,0 1-1,1-1 1,-1 1-1,0 0 1,1-1-1,-1 1 0,0 0 1,0 0-1,1-1 1,-1 1-1,0 0 1,0 0-1,-1 0 1,-22 1-77,0 1 0,0 1 1,-41 11-1,-68 27-170,132-40 57,-58 21-42,1 3 0,-71 42 0,-100 76 122,191-115 404,58-27-445,0 0 0,0 2 0,0 0 0,25 9 0,80 31 226,-48-15-105,61 15 99,225 39 0,-334-77-214,-1-1-28,-1 1 0,1 1 0,-1 1 0,45 19 0,-72-26-33,1 0-1,-1 0 0,0 0 0,1 0 0,-1 0 0,1 0 0,-1 0 1,0 0-1,1 0 0,-1 1 0,0-1 0,1 0 0,-1 0 0,0 0 0,1 1 1,-1-1-1,0 0 0,1 0 0,-1 1 0,0-1 0,0 0 0,1 1 1,-1-1-1,0 0 0,0 1 0,0-1 0,1 0 0,-1 1 0,0-1 0,0 0 1,0 1-1,0-1 0,0 1 0,0-1 0,0 0 0,0 1 0,0-1 1,0 0-1,0 1 0,0-1 0,0 1 0,0-1 0,0 0 0,0 1 0,0-1 1,0 0-1,-1 1 0,1-1 0,0 1 0,0-1 0,-1 0 0,1 0 1,0 1-1,0-1 0,-1 0 0,1 1 0,0-1 0,0 0 0,-1 0 0,1 0 1,0 1-1,-1-1 0,1 0 0,-1 0 0,1 0 0,-1 1 0,-26 8-1885,-10-3-2791,1-5-4715</inkml:trace>
  <inkml:trace contextRef="#ctx0" brushRef="#br0" timeOffset="1760.49">4427 1102 6707,'0'0'5371,"-8"24"-4147,-28 81-205,33-96-937,1 0-1,0 0 0,0 0 1,1 0-1,0 1 0,1-1 1,0 0-1,0 0 0,1 1 1,1-1-1,-1 0 1,1 0-1,1 0 0,-1 0 1,2 0-1,-1-1 0,1 0 1,1 1-1,-1-1 0,1-1 1,1 1-1,-1-1 1,1 0-1,1 0 0,-1 0 1,14 9-1,-5-5-42,1-1 1,0-1-1,0 0 1,1-1-1,0-1 1,0-1-1,1 0 1,0-2-1,0 0 1,0 0-1,31 0 1,-23-3 44,0-1 0,34-4 0,-48 2-23,0 0 1,0-1-1,0 0 0,0-1 0,-1-1 0,1 0 0,11-7 0,-7 3 111,0-1-1,-1-1 1,0-1-1,-1 0 1,-1 0-1,1-2 1,-2 0-1,0 0 1,-1-1-1,0 0 1,-1-1-1,-1 0 1,-1-1-1,0 0 1,-1 0-1,0-1 0,-2 1 1,0-2-1,-1 1 1,-1 0-1,1-22 1,-4 36-134,1-21 229,-3-38 0,1 55-229,0 0 1,-1 0-1,0 0 1,0 0-1,-1 0 0,0 1 1,0-1-1,-8-11 1,-1 2-46,-1 0 1,-1 1 0,0 0 0,-1 1 0,-1 1 0,0 0-1,-1 1 1,-1 1 0,1 0 0,-2 2 0,0 0 0,0 1-1,-1 1 1,0 0 0,0 2 0,-1 0 0,-33-4 0,19 6-202,-1 1 1,0 2 0,1 1 0,-1 2 0,0 1 0,1 2 0,0 1 0,0 2-1,-57 21 1,-60 31-2928,54-18-3473,42-15-1889</inkml:trace>
  <inkml:trace contextRef="#ctx0" brushRef="#br0" timeOffset="2619.55">3649 2296 2193,'0'0'4677,"-28"27"-4266,-96 87 570,102-93-561,-1-2-1,-1-1 1,0-1-1,-2-1 1,1-1-1,-50 20 1,61-29-294,-56 23 481,-2-3-1,-1-4 0,-1-2 1,-130 16-1,39-20-304,-184-6 1,245-14-124,0-4 0,1-5 0,-193-50 1,138 16 197,-261-118 1,315 116-264,3-4 0,2-4 1,-149-116-1,195 131-76,2-3 1,2-3 0,3-1-1,1-2 1,3-2 0,2-2-1,-48-88 1,69 103 0,2 0-1,2-1 1,1-1 0,2 0-1,3-1 1,1 0 0,2 0-1,1-1 1,4-83 0,3 98 10,1 0 0,2 0 0,1 0 0,1 0-1,2 1 1,0 0 0,24-46 0,-10 30 12,2 1 0,2 1 0,61-71 0,-59 82-64,1 2 1,2 2-1,1 0 1,1 3-1,1 0 1,1 2-1,1 2 0,1 2 1,63-22-1,36-3 3,206-38 0,-341 81 2,465-84 119,3 20 0,699-4-1,-1141 68-107,412 4 172,-316 3-145,187 36 0,-163-10 64,173 65 0,130 81 616,-328-128-524,174 85 288,-265-118-372,-1 1 1,-1 2-1,0 1 1,-2 1 0,-1 1-1,45 52 1,-28-18 96,61 108 0,21 74 149,-104-196-338,-2 0 1,-2 1-1,-1 1 0,-3 1 1,-2 0-1,-2 1 0,7 90 1,-15-88-26,-1-1 0,-8 59 0,4-90-6,0 0 1,-1 0-1,-1-1 1,-1 0-1,0 0 1,-1-1-1,-1 1 1,-1-1-1,-15 21 1,3-9-8,-1-2-1,-1-1 1,-2-1 0,0-1 0,-2-1-1,-45 30 1,28-27 3,0-1 0,-2-2 0,-91 30-1,27-23-33,-1-5 0,0-4 1,-150 6-1,-815-12-485,-173-117 8,679-10-430,430 74-732,-261-112 0,82-10-3606,317 161 5260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2-01T12:58:05.4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89 41 848,'0'0'2780,"-5"-1"-2251,-9-8 8823,57 5-8350,275-8 425,-296 11-1259,-21 0 8,-4 0 14,-37-1-17,-336 2 555,872-5-258,-495 5-147,-9 0-134,-351 15-224,300-15 123,58 0-114,12 0-409,303 0 448,-557-3 507,444 3 564,-478-12-169,250 7-907,26 5-43,17 0-164,-10 0 0,-10 0-1137,-36 0-2172,-21 0-7220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2-01T13:00:13.3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616 721 2513,'0'0'7102,"-9"2"-6603,-148 17 2169,124-16-2026,-36-3 1,41 0-397,22 0-220,0-1-1,1 0 0,-1-1 1,1 1-1,-1-1 0,1 0 1,0-1-1,0 1 0,0-1 1,0 0-1,0 0 0,1 0 1,-6-6-1,-10-9-50,-26-30 0,32 34 83,-45-39 116,44 41-95,1 0 1,-24-26-1,34 33-60,0 0 0,1-1 0,-1 1-1,1-1 1,0 0 0,1 0 0,-1 0-1,1 0 1,1 0 0,-1 0 0,1-1 0,-1-8-1,1-108 483,2 66-297,-1 49-182,1-1 1,0 1-1,1 0 0,0 0 1,0 0-1,1 0 1,0 0-1,1 1 0,-1-1 1,1 1-1,1 0 1,-1 0-1,1 0 0,1 1 1,-1-1-1,1 1 1,0 1-1,0-1 1,1 1-1,12-8 0,1 1 16,0 0 0,2 1 0,-1 1 0,1 2 0,0 0 0,27-6 0,-14 7 13,0 2 0,1 1 0,-1 2 1,0 2-1,48 4 0,-50 0-15,-1 2 1,43 13-1,-57-14-24,-1 1 0,0 1 0,0 0 0,-1 2 0,28 17 0,-37-20-20,-1 0-1,1 0 1,-1 1-1,0-1 1,-1 2-1,1-1 1,-1 0-1,-1 1 1,0 0-1,0 0 1,5 15-1,-1 5 56,-1 0 0,4 37 0,-9-53-35,0 12 6,-1 40 1,-1-39-43,-1-20 28,0 1 0,0-1 0,0 0 0,-1 1 0,0-1-1,0 0 1,-1 0 0,1 0 0,-1 0 0,0-1 0,0 1 0,0-1-1,-1 1 1,0-1 0,-5 5 0,-5 3-7,0 0 0,0 0 1,-24 12-1,6-7-2,-1-2 0,-43 14 1,18-7-19,47-18 26,0-1 1,0 0-1,0 0 1,0-1-1,-1-1 1,1 0-1,-1 0 1,1-1 0,-1-1-1,0 0 1,1-1-1,0 0 1,-1 0-1,1-1 1,0-1 0,0 0-1,-14-7 1,16 6 6,0-1 0,0 0 1,1 0-1,0-1 0,0 0 1,0 0-1,1-1 0,1 0 0,-1 0 1,1-1-1,0 1 0,1-1 1,0-1-1,-4-10 0,8 18-64,-1 1-1,1-1 1,-1 0-1,0 1 1,1-1-1,-1 1 1,0 0-1,0 0 1,0-1-1,0 1 1,0 0-1,-3-1 1,-6-3-1599,-3-6-2706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2-01T13:33:49.68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19 44 1217,'1'5'11657,"0"20"-10738,-9 17-954,-2 82 1,8-79 4,1-16 20,3 41 1,-1-63-10,0 1 1,0-1-1,0 0 1,1 0-1,1 0 0,-1 0 1,1 0-1,0 0 0,0-1 1,8 11-1,-7-13 0,-1-1 1,1 0-1,0 0 0,0 0 1,0 0-1,0-1 0,0 0 0,1 0 1,-1 0-1,1 0 0,0-1 0,-1 1 1,1-1-1,0 0 0,0-1 1,0 1-1,-1-1 0,1 0 0,8-1 1,-7 1-3,1-1 0,0 0 1,-1 0-1,1 0 0,-1-1 0,1 0 1,-1-1-1,1 1 0,-1-1 1,0 0-1,-1-1 0,1 1 1,7-7-1,-5 1 20,0 0-1,-1 0 1,0-1 0,0 0 0,-1 0 0,-1 0-1,0-1 1,0 0 0,-1 0 0,5-20 0,-3 4 446,-2-1 1,-1 1-1,-1-43 1052,-1 81-1524,8 64 129,29 108 0,-6-39-63,-6 38-4,-9 1-1,-6 220 1,-11-387-30,1-13 6,-1 0 0,0 0-1,0 0 1,0 0-1,0 0 1,-1 0 0,1 0-1,-2 3 1,2-5-4,-1 0 0,0 0 0,1 0 0,-1 0 0,0 0 1,0-1-1,0 1 0,1 0 0,-1-1 0,0 1 0,0 0 0,0-1 1,0 1-1,0-1 0,0 0 0,0 1 0,0-1 0,0 0 0,0 0 1,0 1-1,0-1 0,-1 0 0,1 0 0,0 0 0,0 0 0,-1-1 0,-3 1-15,0-1 0,1 0 0,-1 0 0,0 0 0,1-1 0,-1 0 0,1 0 0,-1 0 0,1 0 0,0-1 0,0 1 0,0-1-1,0 0 1,1 0 0,-1-1 0,1 1 0,0-1 0,0 0 0,0 0 0,0 0 0,-2-4 0,-3-7-20,0 0 1,0-1 0,2 0-1,-9-29 1,5 6 133,3 0-1,-6-71 1,10-81 120,3 157-220,0 22-119,-1-2 140,1 0 0,1-1 0,1 1 0,3-19 0,-4 30-200,0 0 0,0-1 0,1 1 0,-1 0 0,1 0-1,-1 0 1,1 0 0,0 0 0,0 1 0,0-1 0,0 0 0,1 1 0,-1 0 0,1-1 0,-1 1-1,1 0 1,0 0 0,0 1 0,0-1 0,0 0 0,0 1 0,0 0 0,5-1 0,27-4-3917,4 1-1073</inkml:trace>
  <inkml:trace contextRef="#ctx0" brushRef="#br0" timeOffset="501.52">853 545 1553,'0'0'10058,"5"0"-9832,117-1 519,-28-1-1296,-32 2-2868</inkml:trace>
  <inkml:trace contextRef="#ctx0" brushRef="#br0" timeOffset="898.34">824 393 7523,'0'0'4979,"171"-26"-4659,-134 19-320,1 4 0,-1-2-448,3 5-1857,-5 0-1025,2 0-2240</inkml:trace>
  <inkml:trace contextRef="#ctx0" brushRef="#br0" timeOffset="1398">1495 384 4882,'0'0'3404,"6"-29"-2259,20-96-395,0-51 461,-23 163 371,2 19-248,4 20-776,-9-25-585,26 100 112,-5 2 1,-4 0-1,7 198 0,-24-297-83,0-1 0,0 1-1,-1 0 1,1-1 0,-1 1 0,1-1-1,-1 1 1,-1 0 0,1-1-1,0 0 1,-1 1 0,1-1 0,-1 0-1,0 0 1,-3 4 0,0-3 15,0 1 1,-1 0-1,1-1 0,-1 0 1,0-1-1,-12 6 1,-46 19 579,77-23 24,10-1-668,73 15 358,23 4-830,-112-22-233,-1 0 0,0-1 0,1 0 0,-1 0 0,0 0 0,1-1 0,8-2 0,8-13-4243</inkml:trace>
  <inkml:trace contextRef="#ctx0" brushRef="#br0" timeOffset="2038.33">1984 35 6851,'0'0'6126,"0"7"-5689,-3 21-278,0 1 0,-2 0 0,-1-1-1,-2 0 1,-19 49 0,12-34 828,-14 56 0,29-98-979,0-1 0,0 1 0,0-1-1,0 0 1,0 1 0,0-1 0,-1 1 0,1-1 0,0 1 0,0-1 0,0 1 0,1-1 0,-1 1 0,0-1-1,0 1 1,0-1 0,0 1 0,0-1 0,0 0 0,1 1 0,-1-1 0,0 1 0,0-1 0,1 0-1,-1 1 1,0-1 0,1 0 0,-1 1 0,0-1 0,1 0 0,-1 1 0,0-1 0,1 0 0,-1 0 0,1 1-1,-1-1 1,1 0 0,16 0 142,-11-1-133,11 0 0,-1-1 0,1-1 0,0-1 0,-1 0 0,0-1 1,28-14-1,-4 4-79,-34 13-447,-1 0 0,1-1 0,-1 0 0,0 0-1,0 0 1,0 0 0,0-1 0,-1 0 0,0 0 0,1 0-1,-1 0 1,0-1 0,-1 1 0,1-1 0,-1 0-1,0 0 1,-1-1 0,1 1 0,-1-1 0,3-9 0,-1 2-732,-2-1 1,0 1-1,1-26 1,-2-16 2152,-2 30 1762,1 25-2586,0-1 1,0 1-1,-1 0 0,1 0 1,0 0-1,0 0 0,0 0 0,0 0 1,0 0-1,0 0 0,-1 0 0,1 0 1,0 0-1,0 0 0,0 0 0,0 0 1,-2 1 1588,2-1-1589,0 1 0,0-1 1,0 0-1,0 0 0,0 0 0,0 0 1,0 0-1,-1 0 0,1 0 0,0 1 1,0-1-1,0 0 0,0 0 1,0 0-1,0 0 0,0 0 0,-5 64 1381,5 107 0,2-69-778,-2 63-971,0-161 65,3 29-841,-3-32 803,0 0 0,0 0 0,1 1 1,-1-1-1,1 0 0,-1 0 0,1 0 0,-1 0 1,1 1-1,0-1 0,-1 0 0,1 0 0,0 0 1,0 0-1,0-1 0,0 1 0,0 0 0,0 0 0,0 0 1,0-1-1,2 1 0,7 1-3914</inkml:trace>
  <inkml:trace contextRef="#ctx0" brushRef="#br0" timeOffset="2533.81">2393 687 4386,'0'0'2817,"0"127"-1632,0-86 544,3-7-769,-3-8-288,0-6-191,0-8-481,-11-12-1105,-2-10-2721</inkml:trace>
  <inkml:trace contextRef="#ctx0" brushRef="#br0" timeOffset="2534.81">2609 355 3362,'0'0'7592,"-2"16"-7141,-5 49-109,3 0-1,6 81 1,-1-136-284,1-1 0,0 1 0,0-1 0,1 0 1,0 0-1,1 0 0,0 0 0,0 0 0,1-1 0,0 0 1,0 0-1,1 0 0,13 13 0,-14-17-39,0 1 1,0-1-1,0-1 0,0 1 0,0-1 0,1 0 1,0 0-1,0-1 0,-1 1 0,1-1 1,0 0-1,1-1 0,-1 0 0,0 0 0,0 0 1,1-1-1,-1 1 0,0-2 0,1 1 1,-1-1-1,0 0 0,8-2 0,-10 2-17,1-1 0,0-1 0,0 1 0,-1 0 0,1-1-1,-1 0 1,0 0 0,0 0 0,0-1 0,0 0 0,-1 1-1,0-1 1,1 0 0,-1-1 0,5-8 0,1-4 23,-1-1 0,11-35-1,-9 17 111,-2 0-1,-1 0 1,-2-1-1,-1 0 1,-3 0 0,-4-70-1,2 100-56,0-1 1,0 0-1,-1 0 0,0 1 1,0-1-1,-1 1 0,0 0 0,0 0 1,-1 0-1,-5-9 0,6 12-12,0 0 0,-1 0 0,1 1 0,-1-1 0,1 1 0,-1 0 0,0 0 0,0 0 0,-1 1 0,1-1 0,0 1 0,-1 0 0,0 1 0,1-1 0,-1 1 0,0-1 0,-7 1 0,2-1 15,-1 1 1,0 1-1,1 0 1,-1 0-1,0 1 1,0 0-1,1 1 1,-14 4-1,17-3-86,0 0-1,0 0 0,0 1 0,0 0 1,1 0-1,0 0 0,0 1 1,0 0-1,0 0 0,1 1 0,0-1 1,-6 9-1,7-8-154,0 0 0,0 1 1,0-1-1,1 1 0,-3 8 0,0 18-3456,9-25-664,10-6-2048</inkml:trace>
  <inkml:trace contextRef="#ctx0" brushRef="#br0" timeOffset="3100.65">3059 268 5394,'0'0'4920,"22"-14"-3960,74-43-498,-89 53-407,0 0-1,0 0 1,0 0-1,0 1 1,1 0-1,-1 0 1,1 1 0,0 0-1,0 0 1,0 1-1,0 0 1,0 1-1,0-1 1,10 2 0,6 0 265,-22-1-280,0 0-1,0 0 0,0 0 1,-1 1-1,1-1 1,0 1-1,0-1 1,0 1-1,-1 0 0,1-1 1,0 1-1,-1 0 1,1 0-1,0 0 0,-1 1 1,0-1-1,1 0 1,-1 1-1,0-1 1,1 0-1,-1 1 0,0-1 1,0 1-1,0 0 1,-1-1-1,1 1 0,0 0 1,0 0-1,-1 0 1,1-1-1,-1 5 1,2 5 191,0 1 1,-1 0-1,-1 0 0,-1 13 1,0-5-95,0 4-43,0-1 0,-2 0 0,-1 1 0,-1-2 0,-10 30 0,-50 108 100,6-15 371,50-124-342,6-13-146,0-1 0,1 0 0,-1 1 1,1 0-1,1-1 0,-2 13 0,3-20-111,10-1-17,-1 0 82,1-1 1,-1 0 0,0-1-1,0 0 1,0 0 0,0-1-1,9-6 1,41-14-69,-10 13-1588,3 5-3486,-15 2-70</inkml:trace>
  <inkml:trace contextRef="#ctx0" brushRef="#br0" timeOffset="3702.13">3652 802 6099,'0'0'6211,"83"-142"-5315,-51 75-432,6-3 209,-4 0-257,-2 13-288,-8 16-112,-5 17-32,-6 12-753,-4 12 273,-7 0-1072</inkml:trace>
  <inkml:trace contextRef="#ctx0" brushRef="#br0" timeOffset="3703.13">3687 398 8404,'0'0'4658,"88"103"-4194,-56-76 16,0-3-127,-2 0-65,-6-2-256,-3-3-64,-5-2-128,-8-3-929,-5-2-1696,-3-2-1713</inkml:trace>
  <inkml:trace contextRef="#ctx0" brushRef="#br0" timeOffset="3704.13">3732 648 4882,'0'0'7556,"118"0"-7108,-86 0 112,-5 0-560,-9 0 0,-4 0-864,-11-14-2018,-3-15-1808</inkml:trace>
  <inkml:trace contextRef="#ctx0" brushRef="#br0" timeOffset="4467.81">3759 326 6835,'0'0'5203,"-13"135"-4931,21-87-16,5 2 192,-2-6-336,-6-6-32,-5-9-80,0-7-800,0-8-1954,-11-12-3328</inkml:trace>
  <inkml:trace contextRef="#ctx0" brushRef="#br0" timeOffset="4468.81">3665 557 3890,'0'0'4052,"26"-1"-2552,82-3-244,-95 4-951,0-1-1,-1-1 1,16-3-1,5 1 1301,-40 4 393,-2 1-1838,1 0 0,-1 1 0,0 1-1,0-1 1,1 1 0,0 0 0,-1 1 0,-13 8-1,-20 9-1333,35-18 112,0-1-1,1 0 1,-1 0 0,-11 1-1,-5-2-7935</inkml:trace>
  <inkml:trace contextRef="#ctx0" brushRef="#br0" timeOffset="5932.28">4505 838 1008,'1'0'10462,"1"-12"-10690,-2-87 412,-7-222 257,6 280-547,0-16 429,1 53-769,-1 0-1,1 0 1,-1 0-1,0 0 1,0 0 0,-1 0-1,1 1 1,-1-1 0,0 0-1,-3-4 1,-5-4-4311</inkml:trace>
  <inkml:trace contextRef="#ctx0" brushRef="#br0" timeOffset="6434.23">4369 218 4610,'0'0'3586,"29"-9"-2234,98-26-172,-105 30-943,0 1 0,0 1 0,1 1 1,0 0-1,25 3 0,-8 0 124,-36-1-345,0-1-1,1 1 0,-1 1 0,0-1 0,0 1 1,0 0-1,0 0 0,0 0 0,0 0 1,0 1-1,0-1 0,0 1 0,-1 0 0,1 0 1,-1 0-1,1 1 0,-1-1 0,0 1 0,0 0 1,0 0-1,0 0 0,-1 0 0,1 1 1,-1-1-1,0 1 0,0-1 0,0 1 0,0 0 1,-1 0-1,1 0 0,-1 0 0,0 0 0,0 0 1,-1 0-1,1 0 0,-1 5 0,2 5-14,-1-1 1,0 1-1,-1 0 0,-1-1 0,0 1 0,-1 0 0,-1-1 0,-4 17 0,4-21-4,-1-1 0,0 0 0,0 0 0,-1 0 0,0 0 0,0-1 0,-1 1 0,0-1 0,0-1 0,0 1 0,-1-1 0,0 0 0,-10 6 0,6-5-5,-1 0-1,0-1 0,0-1 1,-1 0-1,0 0 1,1-1-1,-1-1 0,-14 2 1,-10-1 1686,-61 0 0,97-4-1048,26 0-550,-11 1-38,0 1 1,0 1 0,0 0-1,-1 1 1,1 0 0,-1 1-1,0 0 1,-1 1 0,1 1-1,-1 0 1,16 12 0,12 13 181,66 67 0,-67-60-256,-33-33-39,1-1 0,-1 1 0,1-1-1,0-1 1,12 7 0,-16-10-292,-1 1 0,1-1 1,0 0-1,0 0 0,0-1 0,-1 1 0,1-1 1,0 1-1,0-1 0,0 0 0,0 0 0,0 0 0,0 0 1,0-1-1,0 1 0,-1-1 0,1 0 0,0 1 1,4-3-1,15-17-5832</inkml:trace>
  <inkml:trace contextRef="#ctx0" brushRef="#br0" timeOffset="6810.58">5270 636 5795,'0'0'5960,"22"-21"-4850,69-69-377,-88 87-674,0-1 0,0 1-1,0-1 1,-1 0 0,0 1 0,1-1-1,-2 0 1,3-6 0,-4-15 353,-1 13-259,1 9-134,0 1 1,0-1-1,-1 0 0,1 1 0,-1-1 0,1 0 1,-1 1-1,0-1 0,0 1 0,0 0 1,0-1-1,-1 1 0,1 0 0,-1-1 0,1 1 1,-1 0-1,0 0 0,0 0 0,0 1 1,0-1-1,0 0 0,0 1 0,0-1 0,-1 1 1,1 0-1,0-1 0,-1 1 0,1 1 0,-4-2 1,-5-1 122,0 1 0,0 0 0,0 1 1,0 0-1,-20 1 0,25 1-94,0 0 1,0 0-1,1 0 0,-1 1 0,1 0 1,-1 0-1,1 0 0,0 1 0,-1 0 1,1 0-1,1 0 0,-1 0 1,0 1-1,1 0 0,0 0 0,0 0 1,0 1-1,0-1 0,1 1 0,-1 0 1,1 0-1,-3 7 0,0 1 44,0 1 0,0-1 0,1 1 0,1 0 0,1 1 0,0-1 0,-3 30 0,5-24 56,1 1 1,2 23-1,0-36-128,-1-1 1,1 1-1,0-1 0,0 1 1,1-1-1,0 0 0,0 0 1,1 0-1,4 7 1,2-1-21,1 1 0,0-1 0,0-1 0,1 0 1,1-1-1,0 0 0,1-1 0,0-1 0,20 11 1,-26-16-276,-1 0 1,0-1-1,1 0 0,-1-1 1,1 0-1,0 0 1,-1 0-1,1-1 1,0 0-1,0-1 1,0 0-1,0 0 1,0 0-1,0-1 1,0 0-1,0-1 1,0 0-1,0 0 0,-1-1 1,1 0-1,-1 0 1,8-5-1,-5 1-960,-1-1 0,0 0 0,13-14-1</inkml:trace>
  <inkml:trace contextRef="#ctx0" brushRef="#br0" timeOffset="7225.72">5598 504 11029,'0'0'822,"-1"22"-369,0 1-249,-5 116 1350,11-77-961,-5-59-579,1 0 1,0 0-1,-1 0 0,1 0 0,0 0 0,1 0 1,-1 0-1,0 0 0,1-1 0,-1 1 0,1-1 1,0 1-1,0-1 0,0 0 0,0 1 0,0-1 1,4 2-1,-5-3-26,0-1 1,0 1-1,0-1 1,0 1-1,0-1 1,0 1-1,0-1 1,0 0-1,0 1 1,0-1-1,1 0 1,-1 0-1,0 0 1,0 0-1,0 0 1,0 0-1,0 0 1,0-1-1,0 1 1,0 0-1,1 0 1,-1-1-1,0 1 1,0-1-1,0 1 1,0-1-1,-1 1 1,1-1-1,0 0 1,0 0-1,0 1 1,0-1-1,-1 0 1,1 0-1,0 0 1,0-1-1,3-4-57,-1-1 0,0 1 0,0 0-1,3-14 1,-2 5 118,2 1 22,0-1 1,1 1-1,0 0 0,1 0 1,1 1-1,0 0 0,12-12 1,-17 20-36,1 0 1,0 1 0,0 0-1,1 0 1,-1 0 0,1 0-1,0 1 1,-1 0 0,2 0 0,-1 1-1,0 0 1,0 0 0,1 0-1,-1 1 1,1 0 0,0 0-1,-1 1 1,1-1 0,8 2-1,-12-1-18,0 1-1,-1-1 0,1 1 0,0 0 0,-1 0 0,1 0 1,0 0-1,-1 0 0,0 1 0,1-1 0,-1 1 0,0 0 0,1-1 1,-1 1-1,3 4 0,-1-1 20,0 0-1,0 1 1,-1 0 0,0-1 0,0 1 0,3 10-1,-1 0 17,0 1 1,-1 0-1,-2 0 0,2 23 0,-3-33-114,1 21-1343,-5 56 1,-1-67-2070,-4-10-1050</inkml:trace>
  <inkml:trace contextRef="#ctx0" brushRef="#br0" timeOffset="7727.1">6219 684 3666,'0'0'7171,"0"-11"-6483,0 3-627,0 1 0,-1-1 0,0 0 0,0 1-1,0-1 1,-4-10 0,4 15-45,0 1-1,-1-1 0,1 1 1,0 0-1,-1-1 1,0 1-1,1 0 1,-1 0-1,0 0 1,0 0-1,0 0 1,0 0-1,-1 1 0,1-1 1,0 1-1,-1-1 1,1 1-1,-1 0 1,1 0-1,-1 0 1,0 0-1,1 0 1,-1 1-1,0-1 0,0 1 1,-3 0-1,1 0 39,0 0 0,0 0 0,0 0 0,0 1-1,0 0 1,0 0 0,0 0 0,1 1 0,-1 0-1,0 0 1,1 0 0,-1 0 0,1 1 0,-8 5-1,6-3 16,0 1-1,0 0 1,1 0-1,-1 0 0,1 1 1,1-1-1,0 1 1,-7 14-1,6-9 40,0 0 0,1 1 0,0 0 0,1 0 0,1 0 0,0 1 0,1-1 0,0 0 0,1 1 0,0-1 0,4 20 0,-3-29-99,0 0 0,0 0 0,1-1 0,-1 1 0,1-1 0,0 1 0,0-1-1,0 0 1,0 0 0,1 0 0,0 0 0,-1 0 0,1 0 0,0-1 0,0 1 0,0-1 0,1 0 0,-1 0 0,0 0 0,1 0 0,0-1 0,-1 1 0,1-1 0,0 0 0,6 1-1,-5-1-15,0 0-1,0-1 0,0 0 0,1 1 1,-1-2-1,0 1 0,0-1 0,0 1 1,0-1-1,0-1 0,0 1 0,0-1 1,0 0-1,0 0 0,0 0 0,-1-1 1,1 0-1,-1 0 0,6-5 0,2-4 9,-1-2 0,-1 1 0,0-1 0,-1-1-1,0 0 1,-2 0 0,1-1 0,4-16 0,6-21 88,11-63 1,-16 50 39,6-121 0,-15-67 1323,-4 203-1004,-3 45 209,-2 14-172,-4 46-375,1 1-1,0 87 0,7-106-85,-2 256-161,3-219-555,0-71 483,0 1 1,0-1-1,0 1 1,0-1 0,1 1-1,-1-1 1,1 1-1,0-1 1,1 5-1,-1-7 28,-1 1-1,1-1 1,-1 1-1,1 0 1,0-1-1,-1 1 1,1-1 0,-1 1-1,1-1 1,0 0-1,-1 1 1,1-1-1,0 0 1,0 1-1,-1-1 1,1 0-1,0 0 1,0 1-1,0-1 1,-1 0-1,1 0 1,0 0-1,0 0 1,-1 0-1,1 0 1,0-1-1,0 1 1,0 0 0,-1 0-1,1 0 1,0-1-1,1 0 1,16-9-4814</inkml:trace>
  <inkml:trace contextRef="#ctx0" brushRef="#br0" timeOffset="8565.67">6601 415 7283,'0'0'4541,"-25"-7"-4077,1 1-240,1 1-1,-34-3 0,55 8-206,0 0 1,0 0-1,0 0 1,0 0-1,0 0 1,0 1-1,0-1 1,0 1 0,0 0-1,0-1 1,0 1-1,0 0 1,1 0-1,-1 0 1,0 0-1,0 1 1,1-1-1,-1 0 1,1 1-1,-1-1 1,-1 4-1,0-1-1,1 1 0,-1 0 0,2-1 0,-1 1 0,0 0-1,-1 7 1,1-1 0,-8 23 380,3 1 0,1 0 0,1 0 0,0 53 0,6-87-389,-1 0 1,1-1 0,0 1-1,-1 0 1,1-1-1,0 1 1,0-1 0,0 1-1,-1-1 1,1 1 0,0-1-1,0 0 1,0 1-1,0-1 1,0 0 0,0 0-1,0 0 1,0 1-1,0-1 1,0 0 0,0 0-1,-1 0 1,1-1 0,0 1-1,1 0 1,28-3 63,-2-8 149,-23 8-115,-1 1 1,1 0-1,-1 0 0,1 1 0,10-3 0,-14 4-91,1 0 1,0 0 0,0 0-1,0 0 1,-1 0-1,1 1 1,0-1-1,0 1 1,-1-1 0,1 1-1,0-1 1,-1 1-1,1 0 1,-1 0-1,1 0 1,-1 0 0,1 0-1,-1 0 1,0 0-1,1 1 1,1 1-1,24 40 11,5 10-262,-30-51-26,0 0 0,0 1 0,0-1 0,1 0 0,-1 0 0,0 0 1,1-1-1,0 1 0,-1-1 0,1 1 0,0-1 0,-1 0 0,1 0 0,0 0 0,0 0 0,5 0 0,22-1-4211,6-4-1195</inkml:trace>
  <inkml:trace contextRef="#ctx0" brushRef="#br0" timeOffset="8566.67">7072 629 8436,'0'0'7427,"101"-12"-7123,-74 5-272,0 2-64,-6 3-1200,-10-8-4627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2-01T13:33:58.8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359 74 4978,'0'0'7700,"-4"1"-6710,-36 8-259,-82 7 1,62-9-600,16-4 21,32-3 121,0 0 0,1 1 0,-23 5 0,33-5-266,0 0 0,0 0 0,1 0 0,-1 0 1,1 0-1,-1 0 0,0 1 0,1-1 0,0 0 1,-1 0-1,1 0 0,0 1 0,0-1 0,-1 0 1,1 0-1,0 1 0,0-1 0,0 0 0,0 0 1,1 1-1,-1-1 0,1 2 0,-1 4 4,1 63-15,1-14 6,-8 69-1,0-101 22,2-6 20,4-18-47,0 0-1,0 0 1,0 0 0,0 0 0,0 0-1,1 0 1,-1 0 0,0 0 0,0 0-1,0 0 1,0 0 0,0 0 0,0 0 0,0 0-1,0 0 1,1 0 0,-1 0 0,0 0-1,0 0 1,0 0 0,0 0 0,0 0-1,0 0 1,0 0 0,0 1 0,1-1-1,-1 0 1,0 0 0,0 0 0,0 0 0,0 0-1,0 0 1,0 0 0,0 0 0,0 0-1,0 0 1,0 1 0,0-1 0,0 0-1,0 0 1,0 0 0,0 0 0,0 0 0,1 0-1,-1 0 1,0 0 0,0 1 0,0-1-1,0 0 1,0 0 0,-1 0 0,1 0-1,0 0 1,0 0 0,0 0 0,0 0-1,0 1 1,9-8 4,0 0 0,0 1 1,1 1-1,0-1 0,0 1 0,0 1 0,0 0 0,1 1 0,0 0 0,15-3 0,7 1 17,1 2-1,39 1 0,-67 2-16,-1 0-1,0 0 1,0 1-1,0 0 1,0 0 0,0 0-1,0 1 1,0-1-1,0 1 1,-1 0-1,1 1 1,-1-1-1,1 1 1,-1 0-1,0 0 1,0 0-1,4 4 1,-3-1 2,0 1-1,0 0 1,0 0-1,-1 0 1,0 0-1,-1 0 1,1 1 0,-2 0-1,5 14 1,-2 8 13,0 2-1,-2-1 1,-2 0 0,-3 46 0,2-69 0,-1 0-1,0 0 1,0-1 0,-1 1-1,0 0 1,-1 0 0,1-1-1,-1 1 1,-1-1 0,0 0 0,0 0-1,0 0 1,0-1 0,-1 1-1,-1-1 1,1 0 0,-1-1-1,0 1 1,0-1 0,0 0-1,-1-1 1,1 1 0,-1-1-1,-1-1 1,1 1 0,0-1-1,-1 0 1,1-1 0,-1 0 0,0 0-1,0-1 1,-15 1 0,7 0-9,0-1 0,-1-1-1,1 0 1,-24-5 0,36 5-93,0-1 0,-1 0 0,1-1 0,0 1 0,0-1 0,0 0 0,0 0 0,0 0-1,0-1 1,0 1 0,1-1 0,-1 0 0,1 0 0,0 0 0,0 0 0,0-1 0,0 1-1,0-1 1,1 0 0,0 0 0,-3-4 0,2-4-566,-1 0 0,1 0 0,1 0 0,0-1 0,1 1 0,1-1 0,-1 1-1,2 0 1,0-1 0,0 1 0,4-15 0,-1 15-557,1 0 0,0 1-1,8-15 1</inkml:trace>
  <inkml:trace contextRef="#ctx0" brushRef="#br0" timeOffset="491.56">498 466 8148,'0'0'2337,"0"23"-1193,0 77 326,0-92-1351,0 1-1,0-1 1,1 1-1,1-1 0,-1 1 1,1-1-1,0 0 1,1 0-1,0 0 0,1 0 1,-1 0-1,1-1 1,1 1-1,0-1 1,6 8-1,-2-6-37,1 0 0,0-1 0,0 0 0,1-1 0,0 0 0,0 0 0,25 9 0,-22-10-49,1 0 0,0-1 0,1-1 0,-1-1 0,1 0 1,0-1-1,0 0 0,25-2 0,-32 0-27,0-1 0,1 0 0,-1-1 0,-1 0 0,1 0 0,0-1 0,0 0 0,-1-1 0,0 0 0,0 0 0,0 0-1,0-1 1,-1 0 0,1-1 0,-1 0 0,7-7 0,-4 1-11,-1-1 0,0 0 0,-1 0 0,0-1-1,-1 0 1,-1 0 0,0-1 0,-1 0-1,6-28 1,-6 20 60,-2 0 0,-1 0 0,-1 0 0,-1 0-1,-1 0 1,-4-26 0,4 42-18,-1 1 1,0-1-1,-1 0 0,1 1 0,-1-1 1,-1 1-1,1 0 0,-1 0 0,0 1 1,0-1-1,-1 1 0,0-1 0,0 1 1,0 1-1,0-1 0,-1 1 0,1 0 0,-1 0 1,0 1-1,-1-1 0,1 2 0,-1-1 1,1 0-1,-1 1 0,-10-2 0,6 2 21,1 0-1,-1 0 1,1 1-1,-1 0 1,0 1-1,1 0 1,-1 1-1,0 0 1,1 0-1,-1 2 1,1-1-1,0 1 0,0 0 1,0 1-1,0 1 1,-12 6-1,9-2-15,2-1-1,-1 2 0,1 0 0,-15 17 1,22-23-276,0 1 0,1 0 0,0 0 0,-1 0 0,2 0 0,-1 1 1,1-1-1,0 1 0,0 0 0,0-1 0,1 1 0,0 0 0,-1 12 1,2-18 141,0 0 1,0 0 0,0 0 0,0 1-1,0-1 1,0 0 0,0 0 0,0 0-1,0 1 1,0-1 0,0 0-1,0 0 1,0 0 0,0 1 0,0-1-1,0 0 1,0 0 0,0 0 0,0 1-1,0-1 1,0 0 0,1 0 0,-1 0-1,0 0 1,0 1 0,0-1 0,0 0-1,0 0 1,1 0 0,-1 0 0,0 0-1,0 0 1,0 0 0,0 1 0,1-1-1,-1 0 1,0 0 0,0 0-1,0 0 1,1 0 0,-1 0 0,0 0-1,23 1-5851</inkml:trace>
  <inkml:trace contextRef="#ctx0" brushRef="#br0" timeOffset="1170.05">1099 293 1777,'0'0'9089,"2"-5"-8598,4-6-371,0 0 1,0 0-1,2 1 0,-1 0 1,1 1-1,1-1 0,-1 1 0,1 1 1,1 0-1,0 0 0,0 1 1,1 0-1,-1 1 0,2 0 0,-1 0 1,0 2-1,1-1 0,0 1 0,0 1 1,0 0-1,1 1 0,-1 0 1,20 0-1,-25 2-92,-1 0-1,0 0 1,0 1 0,1 0 0,-1 0-1,9 3 1,-13-3-20,1 0-1,-1 1 1,0-1 0,1 1-1,-1-1 1,0 1-1,0 0 1,0 0-1,0 0 1,-1 0 0,1 0-1,-1 0 1,1 0-1,-1 1 1,0-1 0,1 0-1,0 6 1,2 6 67,-1 0 1,0 0 0,-1 0 0,-1 1 0,0-1-1,-2 20 1,1-11-67,-1-4 8,-2 1 0,1 0 0,-2-1 0,-1 0 0,0 0 1,-2 0-1,-12 27 0,-73 123-68,76-142 58,-20 30 0,22-37 186,1 1 1,1 0-1,0 0 0,-10 31 1,22-52-187,0 1 1,-1 0 0,1 0-1,0-1 1,-1 1 0,1 0-1,0 0 1,0-1 0,0 1-1,0 0 1,0 0 0,0 0-1,0-1 1,0 1 0,0 0-1,0 0 1,0 0 0,1-1-1,-1 1 1,0 0 0,0 0 0,1-1-1,-1 1 1,1 0 0,-1-1-1,0 1 1,1 0 0,-1-1-1,1 1 1,0-1 0,-1 1-1,1-1 1,0 1 0,2 0-6,-1 0 0,0-1 0,0 1 0,1-1 0,-1 0 0,0 0 0,1 0 0,-1 0 0,0 0 0,1 0 0,3-1 0,5-2 5,1 0 1,-1-1-1,20-9 1,116-67 123,-83 43-2640,-40 24-775,2 4-1339</inkml:trace>
  <inkml:trace contextRef="#ctx0" brushRef="#br0" timeOffset="1171.05">1760 993 8308,'0'0'3826,"-64"115"-7732,58-144-1777</inkml:trace>
  <inkml:trace contextRef="#ctx0" brushRef="#br0" timeOffset="1715.78">1995 6 1825,'0'0'6411,"1"0"-6147,0-1-1,0 0 1,-1 1 0,1-1 0,0 1-1,0-1 1,0 1 0,0 0 0,0-1-1,0 1 1,0 0 0,0-1 0,0 1-1,2 0 1,-1 16 573,-1 0-1,0 0 0,-3 31 0,0-2-534,-14 178 669,6-121 369,10-102-1328,-1 1 1,1 0-1,0-1 1,0 1-1,0 0 0,0 0 1,0-1-1,0 1 1,0 0-1,0 0 1,0-1-1,0 1 1,1 0-1,-1-1 1,0 1-1,0 0 1,1-1-1,-1 1 1,0 0-1,1-1 1,-1 1-1,1-1 0,-1 1 1,1 0-1,-1-1 1,1 1-1,-1-1 1,1 0-1,0 1 1,-1-1-1,1 1 1,-1-1-1,1 0 1,0 1-1,-1-1 1,1 0-1,0 0 1,0 0-1,-1 1 1,1-1-1,0 0 0,-1 0 1,1 0-1,0 0 1,0 0-1,-1-1 1,1 1-1,0 0 1,0 0-1,-1 0 1,2-1-1,4 1-20,10 0 35,4 1-56,0-2 0,0 0 0,0-1 0,35-8 1,-51 9-412,-1-1 1,0 0 0,0 0-1,1 0 1,-1 0 0,-1 0-1,1-1 1,0 1 0,-1-1-1,1 0 1,-1 0 0,0 0 0,0 0-1,0 0 1,0 0 0,0-1-1,-1 1 1,3-7 0,1-8-1900,0 1 0,3-27 0,-6 33 1906,0-7-257,8-10 8989,-7 35-7841,0 0 1,0 0-1,-1 0 1,0 1-1,0-1 1,-1 0-1,1 15 1,1-2 0,19 266 1623,-20-91-5317,-2-164-1756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10T13:04:42.0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46 111 2625,'-3'7'14051,"3"-7"-14014,0 0 0,0 0-1,0 0 1,-1 0 0,1 0-1,0 1 1,0-1 0,0 0-1,0 0 1,0 0 0,0 0-1,0 1 1,0-1 0,0 0-1,0 0 1,0 0 0,0 0-1,0 1 1,0-1 0,0 0-1,0 0 1,0 0 0,0 0-1,0 1 1,0-1 0,0 0-1,0 0 1,0 0 0,0 0-1,0 1 1,0-1 0,0 0-1,1 0 1,-1 0 0,0 0-1,0 0 1,0 1 0,0-1-1,0 0 1,0 0 0,1 0-1,-1 0 1,0 0 0,0 0-1,0 0 1,743 0 2567,-741 1-2593,-1-1 0,0 0 0,0 0 0,1 0 0,-1 0 0,0-1 0,0 1 0,1 0 0,-1-1 0,0 1 0,0 0 1,0-1-1,1 1 0,-1-1 0,0 0 0,0 1 0,0-1 0,0 0 0,0 0 0,0 0 0,0 0 0,-1 1 0,1-1 0,1-2 0,-2 2-7,0 0 0,0 0-1,0 0 1,0 0 0,0 0 0,0 0-1,0 0 1,-1 0 0,1 0-1,0 0 1,0 0 0,-1 1 0,1-1-1,-1 0 1,1 0 0,-1 0-1,1 0 1,-1 1 0,0-1 0,1 0-1,-1 1 1,0-1 0,0 0 0,1 1-1,-1-1 1,0 1 0,0-1-1,0 1 1,0-1 0,0 1 0,0 0-1,1 0 1,-3-1 0,-19-8-10,0-2 1,1 0 0,0-2-1,-32-24 1,44 34-35,7 2-94,8 1 55,54 2 93,83 13 1,-125-13-17,-13-2 1,1 0 1,-1 0 0,0 1-1,1 0 1,-1 0 0,0 0 0,0 1-1,0 0 1,6 2 0,-10-3 6,0 0 1,-1 1-1,1-1 1,0 0 0,-1 0-1,1 1 1,-1-1-1,1 0 1,-1 1 0,1-1-1,-1 1 1,0-1-1,0 0 1,0 1 0,0-1-1,0 1 1,0-1-1,0 0 1,0 1 0,0-1-1,-1 1 1,1-1-1,-1 0 1,1 1 0,-1-1-1,1 0 1,-1 0-1,-1 3 1,-25 34 84,25-36-81,-96 106 201,82-92-204,0-1 0,-2-1 0,0 0 1,-28 16-1,46-31-6,0 1 1,0 0 0,0 0 0,0 0 0,0 0-1,0 0 1,0 0 0,0 0 0,0 0 0,0 0 0,0 0-1,0 0 1,0 0 0,0 0 0,0-1 0,0 1 0,0 0-1,0 0 1,0 0 0,0 0 0,-1 0 0,1 0-1,0 0 1,0 0 0,0 0 0,0 0 0,0 0 0,0 0-1,0 0 1,0 0 0,0 0 0,0 0 0,0 0-1,0 0 1,-1 0 0,1 0 0,0 0 0,0 0 0,0 0-1,0 0 1,0 0 0,0 0 0,0 0 0,0 0-1,0 0 1,0 0 0,0 0 0,0 0 0,-1 1 0,1-1-1,0 0 1,8-11 32,23-21-38,-18 18 26,32-34 18,-24 27-32,-1-1-1,0-1 0,30-48 1,-49 71-7,-1 0 1,0 0 0,0-1 0,0 1-1,0 0 1,0 0 0,0 0-1,0-1 1,0 1 0,1 0 0,-1 0-1,0-1 1,0 1 0,0 0-1,0 0 1,0-1 0,0 1 0,0 0-1,0 0 1,-1-1 0,1 1 0,0 0-1,0 0 1,0 0 0,0-1-1,0 1 1,0 0 0,0 0 0,0 0-1,-1-1 1,1 1 0,0 0-1,0 0 1,0 0 0,0-1 0,-1 1-1,-11-3 145,-24 2 158,24 2-260,-295-1 170,306 0-54,4 0-390,260-11-122,-221 11 459,-41 0 0,-6 11-129,-13-3 72,0-1-1,0-1 0,0-1 1,-1 0-1,-19 2 0,-59 1 175,-136-8-1,102-2-117,-56 2 280,186 0-300,-5-7-1391,-13-18-362,-9-11-2012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10T13:05:33.50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1452 932 1617,'0'0'10717,"-5"6"-10141,-16 11-56,19-13-201,-1-1 0,0 0 1,1 1-1,0-1 0,0 1 0,0 0 0,0 0 1,0 0-1,1-1 0,0 1 0,-1 6 0,-2 1 138,0-1-324,0 0-1,-1-1 0,0 2 0,-1-3 1,0 2-1,-1-1 0,1 0 0,-2-1 1,1-1-1,-1 1 0,0-1 0,-1 0 1,-14 9-1,-10 3 1,-1-1 0,-57 19 0,69-27-70,5-5-26,1 0 1,-1-1 0,0-1 0,-1 1 0,-25-1 0,9-3 45,-64-7 1,56-1-29,0-1 0,-75-30 0,22 6-12,80 29-43,-270-87 24,265 84-17,-1-3-1,1 1 1,1-1-1,-1-2 0,2 1 1,0-3-1,0 0 1,2 0-1,-22-25 0,33 31 13,1-1-1,0 0 0,1 0 0,-1 0 0,2 0 0,0-1 0,0 1 0,0-1 0,1-16 0,-2-1 26,-6-45-26,2-88 1,8 154-13,0 2 0,0-1 0,0 0-1,0 0 1,1 0 0,-1 0 0,1 1 0,0-1 0,1 1 0,-1-1 0,1 0 0,0 1-1,4-4 1,8-9 18,27-25 1,-25 27-28,37-35 27,3 3-1,2 1 1,89-51 0,-100 69-9,2 4 0,1 1 1,1 2-1,1 4 0,61-15 1,-59 22 10,1 2 1,55 1-1,114 6 31,-98 3-60,-94-2 49,0 2 0,0 1 0,50 11 0,-63-9-31,-1 1 0,0 1-1,0 1 1,-1 0 0,0 2-1,0-1 1,17 14 0,31 20 37,-42-29-45,34 26 0,-51-34 8,0 0-1,0 1 0,0 1 0,-1-1 1,0 0-1,-1 2 0,1-2 0,5 14 0,-1 4 19,0 1-1,-1 2 0,-2-1 1,4 28-1,9 115 57,-18-37-13,-3-78-37,1-49-37,-1 1-1,0-1 1,0 0 0,-1 0-1,0 0 1,0 0 0,0-1-1,-1 1 1,0 0 0,0-1 0,0 0-1,-7 8 1,-8 9 5,-32 29 0,21-24 26,-2 5-21,-2-2 0,-1-1-1,-2-1 1,0-3 0,-55 29-1,62-39-4,0-3 0,-1 1 0,-1-3-1,1 0 1,-2-2 0,1-2-1,-1 0 1,-40 1 0,-325-11 34,352 0-38,1-2 1,0-2 0,0-1 0,0-4-1,2-1 1,-76-35 0,92 38 2,2-3 0,-1-1 0,2 1 0,0-3 0,1-1 0,1 0 1,0 0-1,2-3 0,-22-27 0,35 40-7,0 1 0,0 0-1,1-2 1,1 1 0,-1-1 0,2 1-1,-1 0 1,1-2 0,0 2 0,1-1-1,0 0 1,-2-14 0,2-11 21,4-57-1,-1 78-17,1 0-1,0 1 1,1-1-1,1 1 0,0 0 1,0 0-1,12-21 1,4 1 0,1 1 1,2 1-1,1 2 1,2 0 0,0 1-1,2 2 1,0 0-1,2 2 1,1 2 0,0 0-1,64-29 1,-27 22 12,0 2-1,2 2 1,1 4 0,1 3 0,79-8 0,-75 13-20,0 5 1,134 3-1,-196 5 5,0 2 0,0-1 0,-1 2 0,1-1-1,-1 3 1,0-1 0,24 13 0,84 62 62,-63-39-61,-40-28 12,-1 0 0,0 1 1,-1 2-1,-1-2 0,0 3 0,-1 0 1,-1-1-1,-1 2 0,0 1 1,-1 0-1,15 36 0,-15-23 11,-1 1-1,-1 0 0,-2 0 1,-1 1-1,-2 0 0,0 61 1,-4 101 53,0-193-81,0-1 1,-1 1-1,1 0 0,-1 0 1,1-1-1,-1 0 0,0 1 1,0-1-1,0 0 0,0 0 1,-1 1-1,1 0 0,-1-1 1,1 0-1,-1 0 0,0-1 1,1 1-1,-1 0 1,0-1-1,0 1 0,-1-1 1,1 1-1,0-1 0,0 0 1,-4 2-1,-5 2-89,-1-2 1,1 1-1,-1-1 1,-17 2-1,-22 2-1304,-58 0-1,0-6-3898,-4-1-5053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10T13:05:37.41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1199 1124 6755,'0'0'5723,"-15"18"-798,-8-7-4713,1 0 0,-1-1 0,-1-2 0,1-1 0,-2 0 0,1-1 0,-1-2 0,1 0 1,-43-1-1,22-2-106,-73-4 11,103 2-111,0-1 0,1-2 0,-1 1 0,0-1 0,-26-12-1,-9-11 68,-46-32-1,-6-4-1,49 32 59,-93-71-1,123 82-72,0 0-1,1-1 1,1-2-1,1 0 1,-29-45-1,46 62 11,0 0 1,0 0-1,1-1 1,0 1-1,0 0 0,0-1 1,1 1-1,-1-13 0,3-56-101,1 31 65,-2 32-27,1 0 0,0 0 0,1 0 0,0 0-1,1 1 1,0-1 0,1 0 0,0 0 0,0 2 0,1-1 0,1 1-1,0-1 1,1 0 0,0 2 0,1-1 0,-1 1 0,1 0 0,1 1 0,16-13-1,14-10 20,1 0-1,67-36 0,-84 54-15,2 1 1,-1 2-1,2 0 0,-1 3 0,1-1 1,38-5-1,15 5 4,-37 5 1,0-4 1,0 1 0,55-18-1,-75 16 11,6-4 3,1 3 0,-1 1 0,1 1 0,1 2 0,53-5 0,-65 9-7,-1 2-1,2 0 1,-1 0 0,-1 2-1,1 1 1,-1 0 0,20 6-1,51 29 61,132 77 0,-203-107-78,13 8 25,1 2 0,-2 0 0,40 37 0,-61-49-19,-1 1 0,0-1 0,0 2 0,-1-1 0,0 2-1,0-2 1,-1 2 0,0-1 0,-1 2 0,0-2 0,-1 2 0,0-1 0,0 0 0,-1 1 0,2 20 0,-3 177 105,-2-115-109,2-76 2,-2-2-1,0 3 1,-1-3 0,-1 1 0,-1 0 0,0 0 0,-1 0 0,1 0 0,-13 20 0,12-26-2,-1-1 1,-1 1-1,0-1 0,1-1 0,-2 1 0,0-2 0,-1 0 0,1 1 0,-1-2 0,0 1 0,0-1 0,-1-1 0,0 1 0,-19 6 1,-134 36 81,22-6-130,116-35 42,-2 1 1,1-2 0,-1-1-1,1-2 1,-1 0 0,-31-1 0,-49-1-8,-128-3 20,219 1-17,0-2 1,1 0 0,-1-1 0,0 0-1,1-2 1,1 1 0,-1-1 0,-18-12 0,5 2 10,1-2 0,0-1 0,-25-25 0,28 23-15,2-2 1,1 1-1,0-2 1,2-1-1,1 0 1,0-2-1,3 0 1,0 0-1,1-2 1,3 0-1,0 0 1,-15-61 0,20 36 1,1-1 0,3-74 0,2 104 14,0 18-5,0 2 0,1-1 0,-1 0 0,2 1-1,-1 0 1,1-1 0,-1 0 0,0 1 0,2-1 0,-1 2-1,1-1 1,0 0 0,4-5 0,-1 3-5,1-1 1,0 2-1,0-1 0,0 1 1,1 0-1,0 0 0,9-4 1,12-5 7,1 2 1,0 1 0,48-12-1,-75 24 1,84-26 58,3 6 0,119-13 1,112 23 123,-304 12-176,1 1 0,0 0-1,-1 1 1,0 2 0,-1 0-1,1 0 1,22 14-1,-11-8-14,-3 0 2,1 2 0,-2 1 0,1 0 0,26 24 0,-36-26 18,0 0 0,-1 2 0,-1 0 0,0 0 0,0 1 0,-2 1 0,9 17-1,-15-23-7,-1-1-1,-1 1 0,0 0 0,3 16 0,3 14 1,0 4 2,-1 0 1,-2 1 0,-2 0-1,-2 66 1,-3-103-9,0-1-1,-1 1 1,0-1 0,-1 1 0,0-1-1,0 1 1,0-1 0,0 0 0,-2 0 0,1-1-1,-1 1 1,-1-1 0,1 0 0,-1-1-1,-11 11 1,-2 0-2,0-1-1,0 0 1,-2-2 0,-30 17-1,9-11-6,0-3 0,-67 19-1,68-23 10,5-5-8,-1 0-1,-1-3 1,1-2 0,-57-1-1,19 0 2,53 0 8,-158-2 18,167-2-35,0 0 0,1-1 0,-1 0 0,1-1 0,-1-1 0,-14-7 0,-71-44 30,52 29 13,4 3-28,20 14 10,2-2 0,-1-1 0,-28-23 0,38 32-590,10 4 404,0 0-1,0 0 1,-1-1-1,1 1 1,0 0-1,0-1 1,0 1-1,0-1 1,0 1-1,1-1 1,-1 1-1,0-1 1,1 1-1,-1-1 1,-1-2-1,-13-18-4678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10T13:05:41.2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1078 1288 3201,'0'0'9640,"-4"-1"-8733,-57-4 1801,-115 2 1,111 4-2386,-122-10 1,142 3-123,32 6-163,-1-3 0,1 2 1,0-2-1,1 1 0,-1-2 1,1 1-1,-1-3 0,0 1 1,-17-11-1,-31-29 63,-91-85-1,110 93-66,34 30-32,1-1 1,0 0-1,1-1 0,-1 1 1,2-1-1,-1 1 0,1-2 1,-8-19-1,4 0 33,-12-53 1,8 20 21,3 18-52,2 1 0,2-2-1,-1-84 1,7 125-4,0-20 6,1 2 0,5-39 0,-4 53-8,0-2 0,1 2 0,0-1 0,1 1-1,0-1 1,0 2 0,1-2 0,0 2 0,11-13 0,1 1 3,2 1 0,0 2 0,0 0 0,29-16 0,17-14 38,-44 29-29,1 1 0,0 1 0,1 1 0,38-16 0,-43 24 2,1-1 1,-1 2-1,1 1 1,-1-1-1,1 2 1,1 1-1,20 1 1,75 0-6,133 3-32,-241-2 28,-1 1 1,0 0-1,0 1 1,0 1-1,0-1 1,0 0-1,0 0 1,-1 1-1,1 0 1,10 8-1,4 5 12,26 26-1,3 2-28,-24-26 28,40 22 0,-49-33-1,-1 3 1,0-1-1,0 1 1,0 0 0,-1 2-1,-1 0 1,21 24-1,-25-22 7,0 0-1,-2 1 0,2-2 0,-3 3 0,0-1 0,-1 1 1,0 0-1,-2 0 0,4 21 0,-2 19 126,-2 77 1,-3-111-132,0-11-6,-1 0 1,0-1-1,-1 1 0,-1-1 0,1 1 1,-2 0-1,-7 18 0,-5 1 26,-22 33 0,17-29-27,14-21-7,-1 0 1,0-1-1,0-1 0,-1 1 0,-2-1 0,1-1 1,-1 1-1,0-2 0,0 0 0,-1 1 1,0-3-1,0 0 0,-2 1 0,-26 9 1,5-5 45,-182 60 213,194-65-237,-1-1 0,-1-1 0,0-2 0,0 0 0,1 0 0,-1-3 0,-26-3 0,-1 3 46,30-1-26,1-1 0,-23-5 0,22 3-533,0 0-1,-23 1 1,18 2-2209,-1-1-4446,3 2-1633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10T13:05:46.28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860 768 5074,'0'0'7001,"-4"0"-6291,3 0-753,-1-1 215,0 1 0,0 0 0,0 1 0,0-1-1,0 0 1,0 1 0,0-1 0,0 1 0,0-1 0,0 1-1,1 0 1,-1 0 0,0-1 0,0 1 0,1 1 0,-1-1 0,0 0-1,-1 2 1,-11 8 240,-2-1-1,-27 15 1,-2 1-158,45-25-251,-26 15 149,-35 18 1,50-29-108,1-1 0,-1 0 0,0-1 1,0 0-1,0 0 0,-23 1 0,12-2-11,-25 2 125,0-3-1,-72-5 1,114 3-126,-1 0 0,1-1 1,0 1-1,0-1 0,0 0 1,0-1-1,0 1 0,1-1 1,-1 0-1,1 0 0,-8-6 0,-2-5 3,-24-28 0,10 10 45,15 18-79,0 0 1,0-1-1,2 0 0,0-1 1,0 0-1,2 0 0,0-1 1,1 0-1,1-1 0,1 0 1,0 0-1,1 0 0,2 0 1,0-1-1,-1-32 0,4 33 3,-1 6 19,1-1-1,1 0 0,3-15 1,-3 22-17,1 1 1,0 0 0,0 1-1,0-1 1,1 0-1,-1 0 1,1 1 0,0 0-1,1-1 1,-1 1-1,5-4 1,55-47 182,3 2 1,106-65-1,-159 109-148,7-3 23,2 1 0,-1 0 0,1 2-1,1 0 1,0 1 0,0 1 0,32-5-1,171-12 178,-178 20-225,247 1 42,-157 5 2,-123-2-38,1 1 0,-1 1 0,0 0 0,0 1 0,0 1 0,-1 0 0,1 0 0,-1 2 0,0-1-1,-1 2 1,1 0 0,14 10 0,-8-2 27,0 0 0,-1 2 0,-1 0 0,-1 1 0,-1 0 0,22 33 0,-31-43-36,-1 1-1,0 0 1,-1 0-1,0 0 1,-1 1-1,0 0 1,0 0-1,-1 0 1,0 0 0,-1 0-1,0 0 1,-1 1-1,0 10 1,-1-11-23,1 12-6,-1 0-1,-2 0 1,0 0-1,-1-1 1,-9 33-1,7-41 16,2-2-1,0 0-1,-1 0 1,-1 0 0,0-1-1,0 0 1,-1 0-1,0 0 1,-1-1-1,0 1 1,-11 10-1,-60 47-69,46-42 32,-54 57 0,81-76 40,0 0 0,-1 0 0,0 0 1,0-1-1,0 1 0,-1-2 0,0 1 0,0-1 1,0 0-1,-1 0 0,1 0 0,-1-1 0,0-1 1,0 1-1,0-1 0,0 0 0,0-1 0,-1 0 1,-15 0-1,-370 7 26,232-5-114,135-4 55,-1-2 0,1 0 1,-49-13-1,36 5 9,-19-6-11,0-1 0,-57-28 0,103 40 23,-1-1 1,1-1 0,0 0 0,1-1-1,0 0 1,0 0 0,1-2 0,0 1-1,1-1 1,1-1 0,-1 0 0,2 0-1,0 0 1,0-1 0,2 0 0,-1-1-1,2 0 1,-5-17 0,7 11 15,1 0 0,2 0 1,2-28-1,-1 2 54,-1 31-37,0-4 14,0 0-1,2-1 0,4-24 0,-4 37-24,0 1 0,0-1-1,1 0 1,0 0 0,0 1 0,1 0 0,0-1 0,0 1 0,1 1 0,-1-1-1,1 0 1,9-6 0,3-1 29,0 0 0,0 2 0,39-19 0,64-21 58,-72 31-36,10 1 47,1 1 1,1 4-1,107-14 0,-30 6-90,-62 12 28,0 4 0,1 2 0,96 8-1,-159-3-32,1 0 0,-1 2-1,0-1 1,-1 2 0,1-1 0,15 8-1,72 38 98,-43-19-83,-37-18-17,0 0 1,-1 2-1,-1 0 1,0 1-1,-1 1 1,0 0-1,22 29 0,-15-17 26,31 39-26,-49-59-8,0 0 0,-1 0 0,1 0 0,-2 1 0,1 0 0,-1 0 0,-1 0 0,0 0 0,0 0 0,2 18 0,-2 4 8,-1 1-1,-3 31 1,0-12-31,1-45 19,-1-1-1,0 0 1,0 0-1,0-1 1,-1 1-1,1 0 1,-1 0 0,0-1-1,-1 1 1,1-1-1,-1 1 1,0-1-1,0 0 1,0 0 0,-1 0-1,-6 5 1,-7 5-7,-1 0 0,-32 18 1,28-18 19,-4 1-36,-1-1 0,0 0 0,-1-2 0,-1-2 0,0 0 0,0-2 0,-1 0 0,0-3 0,0 0 0,0-1 0,-50-1 0,-128-2 48,-236-4-571,426 2 531,1-1 0,-1 0 0,1-2 0,0 0 0,0 0 0,-24-11 0,32 11 12,0 0 1,0-1 0,1 0 0,-1 0-1,1-1 1,1 0 0,-1 0 0,1 0 0,0-1-1,0-1 1,1 1 0,-8-14 0,12 19-304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10T13:16:16.98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0 880 9957,'0'0'10933,"222"-48"-10165,-146 28-80,4-1-160,-3 4-15,-16 10-465,-12 7-48,-10 0-64,-9 0-641,-7 21-335,4 6-1505,3 1-4675</inkml:trace>
  <inkml:trace contextRef="#ctx0" brushRef="#br0" timeOffset="816.77">1944 25 5715,'0'0'9209,"3"-4"-7774,-3 3-1399,1 1 0,-1 0 0,0-1-1,1 1 1,-1 0 0,0-1-1,1 1 1,-1 0 0,0-1 0,0 1-1,1 0 1,-1-1 0,0 1-1,0-1 1,0 1 0,0-1 0,1 1-1,-1-1 1,0 1 0,0 0-1,0-1 1,0 1 0,0-1 0,0 1-1,0-1 1,0 1 0,0-1-1,-1 1 1,1-1 0,0 1-1,0 0 1,0-1 0,0 1 0,-1-1-1,1 1 1,0 0 0,0-1-1,-1 1 1,1-1 0,0 1 0,-1 0-1,1-1 1,0 1 0,-1 0-1,1 0 1,0-1 0,-1 1 0,1 0-1,-1 0 1,-33-2 1136,15 2-1003,-5 0 25,1 1 1,-43 6-1,57-5-154,0 1-1,0 0 1,1 0 0,-1 0-1,1 1 1,-1 1 0,1 0-1,1 0 1,-1 0 0,-10 10-1,4-2 106,-1 1 0,2 1-1,0 0 1,-19 30 0,28-39-118,0 0 1,1 1 0,0-1 0,0 1-1,1 0 1,-1 0 0,1 0 0,1 0-1,-1 0 1,1 0 0,1 0 0,-1 0 0,1 1-1,1-1 1,-1 0 0,3 13 0,-1-16-26,0 0 1,0 1 0,0-1-1,0 0 1,1 0-1,0 0 1,0 0 0,0-1-1,0 1 1,0-1 0,1 1-1,-1-1 1,7 4-1,7 3-14,35 18 0,-36-20 5,164 64-152,-124-53 76,100 50-1,-144-63 91,0 1 0,-1 1-1,-1 0 1,1 1-1,-1 0 1,0 0 0,-1 1-1,-1 0 1,1 1-1,-1 0 1,-1 0 0,9 18-1,-9-11 50,0 0 0,-1 0-1,-1 1 1,-1-1 0,-1 1-1,0 0 1,-1 0 0,-2 23-1,0-23 9,0-1-1,-2 1 0,0 0 0,-8 27 0,7-36-43,0 0-1,-1-1 1,-1 1-1,1-1 0,-1 0 1,-1 0-1,0-1 0,0 1 1,-12 11-1,4-6-79,-1-1 0,-1-1 1,0 0-1,0-1 0,-1-1 0,-1 0 0,0-1 1,0-1-1,0-1 0,-1-1 0,0 0 0,-1-1 1,1-2-1,-1 0 0,0 0 0,-26-2 0,42 0-150,0-1 0,0 0 0,0 0-1,0-1 1,0 1 0,0-1 0,0 0-1,0 0 1,0-1 0,-5-1-1,3-1-548,1-1-1,0 0 0,0 1 0,0-2 1,1 1-1,-6-9 0,10 14 729</inkml:trace>
</inkml: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D9894-D379-458C-9F11-EDBF81750242}">
  <dimension ref="B2:O43"/>
  <sheetViews>
    <sheetView zoomScale="70" zoomScaleNormal="70" workbookViewId="0">
      <selection activeCell="M30" sqref="M30"/>
    </sheetView>
  </sheetViews>
  <sheetFormatPr defaultRowHeight="14.4" x14ac:dyDescent="0.3"/>
  <cols>
    <col min="5" max="5" width="10.44140625" bestFit="1" customWidth="1"/>
    <col min="6" max="6" width="10.21875" bestFit="1" customWidth="1"/>
    <col min="7" max="7" width="14.88671875" customWidth="1"/>
    <col min="9" max="9" width="11.5546875" bestFit="1" customWidth="1"/>
    <col min="14" max="14" width="11.5546875" bestFit="1" customWidth="1"/>
    <col min="15" max="15" width="11.5546875" customWidth="1"/>
  </cols>
  <sheetData>
    <row r="2" spans="2:15" x14ac:dyDescent="0.3">
      <c r="C2" s="17" t="s">
        <v>9</v>
      </c>
      <c r="D2" s="17" t="s">
        <v>10</v>
      </c>
    </row>
    <row r="3" spans="2:15" ht="43.2" x14ac:dyDescent="0.3">
      <c r="B3" s="12" t="s">
        <v>0</v>
      </c>
      <c r="C3" s="12" t="s">
        <v>1</v>
      </c>
      <c r="D3" s="12" t="s">
        <v>2</v>
      </c>
      <c r="E3" s="13" t="s">
        <v>4</v>
      </c>
      <c r="F3" s="13" t="s">
        <v>5</v>
      </c>
      <c r="G3" s="14" t="s">
        <v>6</v>
      </c>
      <c r="H3" s="13" t="s">
        <v>14</v>
      </c>
      <c r="I3" s="13" t="s">
        <v>15</v>
      </c>
      <c r="J3" s="13" t="s">
        <v>16</v>
      </c>
      <c r="K3" s="13" t="s">
        <v>22</v>
      </c>
      <c r="L3" s="13" t="s">
        <v>23</v>
      </c>
      <c r="M3" s="13" t="s">
        <v>24</v>
      </c>
      <c r="N3" s="13" t="s">
        <v>27</v>
      </c>
      <c r="O3" s="13" t="s">
        <v>29</v>
      </c>
    </row>
    <row r="4" spans="2:15" x14ac:dyDescent="0.3">
      <c r="B4" s="8">
        <v>1</v>
      </c>
      <c r="C4" s="9">
        <v>1.3</v>
      </c>
      <c r="D4" s="8">
        <v>10</v>
      </c>
      <c r="E4" s="10">
        <f>C4-$C$14</f>
        <v>-0.1399999999999999</v>
      </c>
      <c r="F4" s="11">
        <f>D4-$D$14</f>
        <v>-1.1999999999999993</v>
      </c>
      <c r="G4" s="1">
        <f>E4*F4</f>
        <v>0.16799999999999979</v>
      </c>
      <c r="H4" s="20">
        <f>C4*D4</f>
        <v>13</v>
      </c>
      <c r="I4" s="21">
        <f>C4*C4</f>
        <v>1.6900000000000002</v>
      </c>
      <c r="J4" s="21">
        <f>D4*D4</f>
        <v>100</v>
      </c>
      <c r="K4" s="23">
        <f>$J$19*C4+$J$20</f>
        <v>13.235436893203858</v>
      </c>
      <c r="L4" s="23">
        <f>D4-K4</f>
        <v>-3.2354368932038575</v>
      </c>
      <c r="M4" s="24">
        <f>L4*L4</f>
        <v>10.468051889904629</v>
      </c>
      <c r="N4" s="24">
        <f>E4*E4</f>
        <v>1.9599999999999972E-2</v>
      </c>
      <c r="O4" s="24">
        <f>F4*F4</f>
        <v>1.4399999999999984</v>
      </c>
    </row>
    <row r="5" spans="2:15" x14ac:dyDescent="0.3">
      <c r="B5" s="1">
        <v>2</v>
      </c>
      <c r="C5" s="3">
        <v>2</v>
      </c>
      <c r="D5" s="1">
        <v>6</v>
      </c>
      <c r="E5" s="2">
        <f>C5-$C$14</f>
        <v>0.56000000000000005</v>
      </c>
      <c r="F5" s="7">
        <f t="shared" ref="F5:F13" si="0">D5-$D$14</f>
        <v>-5.1999999999999993</v>
      </c>
      <c r="G5" s="1">
        <f t="shared" ref="G5:G13" si="1">E5*F5</f>
        <v>-2.9119999999999999</v>
      </c>
      <c r="H5" s="20">
        <f t="shared" ref="H5:H13" si="2">C5*D5</f>
        <v>12</v>
      </c>
      <c r="I5" s="21">
        <f t="shared" ref="I5:I13" si="3">C5*C5</f>
        <v>4</v>
      </c>
      <c r="J5" s="21">
        <f t="shared" ref="J5:J13" si="4">D5*D5</f>
        <v>36</v>
      </c>
      <c r="K5" s="23">
        <f t="shared" ref="K5:K13" si="5">$J$19*C5+$J$20</f>
        <v>3.058252427184545</v>
      </c>
      <c r="L5" s="23">
        <f t="shared" ref="L5:L13" si="6">D5-K5</f>
        <v>2.941747572815455</v>
      </c>
      <c r="M5" s="24">
        <f t="shared" ref="M5:M13" si="7">L5*L5</f>
        <v>8.65387878216562</v>
      </c>
      <c r="N5" s="24">
        <f t="shared" ref="N5:N13" si="8">E5*E5</f>
        <v>0.31360000000000005</v>
      </c>
      <c r="O5" s="24">
        <f t="shared" ref="O5:O13" si="9">F5*F5</f>
        <v>27.039999999999992</v>
      </c>
    </row>
    <row r="6" spans="2:15" x14ac:dyDescent="0.3">
      <c r="B6" s="1">
        <v>3</v>
      </c>
      <c r="C6" s="3">
        <v>1.7</v>
      </c>
      <c r="D6" s="1">
        <v>5</v>
      </c>
      <c r="E6" s="2">
        <f t="shared" ref="E6:E13" si="10">C6-$C$14</f>
        <v>0.26</v>
      </c>
      <c r="F6" s="7">
        <f t="shared" si="0"/>
        <v>-6.1999999999999993</v>
      </c>
      <c r="G6" s="1">
        <f t="shared" si="1"/>
        <v>-1.6119999999999999</v>
      </c>
      <c r="H6" s="20">
        <f t="shared" si="2"/>
        <v>8.5</v>
      </c>
      <c r="I6" s="21">
        <f t="shared" si="3"/>
        <v>2.8899999999999997</v>
      </c>
      <c r="J6" s="21">
        <f t="shared" si="4"/>
        <v>25</v>
      </c>
      <c r="K6" s="23">
        <f t="shared" si="5"/>
        <v>7.4199029126213958</v>
      </c>
      <c r="L6" s="23">
        <f t="shared" si="6"/>
        <v>-2.4199029126213958</v>
      </c>
      <c r="M6" s="24">
        <f t="shared" si="7"/>
        <v>5.8559301065135143</v>
      </c>
      <c r="N6" s="24">
        <f t="shared" si="8"/>
        <v>6.7600000000000007E-2</v>
      </c>
      <c r="O6" s="24">
        <f t="shared" si="9"/>
        <v>38.439999999999991</v>
      </c>
    </row>
    <row r="7" spans="2:15" x14ac:dyDescent="0.3">
      <c r="B7" s="1">
        <v>4</v>
      </c>
      <c r="C7" s="3">
        <v>1.5</v>
      </c>
      <c r="D7" s="1">
        <v>12</v>
      </c>
      <c r="E7" s="2">
        <f t="shared" si="10"/>
        <v>6.0000000000000053E-2</v>
      </c>
      <c r="F7" s="7">
        <f t="shared" si="0"/>
        <v>0.80000000000000071</v>
      </c>
      <c r="G7" s="1">
        <f t="shared" si="1"/>
        <v>4.8000000000000084E-2</v>
      </c>
      <c r="H7" s="20">
        <f t="shared" si="2"/>
        <v>18</v>
      </c>
      <c r="I7" s="21">
        <f t="shared" si="3"/>
        <v>2.25</v>
      </c>
      <c r="J7" s="21">
        <f t="shared" si="4"/>
        <v>144</v>
      </c>
      <c r="K7" s="23">
        <f t="shared" si="5"/>
        <v>10.327669902912625</v>
      </c>
      <c r="L7" s="23">
        <f t="shared" si="6"/>
        <v>1.6723300970873751</v>
      </c>
      <c r="M7" s="24">
        <f t="shared" si="7"/>
        <v>2.7966879536242697</v>
      </c>
      <c r="N7" s="24">
        <f t="shared" si="8"/>
        <v>3.6000000000000064E-3</v>
      </c>
      <c r="O7" s="24">
        <f t="shared" si="9"/>
        <v>0.64000000000000112</v>
      </c>
    </row>
    <row r="8" spans="2:15" x14ac:dyDescent="0.3">
      <c r="B8" s="1">
        <v>5</v>
      </c>
      <c r="C8" s="3">
        <v>1.6</v>
      </c>
      <c r="D8" s="1">
        <v>10</v>
      </c>
      <c r="E8" s="2">
        <f t="shared" si="10"/>
        <v>0.16000000000000014</v>
      </c>
      <c r="F8" s="7">
        <f t="shared" si="0"/>
        <v>-1.1999999999999993</v>
      </c>
      <c r="G8" s="1">
        <f t="shared" si="1"/>
        <v>-0.19200000000000006</v>
      </c>
      <c r="H8" s="20">
        <f t="shared" si="2"/>
        <v>16</v>
      </c>
      <c r="I8" s="21">
        <f t="shared" si="3"/>
        <v>2.5600000000000005</v>
      </c>
      <c r="J8" s="21">
        <f t="shared" si="4"/>
        <v>100</v>
      </c>
      <c r="K8" s="23">
        <f t="shared" si="5"/>
        <v>8.8737864077670068</v>
      </c>
      <c r="L8" s="23">
        <f t="shared" si="6"/>
        <v>1.1262135922329932</v>
      </c>
      <c r="M8" s="24">
        <f t="shared" si="7"/>
        <v>1.2683570553303427</v>
      </c>
      <c r="N8" s="24">
        <f t="shared" si="8"/>
        <v>2.5600000000000046E-2</v>
      </c>
      <c r="O8" s="24">
        <f t="shared" si="9"/>
        <v>1.4399999999999984</v>
      </c>
    </row>
    <row r="9" spans="2:15" x14ac:dyDescent="0.3">
      <c r="B9" s="1">
        <v>6</v>
      </c>
      <c r="C9" s="3">
        <v>1.2</v>
      </c>
      <c r="D9" s="1">
        <v>15</v>
      </c>
      <c r="E9" s="2">
        <f t="shared" si="10"/>
        <v>-0.24</v>
      </c>
      <c r="F9" s="7">
        <f t="shared" si="0"/>
        <v>3.8000000000000007</v>
      </c>
      <c r="G9" s="1">
        <f t="shared" si="1"/>
        <v>-0.91200000000000014</v>
      </c>
      <c r="H9" s="20">
        <f t="shared" si="2"/>
        <v>18</v>
      </c>
      <c r="I9" s="21">
        <f t="shared" si="3"/>
        <v>1.44</v>
      </c>
      <c r="J9" s="21">
        <f t="shared" si="4"/>
        <v>225</v>
      </c>
      <c r="K9" s="23">
        <f t="shared" si="5"/>
        <v>14.689320388349476</v>
      </c>
      <c r="L9" s="23">
        <f t="shared" si="6"/>
        <v>0.31067961165052438</v>
      </c>
      <c r="M9" s="24">
        <f t="shared" si="7"/>
        <v>9.6521821095320648E-2</v>
      </c>
      <c r="N9" s="24">
        <f t="shared" si="8"/>
        <v>5.7599999999999998E-2</v>
      </c>
      <c r="O9" s="24">
        <f t="shared" si="9"/>
        <v>14.440000000000005</v>
      </c>
    </row>
    <row r="10" spans="2:15" x14ac:dyDescent="0.3">
      <c r="B10" s="1">
        <v>7</v>
      </c>
      <c r="C10" s="3">
        <v>1.6</v>
      </c>
      <c r="D10" s="1">
        <v>5</v>
      </c>
      <c r="E10" s="2">
        <f t="shared" si="10"/>
        <v>0.16000000000000014</v>
      </c>
      <c r="F10" s="7">
        <f t="shared" si="0"/>
        <v>-6.1999999999999993</v>
      </c>
      <c r="G10" s="1">
        <f t="shared" si="1"/>
        <v>-0.99200000000000077</v>
      </c>
      <c r="H10" s="20">
        <f t="shared" si="2"/>
        <v>8</v>
      </c>
      <c r="I10" s="21">
        <f t="shared" si="3"/>
        <v>2.5600000000000005</v>
      </c>
      <c r="J10" s="21">
        <f t="shared" si="4"/>
        <v>25</v>
      </c>
      <c r="K10" s="23">
        <f t="shared" si="5"/>
        <v>8.8737864077670068</v>
      </c>
      <c r="L10" s="23">
        <f t="shared" si="6"/>
        <v>-3.8737864077670068</v>
      </c>
      <c r="M10" s="24">
        <f t="shared" si="7"/>
        <v>15.006221133000411</v>
      </c>
      <c r="N10" s="24">
        <f t="shared" si="8"/>
        <v>2.5600000000000046E-2</v>
      </c>
      <c r="O10" s="24">
        <f t="shared" si="9"/>
        <v>38.439999999999991</v>
      </c>
    </row>
    <row r="11" spans="2:15" x14ac:dyDescent="0.3">
      <c r="B11" s="1">
        <v>8</v>
      </c>
      <c r="C11" s="3">
        <v>1.4</v>
      </c>
      <c r="D11" s="1">
        <v>12</v>
      </c>
      <c r="E11" s="2">
        <f t="shared" si="10"/>
        <v>-4.0000000000000036E-2</v>
      </c>
      <c r="F11" s="7">
        <f t="shared" si="0"/>
        <v>0.80000000000000071</v>
      </c>
      <c r="G11" s="1">
        <f t="shared" si="1"/>
        <v>-3.2000000000000056E-2</v>
      </c>
      <c r="H11" s="20">
        <f t="shared" si="2"/>
        <v>16.799999999999997</v>
      </c>
      <c r="I11" s="21">
        <f t="shared" si="3"/>
        <v>1.9599999999999997</v>
      </c>
      <c r="J11" s="21">
        <f t="shared" si="4"/>
        <v>144</v>
      </c>
      <c r="K11" s="23">
        <f t="shared" si="5"/>
        <v>11.781553398058243</v>
      </c>
      <c r="L11" s="23">
        <f t="shared" si="6"/>
        <v>0.21844660194175702</v>
      </c>
      <c r="M11" s="24">
        <f t="shared" si="7"/>
        <v>4.7718917899900445E-2</v>
      </c>
      <c r="N11" s="24">
        <f t="shared" si="8"/>
        <v>1.6000000000000029E-3</v>
      </c>
      <c r="O11" s="24">
        <f t="shared" si="9"/>
        <v>0.64000000000000112</v>
      </c>
    </row>
    <row r="12" spans="2:15" x14ac:dyDescent="0.3">
      <c r="B12" s="1">
        <v>9</v>
      </c>
      <c r="C12" s="3">
        <v>1</v>
      </c>
      <c r="D12" s="1">
        <v>17</v>
      </c>
      <c r="E12" s="2">
        <f t="shared" si="10"/>
        <v>-0.43999999999999995</v>
      </c>
      <c r="F12" s="7">
        <f t="shared" si="0"/>
        <v>5.8000000000000007</v>
      </c>
      <c r="G12" s="1">
        <f t="shared" si="1"/>
        <v>-2.552</v>
      </c>
      <c r="H12" s="20">
        <f t="shared" si="2"/>
        <v>17</v>
      </c>
      <c r="I12" s="21">
        <f t="shared" si="3"/>
        <v>1</v>
      </c>
      <c r="J12" s="21">
        <f t="shared" si="4"/>
        <v>289</v>
      </c>
      <c r="K12" s="23">
        <f t="shared" si="5"/>
        <v>17.597087378640708</v>
      </c>
      <c r="L12" s="23">
        <f t="shared" si="6"/>
        <v>-0.59708737864070827</v>
      </c>
      <c r="M12" s="24">
        <f t="shared" si="7"/>
        <v>0.35651333773203253</v>
      </c>
      <c r="N12" s="24">
        <f t="shared" si="8"/>
        <v>0.19359999999999997</v>
      </c>
      <c r="O12" s="24">
        <f t="shared" si="9"/>
        <v>33.640000000000008</v>
      </c>
    </row>
    <row r="13" spans="2:15" x14ac:dyDescent="0.3">
      <c r="B13" s="1">
        <v>10</v>
      </c>
      <c r="C13" s="3">
        <v>1.1000000000000001</v>
      </c>
      <c r="D13" s="1">
        <v>20</v>
      </c>
      <c r="E13" s="2">
        <f t="shared" si="10"/>
        <v>-0.33999999999999986</v>
      </c>
      <c r="F13" s="7">
        <f t="shared" si="0"/>
        <v>8.8000000000000007</v>
      </c>
      <c r="G13" s="1">
        <f t="shared" si="1"/>
        <v>-2.9919999999999991</v>
      </c>
      <c r="H13" s="20">
        <f t="shared" si="2"/>
        <v>22</v>
      </c>
      <c r="I13" s="21">
        <f t="shared" si="3"/>
        <v>1.2100000000000002</v>
      </c>
      <c r="J13" s="21">
        <f t="shared" si="4"/>
        <v>400</v>
      </c>
      <c r="K13" s="23">
        <f t="shared" si="5"/>
        <v>16.14320388349509</v>
      </c>
      <c r="L13" s="23">
        <f t="shared" si="6"/>
        <v>3.8567961165049098</v>
      </c>
      <c r="M13" s="24">
        <f t="shared" si="7"/>
        <v>14.874876284287353</v>
      </c>
      <c r="N13" s="24">
        <f t="shared" si="8"/>
        <v>0.1155999999999999</v>
      </c>
      <c r="O13" s="24">
        <f t="shared" si="9"/>
        <v>77.440000000000012</v>
      </c>
    </row>
    <row r="14" spans="2:15" x14ac:dyDescent="0.3">
      <c r="B14" s="4" t="s">
        <v>3</v>
      </c>
      <c r="C14" s="6">
        <f>AVERAGE(C4:C13)</f>
        <v>1.44</v>
      </c>
      <c r="D14" s="5">
        <f>AVERAGE(D4:D13)</f>
        <v>11.2</v>
      </c>
      <c r="E14" s="5">
        <f>AVERAGE(E4:E13)</f>
        <v>6.661338147750939E-17</v>
      </c>
    </row>
    <row r="15" spans="2:15" x14ac:dyDescent="0.3">
      <c r="B15" s="4" t="s">
        <v>7</v>
      </c>
      <c r="C15" s="5">
        <f>SUM(C4:C13)</f>
        <v>14.399999999999999</v>
      </c>
      <c r="D15" s="5">
        <f>SUM(D4:D13)</f>
        <v>112</v>
      </c>
      <c r="E15" s="5">
        <f t="shared" ref="E15:O15" si="11">SUM(E4:E13)</f>
        <v>6.6613381477509392E-16</v>
      </c>
      <c r="F15" s="5">
        <f t="shared" si="11"/>
        <v>0</v>
      </c>
      <c r="G15" s="5">
        <f t="shared" si="11"/>
        <v>-11.98</v>
      </c>
      <c r="H15" s="5">
        <f t="shared" si="11"/>
        <v>149.30000000000001</v>
      </c>
      <c r="I15" s="5">
        <f t="shared" si="11"/>
        <v>21.560000000000002</v>
      </c>
      <c r="J15" s="5">
        <f t="shared" si="11"/>
        <v>1488</v>
      </c>
      <c r="K15" s="5">
        <f t="shared" si="11"/>
        <v>111.99999999999994</v>
      </c>
      <c r="L15" s="5">
        <f t="shared" si="11"/>
        <v>4.6185277824406512E-14</v>
      </c>
      <c r="M15" s="5">
        <f t="shared" si="11"/>
        <v>59.42475728155339</v>
      </c>
      <c r="N15" s="5">
        <f t="shared" si="11"/>
        <v>0.82400000000000007</v>
      </c>
      <c r="O15" s="5">
        <f t="shared" si="11"/>
        <v>233.60000000000002</v>
      </c>
    </row>
    <row r="16" spans="2:15" x14ac:dyDescent="0.3">
      <c r="F16" s="15" t="s">
        <v>8</v>
      </c>
      <c r="G16" s="16">
        <f>G15/(B13-1)</f>
        <v>-1.3311111111111111</v>
      </c>
    </row>
    <row r="18" spans="3:10" x14ac:dyDescent="0.3">
      <c r="C18" s="15" t="s">
        <v>11</v>
      </c>
      <c r="D18" s="18">
        <f>_xlfn.VAR.S(C4:C13)</f>
        <v>9.1555555555556126E-2</v>
      </c>
    </row>
    <row r="19" spans="3:10" x14ac:dyDescent="0.3">
      <c r="C19" s="15" t="s">
        <v>12</v>
      </c>
      <c r="D19" s="18">
        <f>_xlfn.VAR.S(D4:D13)</f>
        <v>25.955555555555545</v>
      </c>
      <c r="I19" s="15" t="s">
        <v>18</v>
      </c>
      <c r="J19" s="15">
        <f>(B13*H15-C15*D15)/(B13*I15-C15*C15)</f>
        <v>-14.538834951456161</v>
      </c>
    </row>
    <row r="20" spans="3:10" x14ac:dyDescent="0.3">
      <c r="I20" s="15" t="s">
        <v>19</v>
      </c>
      <c r="J20" s="22">
        <f>D15/B13-J19*C15/B13</f>
        <v>32.135922330096868</v>
      </c>
    </row>
    <row r="21" spans="3:10" x14ac:dyDescent="0.3">
      <c r="C21" s="15" t="s">
        <v>13</v>
      </c>
      <c r="D21" s="19">
        <f>G16/(SQRT(D18*D19))</f>
        <v>-0.86348896725359969</v>
      </c>
      <c r="F21" s="15" t="s">
        <v>13</v>
      </c>
      <c r="G21" s="19">
        <f>(B13*H15-C15*D15)/((SQRT(B13*I15-C15*C15))*(SQRT(B13*J15-D15*D15)))</f>
        <v>-0.86348896725359692</v>
      </c>
    </row>
    <row r="22" spans="3:10" x14ac:dyDescent="0.3">
      <c r="C22" s="15" t="s">
        <v>17</v>
      </c>
      <c r="D22" s="19">
        <f>D21*D21</f>
        <v>0.74561319656868819</v>
      </c>
      <c r="I22" s="15" t="s">
        <v>25</v>
      </c>
      <c r="J22" s="15">
        <f>SQRT(M15/(B13-2))</f>
        <v>2.7254531109880014</v>
      </c>
    </row>
    <row r="23" spans="3:10" x14ac:dyDescent="0.3">
      <c r="C23" s="15"/>
      <c r="D23" s="19">
        <f>J28/O15</f>
        <v>0.74561319656869274</v>
      </c>
    </row>
    <row r="24" spans="3:10" x14ac:dyDescent="0.3">
      <c r="I24" s="15" t="s">
        <v>26</v>
      </c>
      <c r="J24" s="15">
        <f>J22/SQRT(N15)</f>
        <v>3.0024453343354218</v>
      </c>
    </row>
    <row r="26" spans="3:10" x14ac:dyDescent="0.3">
      <c r="I26" s="15" t="s">
        <v>28</v>
      </c>
      <c r="J26" s="15">
        <f>(J19-0)/J24</f>
        <v>-4.8423312775065961</v>
      </c>
    </row>
    <row r="28" spans="3:10" x14ac:dyDescent="0.3">
      <c r="I28" s="15" t="s">
        <v>30</v>
      </c>
      <c r="J28" s="16">
        <f>O15-M15</f>
        <v>174.17524271844664</v>
      </c>
    </row>
    <row r="41" spans="10:11" x14ac:dyDescent="0.3">
      <c r="J41" s="15" t="s">
        <v>20</v>
      </c>
      <c r="K41" s="15">
        <f>J15-J20*D15-J19*H15</f>
        <v>59.424757281555685</v>
      </c>
    </row>
    <row r="43" spans="10:11" x14ac:dyDescent="0.3">
      <c r="J43" s="15" t="s">
        <v>21</v>
      </c>
      <c r="K43" s="15">
        <f>SQRT(K41/(B13-2))</f>
        <v>2.7254531109880538</v>
      </c>
    </row>
  </sheetData>
  <phoneticPr fontId="3" type="noConversion"/>
  <pageMargins left="0.511811024" right="0.511811024" top="0.78740157499999996" bottom="0.78740157499999996" header="0.31496062000000002" footer="0.31496062000000002"/>
  <drawing r:id="rId1"/>
  <legacyDrawing r:id="rId2"/>
  <oleObjects>
    <mc:AlternateContent xmlns:mc="http://schemas.openxmlformats.org/markup-compatibility/2006">
      <mc:Choice Requires="x14">
        <oleObject shapeId="1025" r:id="rId3">
          <objectPr defaultSize="0" autoPict="0" r:id="rId4">
            <anchor moveWithCells="1">
              <from>
                <xdr:col>16</xdr:col>
                <xdr:colOff>7620</xdr:colOff>
                <xdr:row>2</xdr:row>
                <xdr:rowOff>22860</xdr:rowOff>
              </from>
              <to>
                <xdr:col>20</xdr:col>
                <xdr:colOff>426720</xdr:colOff>
                <xdr:row>5</xdr:row>
                <xdr:rowOff>7620</xdr:rowOff>
              </to>
            </anchor>
          </objectPr>
        </oleObject>
      </mc:Choice>
      <mc:Fallback>
        <oleObject shapeId="1025" r:id="rId3"/>
      </mc:Fallback>
    </mc:AlternateContent>
    <mc:AlternateContent xmlns:mc="http://schemas.openxmlformats.org/markup-compatibility/2006">
      <mc:Choice Requires="x14">
        <oleObject shapeId="1026" r:id="rId5">
          <objectPr defaultSize="0" autoPict="0" r:id="rId6">
            <anchor moveWithCells="1">
              <from>
                <xdr:col>16</xdr:col>
                <xdr:colOff>22860</xdr:colOff>
                <xdr:row>8</xdr:row>
                <xdr:rowOff>7620</xdr:rowOff>
              </from>
              <to>
                <xdr:col>19</xdr:col>
                <xdr:colOff>22860</xdr:colOff>
                <xdr:row>12</xdr:row>
                <xdr:rowOff>0</xdr:rowOff>
              </to>
            </anchor>
          </objectPr>
        </oleObject>
      </mc:Choice>
      <mc:Fallback>
        <oleObject shapeId="1026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D65BB-03B9-4D0E-B22F-AAC1AD14A0D0}">
  <dimension ref="A1:I34"/>
  <sheetViews>
    <sheetView workbookViewId="0">
      <selection activeCell="C26" sqref="C26"/>
    </sheetView>
  </sheetViews>
  <sheetFormatPr defaultRowHeight="14.4" x14ac:dyDescent="0.3"/>
  <cols>
    <col min="1" max="1" width="23.77734375" bestFit="1" customWidth="1"/>
    <col min="2" max="3" width="12.6640625" bestFit="1" customWidth="1"/>
  </cols>
  <sheetData>
    <row r="1" spans="1:9" x14ac:dyDescent="0.3">
      <c r="A1" t="s">
        <v>31</v>
      </c>
    </row>
    <row r="2" spans="1:9" ht="15" thickBot="1" x14ac:dyDescent="0.35"/>
    <row r="3" spans="1:9" x14ac:dyDescent="0.3">
      <c r="A3" s="28" t="s">
        <v>32</v>
      </c>
      <c r="B3" s="28"/>
    </row>
    <row r="4" spans="1:9" x14ac:dyDescent="0.3">
      <c r="A4" s="25" t="s">
        <v>33</v>
      </c>
      <c r="B4" s="25">
        <v>0.86348896725360225</v>
      </c>
    </row>
    <row r="5" spans="1:9" x14ac:dyDescent="0.3">
      <c r="A5" s="25" t="s">
        <v>34</v>
      </c>
      <c r="B5" s="25">
        <v>0.74561319656869263</v>
      </c>
    </row>
    <row r="6" spans="1:9" x14ac:dyDescent="0.3">
      <c r="A6" s="25" t="s">
        <v>35</v>
      </c>
      <c r="B6" s="25">
        <v>0.71381484613977919</v>
      </c>
    </row>
    <row r="7" spans="1:9" x14ac:dyDescent="0.3">
      <c r="A7" s="25" t="s">
        <v>36</v>
      </c>
      <c r="B7" s="25">
        <v>2.7254531109880014</v>
      </c>
    </row>
    <row r="8" spans="1:9" ht="15" thickBot="1" x14ac:dyDescent="0.35">
      <c r="A8" s="26" t="s">
        <v>37</v>
      </c>
      <c r="B8" s="26">
        <v>10</v>
      </c>
    </row>
    <row r="10" spans="1:9" ht="15" thickBot="1" x14ac:dyDescent="0.35">
      <c r="A10" t="s">
        <v>38</v>
      </c>
    </row>
    <row r="11" spans="1:9" x14ac:dyDescent="0.3">
      <c r="A11" s="27"/>
      <c r="B11" s="27" t="s">
        <v>43</v>
      </c>
      <c r="C11" s="27" t="s">
        <v>44</v>
      </c>
      <c r="D11" s="27" t="s">
        <v>45</v>
      </c>
      <c r="E11" s="27" t="s">
        <v>46</v>
      </c>
      <c r="F11" s="27" t="s">
        <v>47</v>
      </c>
    </row>
    <row r="12" spans="1:9" x14ac:dyDescent="0.3">
      <c r="A12" s="25" t="s">
        <v>39</v>
      </c>
      <c r="B12" s="25">
        <v>1</v>
      </c>
      <c r="C12" s="25">
        <v>174.17524271844661</v>
      </c>
      <c r="D12" s="25">
        <v>174.17524271844661</v>
      </c>
      <c r="E12" s="25">
        <v>23.448172201119146</v>
      </c>
      <c r="F12" s="25">
        <v>1.2843151015649642E-3</v>
      </c>
    </row>
    <row r="13" spans="1:9" x14ac:dyDescent="0.3">
      <c r="A13" s="25" t="s">
        <v>40</v>
      </c>
      <c r="B13" s="25">
        <v>8</v>
      </c>
      <c r="C13" s="25">
        <v>59.424757281553397</v>
      </c>
      <c r="D13" s="25">
        <v>7.4280946601941746</v>
      </c>
      <c r="E13" s="25"/>
      <c r="F13" s="25"/>
    </row>
    <row r="14" spans="1:9" ht="15" thickBot="1" x14ac:dyDescent="0.35">
      <c r="A14" s="26" t="s">
        <v>41</v>
      </c>
      <c r="B14" s="26">
        <v>9</v>
      </c>
      <c r="C14" s="26">
        <v>233.60000000000002</v>
      </c>
      <c r="D14" s="26"/>
      <c r="E14" s="26"/>
      <c r="F14" s="26"/>
    </row>
    <row r="15" spans="1:9" ht="15" thickBot="1" x14ac:dyDescent="0.35"/>
    <row r="16" spans="1:9" x14ac:dyDescent="0.3">
      <c r="A16" s="27"/>
      <c r="B16" s="27" t="s">
        <v>48</v>
      </c>
      <c r="C16" s="27" t="s">
        <v>36</v>
      </c>
      <c r="D16" s="27" t="s">
        <v>49</v>
      </c>
      <c r="E16" s="27" t="s">
        <v>50</v>
      </c>
      <c r="F16" s="27" t="s">
        <v>51</v>
      </c>
      <c r="G16" s="27" t="s">
        <v>52</v>
      </c>
      <c r="H16" s="27" t="s">
        <v>53</v>
      </c>
      <c r="I16" s="27" t="s">
        <v>54</v>
      </c>
    </row>
    <row r="17" spans="1:9" x14ac:dyDescent="0.3">
      <c r="A17" s="25" t="s">
        <v>42</v>
      </c>
      <c r="B17" s="25">
        <v>32.135922330097081</v>
      </c>
      <c r="C17" s="25">
        <v>4.4085877259174504</v>
      </c>
      <c r="D17" s="25">
        <v>7.2893915983966107</v>
      </c>
      <c r="E17" s="25">
        <v>8.4753001967999189E-5</v>
      </c>
      <c r="F17" s="25">
        <v>21.969700803721103</v>
      </c>
      <c r="G17" s="25">
        <v>42.302143856473059</v>
      </c>
      <c r="H17" s="25">
        <v>21.969700803721103</v>
      </c>
      <c r="I17" s="25">
        <v>42.302143856473059</v>
      </c>
    </row>
    <row r="18" spans="1:9" ht="15" thickBot="1" x14ac:dyDescent="0.35">
      <c r="A18" s="26" t="s">
        <v>1</v>
      </c>
      <c r="B18" s="26">
        <v>-14.538834951456307</v>
      </c>
      <c r="C18" s="26">
        <v>3.0024453343354214</v>
      </c>
      <c r="D18" s="26">
        <v>-4.8423312775066449</v>
      </c>
      <c r="E18" s="26">
        <v>1.2843151015649664E-3</v>
      </c>
      <c r="F18" s="26">
        <v>-21.462486308158248</v>
      </c>
      <c r="G18" s="26">
        <v>-7.6151835947543676</v>
      </c>
      <c r="H18" s="26">
        <v>-21.462486308158248</v>
      </c>
      <c r="I18" s="26">
        <v>-7.6151835947543676</v>
      </c>
    </row>
    <row r="22" spans="1:9" x14ac:dyDescent="0.3">
      <c r="A22" t="s">
        <v>55</v>
      </c>
      <c r="E22" t="s">
        <v>59</v>
      </c>
    </row>
    <row r="23" spans="1:9" ht="15" thickBot="1" x14ac:dyDescent="0.35"/>
    <row r="24" spans="1:9" x14ac:dyDescent="0.3">
      <c r="A24" s="27" t="s">
        <v>56</v>
      </c>
      <c r="B24" s="27" t="s">
        <v>57</v>
      </c>
      <c r="C24" s="27" t="s">
        <v>58</v>
      </c>
      <c r="E24" s="27" t="s">
        <v>60</v>
      </c>
      <c r="F24" s="27" t="s">
        <v>2</v>
      </c>
    </row>
    <row r="25" spans="1:9" x14ac:dyDescent="0.3">
      <c r="A25" s="25">
        <v>1</v>
      </c>
      <c r="B25" s="25">
        <v>13.235436893203882</v>
      </c>
      <c r="C25" s="25">
        <v>-3.2354368932038824</v>
      </c>
      <c r="E25" s="25">
        <v>5</v>
      </c>
      <c r="F25" s="25">
        <v>5</v>
      </c>
    </row>
    <row r="26" spans="1:9" x14ac:dyDescent="0.3">
      <c r="A26" s="25">
        <v>2</v>
      </c>
      <c r="B26" s="25">
        <v>3.0582524271844669</v>
      </c>
      <c r="C26" s="25">
        <v>2.9417475728155331</v>
      </c>
      <c r="E26" s="25">
        <v>15</v>
      </c>
      <c r="F26" s="25">
        <v>5</v>
      </c>
    </row>
    <row r="27" spans="1:9" x14ac:dyDescent="0.3">
      <c r="A27" s="25">
        <v>3</v>
      </c>
      <c r="B27" s="25">
        <v>7.4199029126213603</v>
      </c>
      <c r="C27" s="25">
        <v>-2.4199029126213603</v>
      </c>
      <c r="E27" s="25">
        <v>25</v>
      </c>
      <c r="F27" s="25">
        <v>6</v>
      </c>
    </row>
    <row r="28" spans="1:9" x14ac:dyDescent="0.3">
      <c r="A28" s="25">
        <v>4</v>
      </c>
      <c r="B28" s="25">
        <v>10.327669902912621</v>
      </c>
      <c r="C28" s="25">
        <v>1.6723300970873787</v>
      </c>
      <c r="E28" s="25">
        <v>35</v>
      </c>
      <c r="F28" s="25">
        <v>10</v>
      </c>
    </row>
    <row r="29" spans="1:9" x14ac:dyDescent="0.3">
      <c r="A29" s="25">
        <v>5</v>
      </c>
      <c r="B29" s="25">
        <v>8.873786407766989</v>
      </c>
      <c r="C29" s="25">
        <v>1.126213592233011</v>
      </c>
      <c r="E29" s="25">
        <v>45</v>
      </c>
      <c r="F29" s="25">
        <v>10</v>
      </c>
    </row>
    <row r="30" spans="1:9" x14ac:dyDescent="0.3">
      <c r="A30" s="25">
        <v>6</v>
      </c>
      <c r="B30" s="25">
        <v>14.689320388349515</v>
      </c>
      <c r="C30" s="25">
        <v>0.3106796116504853</v>
      </c>
      <c r="E30" s="25">
        <v>55</v>
      </c>
      <c r="F30" s="25">
        <v>12</v>
      </c>
    </row>
    <row r="31" spans="1:9" x14ac:dyDescent="0.3">
      <c r="A31" s="25">
        <v>7</v>
      </c>
      <c r="B31" s="25">
        <v>8.873786407766989</v>
      </c>
      <c r="C31" s="25">
        <v>-3.873786407766989</v>
      </c>
      <c r="E31" s="25">
        <v>65</v>
      </c>
      <c r="F31" s="25">
        <v>12</v>
      </c>
    </row>
    <row r="32" spans="1:9" x14ac:dyDescent="0.3">
      <c r="A32" s="25">
        <v>8</v>
      </c>
      <c r="B32" s="25">
        <v>11.781553398058254</v>
      </c>
      <c r="C32" s="25">
        <v>0.21844660194174637</v>
      </c>
      <c r="E32" s="25">
        <v>75</v>
      </c>
      <c r="F32" s="25">
        <v>15</v>
      </c>
    </row>
    <row r="33" spans="1:6" x14ac:dyDescent="0.3">
      <c r="A33" s="25">
        <v>9</v>
      </c>
      <c r="B33" s="25">
        <v>17.597087378640772</v>
      </c>
      <c r="C33" s="25">
        <v>-0.59708737864077222</v>
      </c>
      <c r="E33" s="25">
        <v>85</v>
      </c>
      <c r="F33" s="25">
        <v>17</v>
      </c>
    </row>
    <row r="34" spans="1:6" ht="15" thickBot="1" x14ac:dyDescent="0.35">
      <c r="A34" s="26">
        <v>10</v>
      </c>
      <c r="B34" s="26">
        <v>16.14320388349514</v>
      </c>
      <c r="C34" s="26">
        <v>3.8567961165048601</v>
      </c>
      <c r="E34" s="26">
        <v>95</v>
      </c>
      <c r="F34" s="26">
        <v>20</v>
      </c>
    </row>
  </sheetData>
  <sortState xmlns:xlrd2="http://schemas.microsoft.com/office/spreadsheetml/2017/richdata2" ref="F25:F34">
    <sortCondition ref="F25"/>
  </sortState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2F2C0-4FDC-41A4-92BA-DDF1DA46833E}">
  <dimension ref="B2:Q25"/>
  <sheetViews>
    <sheetView workbookViewId="0">
      <selection activeCell="J23" sqref="J23"/>
    </sheetView>
  </sheetViews>
  <sheetFormatPr defaultRowHeight="14.4" x14ac:dyDescent="0.3"/>
  <cols>
    <col min="3" max="3" width="10.6640625" bestFit="1" customWidth="1"/>
    <col min="4" max="4" width="11.88671875" customWidth="1"/>
    <col min="14" max="14" width="10.77734375" bestFit="1" customWidth="1"/>
    <col min="15" max="16" width="11.21875" bestFit="1" customWidth="1"/>
    <col min="17" max="17" width="22.77734375" bestFit="1" customWidth="1"/>
  </cols>
  <sheetData>
    <row r="2" spans="2:17" x14ac:dyDescent="0.3">
      <c r="C2" s="17" t="s">
        <v>9</v>
      </c>
      <c r="D2" s="17" t="s">
        <v>61</v>
      </c>
      <c r="E2" s="17" t="s">
        <v>10</v>
      </c>
    </row>
    <row r="3" spans="2:17" x14ac:dyDescent="0.3">
      <c r="B3" s="12" t="s">
        <v>0</v>
      </c>
      <c r="C3" s="12" t="s">
        <v>62</v>
      </c>
      <c r="D3" s="12" t="s">
        <v>63</v>
      </c>
      <c r="E3" s="12" t="s">
        <v>2</v>
      </c>
      <c r="F3" s="12" t="s">
        <v>64</v>
      </c>
      <c r="G3" s="12" t="s">
        <v>65</v>
      </c>
      <c r="H3" s="12" t="s">
        <v>66</v>
      </c>
      <c r="I3" s="12" t="s">
        <v>67</v>
      </c>
      <c r="J3" s="12" t="s">
        <v>68</v>
      </c>
      <c r="K3" s="12" t="s">
        <v>22</v>
      </c>
      <c r="L3" s="12" t="s">
        <v>69</v>
      </c>
      <c r="M3" s="12" t="s">
        <v>70</v>
      </c>
      <c r="N3" s="12" t="s">
        <v>72</v>
      </c>
      <c r="O3" s="12" t="s">
        <v>74</v>
      </c>
      <c r="P3" s="12" t="s">
        <v>75</v>
      </c>
      <c r="Q3" s="12" t="s">
        <v>76</v>
      </c>
    </row>
    <row r="4" spans="2:17" x14ac:dyDescent="0.3">
      <c r="B4" s="8">
        <v>1</v>
      </c>
      <c r="C4" s="9">
        <v>1.3</v>
      </c>
      <c r="D4" s="9">
        <v>9</v>
      </c>
      <c r="E4" s="8">
        <v>10</v>
      </c>
      <c r="F4" s="9">
        <f>C4*E4</f>
        <v>13</v>
      </c>
      <c r="G4" s="9">
        <f>E4*D4</f>
        <v>90</v>
      </c>
      <c r="H4" s="9">
        <f>C4*D4</f>
        <v>11.700000000000001</v>
      </c>
      <c r="I4" s="9">
        <f>C4*C4</f>
        <v>1.6900000000000002</v>
      </c>
      <c r="J4" s="9">
        <f>D4*D4</f>
        <v>81</v>
      </c>
      <c r="K4" s="9">
        <f>16.4064-8.2476*C4+0.5851*D4</f>
        <v>10.950420000000001</v>
      </c>
      <c r="L4" s="29">
        <f>E4-K4</f>
        <v>-0.95042000000000115</v>
      </c>
      <c r="M4" s="29">
        <f>L4*L4</f>
        <v>0.90329817640000221</v>
      </c>
      <c r="N4" s="29">
        <f>(E4-$E$14)^2</f>
        <v>1.4399999999999984</v>
      </c>
      <c r="O4" s="29">
        <f>C4-$C$14</f>
        <v>-0.1399999999999999</v>
      </c>
      <c r="P4" s="29">
        <f>D4-$D$14</f>
        <v>-2.4000000000000004</v>
      </c>
      <c r="Q4" s="29">
        <f>O4*P4</f>
        <v>0.3359999999999998</v>
      </c>
    </row>
    <row r="5" spans="2:17" x14ac:dyDescent="0.3">
      <c r="B5" s="1">
        <v>2</v>
      </c>
      <c r="C5" s="3">
        <v>2</v>
      </c>
      <c r="D5" s="3">
        <v>7</v>
      </c>
      <c r="E5" s="1">
        <v>6</v>
      </c>
      <c r="F5" s="9">
        <f t="shared" ref="F5:F13" si="0">C5*E5</f>
        <v>12</v>
      </c>
      <c r="G5" s="9">
        <f t="shared" ref="G5:G13" si="1">E5*D5</f>
        <v>42</v>
      </c>
      <c r="H5" s="9">
        <f t="shared" ref="H5:H13" si="2">C5*D5</f>
        <v>14</v>
      </c>
      <c r="I5" s="9">
        <f t="shared" ref="I5:I13" si="3">C5*C5</f>
        <v>4</v>
      </c>
      <c r="J5" s="9">
        <f t="shared" ref="J5:J13" si="4">D5*D5</f>
        <v>49</v>
      </c>
      <c r="K5" s="9">
        <f t="shared" ref="K5:K13" si="5">16.4064-8.2476*C5+0.5851*D5</f>
        <v>4.0069000000000008</v>
      </c>
      <c r="L5" s="29">
        <f t="shared" ref="L5:L13" si="6">E5-K5</f>
        <v>1.9930999999999992</v>
      </c>
      <c r="M5" s="29">
        <f t="shared" ref="M5:M13" si="7">L5*L5</f>
        <v>3.972447609999997</v>
      </c>
      <c r="N5" s="29">
        <f t="shared" ref="N5:N13" si="8">(E5-$E$14)^2</f>
        <v>27.039999999999992</v>
      </c>
      <c r="O5" s="29">
        <f t="shared" ref="O5:O13" si="9">C5-$C$14</f>
        <v>0.56000000000000005</v>
      </c>
      <c r="P5" s="29">
        <f t="shared" ref="P5:P13" si="10">D5-$D$14</f>
        <v>-4.4000000000000004</v>
      </c>
      <c r="Q5" s="29">
        <f t="shared" ref="Q5:Q13" si="11">O5*P5</f>
        <v>-2.4640000000000004</v>
      </c>
    </row>
    <row r="6" spans="2:17" x14ac:dyDescent="0.3">
      <c r="B6" s="1">
        <v>3</v>
      </c>
      <c r="C6" s="3">
        <v>1.7</v>
      </c>
      <c r="D6" s="3">
        <v>5</v>
      </c>
      <c r="E6" s="1">
        <v>5</v>
      </c>
      <c r="F6" s="9">
        <f t="shared" si="0"/>
        <v>8.5</v>
      </c>
      <c r="G6" s="9">
        <f t="shared" si="1"/>
        <v>25</v>
      </c>
      <c r="H6" s="9">
        <f t="shared" si="2"/>
        <v>8.5</v>
      </c>
      <c r="I6" s="9">
        <f t="shared" si="3"/>
        <v>2.8899999999999997</v>
      </c>
      <c r="J6" s="9">
        <f t="shared" si="4"/>
        <v>25</v>
      </c>
      <c r="K6" s="9">
        <f t="shared" si="5"/>
        <v>5.3109800000000007</v>
      </c>
      <c r="L6" s="29">
        <f t="shared" si="6"/>
        <v>-0.3109800000000007</v>
      </c>
      <c r="M6" s="29">
        <f t="shared" si="7"/>
        <v>9.6708560400000435E-2</v>
      </c>
      <c r="N6" s="29">
        <f t="shared" si="8"/>
        <v>38.439999999999991</v>
      </c>
      <c r="O6" s="29">
        <f t="shared" si="9"/>
        <v>0.26</v>
      </c>
      <c r="P6" s="29">
        <f t="shared" si="10"/>
        <v>-6.4</v>
      </c>
      <c r="Q6" s="29">
        <f t="shared" si="11"/>
        <v>-1.6640000000000001</v>
      </c>
    </row>
    <row r="7" spans="2:17" x14ac:dyDescent="0.3">
      <c r="B7" s="1">
        <v>4</v>
      </c>
      <c r="C7" s="3">
        <v>1.5</v>
      </c>
      <c r="D7" s="3">
        <v>14</v>
      </c>
      <c r="E7" s="1">
        <v>12</v>
      </c>
      <c r="F7" s="9">
        <f t="shared" si="0"/>
        <v>18</v>
      </c>
      <c r="G7" s="9">
        <f t="shared" si="1"/>
        <v>168</v>
      </c>
      <c r="H7" s="9">
        <f t="shared" si="2"/>
        <v>21</v>
      </c>
      <c r="I7" s="9">
        <f t="shared" si="3"/>
        <v>2.25</v>
      </c>
      <c r="J7" s="9">
        <f t="shared" si="4"/>
        <v>196</v>
      </c>
      <c r="K7" s="9">
        <f t="shared" si="5"/>
        <v>12.2264</v>
      </c>
      <c r="L7" s="29">
        <f t="shared" si="6"/>
        <v>-0.22639999999999993</v>
      </c>
      <c r="M7" s="29">
        <f t="shared" si="7"/>
        <v>5.1256959999999969E-2</v>
      </c>
      <c r="N7" s="29">
        <f t="shared" si="8"/>
        <v>0.64000000000000112</v>
      </c>
      <c r="O7" s="29">
        <f t="shared" si="9"/>
        <v>6.0000000000000053E-2</v>
      </c>
      <c r="P7" s="29">
        <f t="shared" si="10"/>
        <v>2.5999999999999996</v>
      </c>
      <c r="Q7" s="29">
        <f t="shared" si="11"/>
        <v>0.15600000000000011</v>
      </c>
    </row>
    <row r="8" spans="2:17" x14ac:dyDescent="0.3">
      <c r="B8" s="1">
        <v>5</v>
      </c>
      <c r="C8" s="3">
        <v>1.6</v>
      </c>
      <c r="D8" s="3">
        <v>15</v>
      </c>
      <c r="E8" s="1">
        <v>10</v>
      </c>
      <c r="F8" s="9">
        <f t="shared" si="0"/>
        <v>16</v>
      </c>
      <c r="G8" s="9">
        <f t="shared" si="1"/>
        <v>150</v>
      </c>
      <c r="H8" s="9">
        <f t="shared" si="2"/>
        <v>24</v>
      </c>
      <c r="I8" s="9">
        <f t="shared" si="3"/>
        <v>2.5600000000000005</v>
      </c>
      <c r="J8" s="9">
        <f t="shared" si="4"/>
        <v>225</v>
      </c>
      <c r="K8" s="9">
        <f t="shared" si="5"/>
        <v>11.986739999999999</v>
      </c>
      <c r="L8" s="29">
        <f t="shared" si="6"/>
        <v>-1.9867399999999993</v>
      </c>
      <c r="M8" s="29">
        <f t="shared" si="7"/>
        <v>3.9471358275999973</v>
      </c>
      <c r="N8" s="29">
        <f t="shared" si="8"/>
        <v>1.4399999999999984</v>
      </c>
      <c r="O8" s="29">
        <f t="shared" si="9"/>
        <v>0.16000000000000014</v>
      </c>
      <c r="P8" s="29">
        <f t="shared" si="10"/>
        <v>3.5999999999999996</v>
      </c>
      <c r="Q8" s="29">
        <f t="shared" si="11"/>
        <v>0.5760000000000004</v>
      </c>
    </row>
    <row r="9" spans="2:17" x14ac:dyDescent="0.3">
      <c r="B9" s="1">
        <v>6</v>
      </c>
      <c r="C9" s="3">
        <v>1.2</v>
      </c>
      <c r="D9" s="3">
        <v>12</v>
      </c>
      <c r="E9" s="1">
        <v>15</v>
      </c>
      <c r="F9" s="9">
        <f t="shared" si="0"/>
        <v>18</v>
      </c>
      <c r="G9" s="9">
        <f t="shared" si="1"/>
        <v>180</v>
      </c>
      <c r="H9" s="9">
        <f t="shared" si="2"/>
        <v>14.399999999999999</v>
      </c>
      <c r="I9" s="9">
        <f t="shared" si="3"/>
        <v>1.44</v>
      </c>
      <c r="J9" s="9">
        <f t="shared" si="4"/>
        <v>144</v>
      </c>
      <c r="K9" s="9">
        <f t="shared" si="5"/>
        <v>13.530480000000001</v>
      </c>
      <c r="L9" s="29">
        <f t="shared" si="6"/>
        <v>1.4695199999999993</v>
      </c>
      <c r="M9" s="29">
        <f t="shared" si="7"/>
        <v>2.1594890303999978</v>
      </c>
      <c r="N9" s="29">
        <f t="shared" si="8"/>
        <v>14.440000000000005</v>
      </c>
      <c r="O9" s="29">
        <f t="shared" si="9"/>
        <v>-0.24</v>
      </c>
      <c r="P9" s="29">
        <f t="shared" si="10"/>
        <v>0.59999999999999964</v>
      </c>
      <c r="Q9" s="29">
        <f t="shared" si="11"/>
        <v>-0.14399999999999991</v>
      </c>
    </row>
    <row r="10" spans="2:17" x14ac:dyDescent="0.3">
      <c r="B10" s="1">
        <v>7</v>
      </c>
      <c r="C10" s="3">
        <v>1.6</v>
      </c>
      <c r="D10" s="3">
        <v>6</v>
      </c>
      <c r="E10" s="1">
        <v>5</v>
      </c>
      <c r="F10" s="9">
        <f t="shared" si="0"/>
        <v>8</v>
      </c>
      <c r="G10" s="9">
        <f t="shared" si="1"/>
        <v>30</v>
      </c>
      <c r="H10" s="9">
        <f t="shared" si="2"/>
        <v>9.6000000000000014</v>
      </c>
      <c r="I10" s="9">
        <f t="shared" si="3"/>
        <v>2.5600000000000005</v>
      </c>
      <c r="J10" s="9">
        <f t="shared" si="4"/>
        <v>36</v>
      </c>
      <c r="K10" s="9">
        <f t="shared" si="5"/>
        <v>6.7208400000000008</v>
      </c>
      <c r="L10" s="29">
        <f t="shared" si="6"/>
        <v>-1.7208400000000008</v>
      </c>
      <c r="M10" s="29">
        <f t="shared" si="7"/>
        <v>2.9612903056000026</v>
      </c>
      <c r="N10" s="29">
        <f t="shared" si="8"/>
        <v>38.439999999999991</v>
      </c>
      <c r="O10" s="29">
        <f t="shared" si="9"/>
        <v>0.16000000000000014</v>
      </c>
      <c r="P10" s="29">
        <f t="shared" si="10"/>
        <v>-5.4</v>
      </c>
      <c r="Q10" s="29">
        <f t="shared" si="11"/>
        <v>-0.86400000000000088</v>
      </c>
    </row>
    <row r="11" spans="2:17" x14ac:dyDescent="0.3">
      <c r="B11" s="1">
        <v>8</v>
      </c>
      <c r="C11" s="3">
        <v>1.4</v>
      </c>
      <c r="D11" s="3">
        <v>10</v>
      </c>
      <c r="E11" s="1">
        <v>12</v>
      </c>
      <c r="F11" s="9">
        <f t="shared" si="0"/>
        <v>16.799999999999997</v>
      </c>
      <c r="G11" s="9">
        <f t="shared" si="1"/>
        <v>120</v>
      </c>
      <c r="H11" s="9">
        <f t="shared" si="2"/>
        <v>14</v>
      </c>
      <c r="I11" s="9">
        <f t="shared" si="3"/>
        <v>1.9599999999999997</v>
      </c>
      <c r="J11" s="9">
        <f t="shared" si="4"/>
        <v>100</v>
      </c>
      <c r="K11" s="9">
        <f t="shared" si="5"/>
        <v>10.710760000000001</v>
      </c>
      <c r="L11" s="29">
        <f t="shared" si="6"/>
        <v>1.2892399999999995</v>
      </c>
      <c r="M11" s="29">
        <f t="shared" si="7"/>
        <v>1.6621397775999986</v>
      </c>
      <c r="N11" s="29">
        <f t="shared" si="8"/>
        <v>0.64000000000000112</v>
      </c>
      <c r="O11" s="29">
        <f t="shared" si="9"/>
        <v>-4.0000000000000036E-2</v>
      </c>
      <c r="P11" s="29">
        <f t="shared" si="10"/>
        <v>-1.4000000000000004</v>
      </c>
      <c r="Q11" s="29">
        <f t="shared" si="11"/>
        <v>5.6000000000000064E-2</v>
      </c>
    </row>
    <row r="12" spans="2:17" x14ac:dyDescent="0.3">
      <c r="B12" s="1">
        <v>9</v>
      </c>
      <c r="C12" s="3">
        <v>1</v>
      </c>
      <c r="D12" s="3">
        <v>15</v>
      </c>
      <c r="E12" s="1">
        <v>17</v>
      </c>
      <c r="F12" s="9">
        <f t="shared" si="0"/>
        <v>17</v>
      </c>
      <c r="G12" s="9">
        <f t="shared" si="1"/>
        <v>255</v>
      </c>
      <c r="H12" s="9">
        <f t="shared" si="2"/>
        <v>15</v>
      </c>
      <c r="I12" s="9">
        <f t="shared" si="3"/>
        <v>1</v>
      </c>
      <c r="J12" s="9">
        <f t="shared" si="4"/>
        <v>225</v>
      </c>
      <c r="K12" s="9">
        <f t="shared" si="5"/>
        <v>16.935299999999998</v>
      </c>
      <c r="L12" s="29">
        <f t="shared" si="6"/>
        <v>6.4700000000001978E-2</v>
      </c>
      <c r="M12" s="29">
        <f t="shared" si="7"/>
        <v>4.1860900000002558E-3</v>
      </c>
      <c r="N12" s="29">
        <f t="shared" si="8"/>
        <v>33.640000000000008</v>
      </c>
      <c r="O12" s="29">
        <f t="shared" si="9"/>
        <v>-0.43999999999999995</v>
      </c>
      <c r="P12" s="29">
        <f t="shared" si="10"/>
        <v>3.5999999999999996</v>
      </c>
      <c r="Q12" s="29">
        <f t="shared" si="11"/>
        <v>-1.5839999999999996</v>
      </c>
    </row>
    <row r="13" spans="2:17" x14ac:dyDescent="0.3">
      <c r="B13" s="1">
        <v>10</v>
      </c>
      <c r="C13" s="3">
        <v>1.1000000000000001</v>
      </c>
      <c r="D13" s="3">
        <v>21</v>
      </c>
      <c r="E13" s="1">
        <v>20</v>
      </c>
      <c r="F13" s="9">
        <f t="shared" si="0"/>
        <v>22</v>
      </c>
      <c r="G13" s="9">
        <f t="shared" si="1"/>
        <v>420</v>
      </c>
      <c r="H13" s="9">
        <f t="shared" si="2"/>
        <v>23.1</v>
      </c>
      <c r="I13" s="9">
        <f t="shared" si="3"/>
        <v>1.2100000000000002</v>
      </c>
      <c r="J13" s="9">
        <f t="shared" si="4"/>
        <v>441</v>
      </c>
      <c r="K13" s="9">
        <f t="shared" si="5"/>
        <v>19.621139999999997</v>
      </c>
      <c r="L13" s="29">
        <f t="shared" si="6"/>
        <v>0.37886000000000308</v>
      </c>
      <c r="M13" s="29">
        <f t="shared" si="7"/>
        <v>0.14353489960000235</v>
      </c>
      <c r="N13" s="29">
        <f t="shared" si="8"/>
        <v>77.440000000000012</v>
      </c>
      <c r="O13" s="29">
        <f t="shared" si="9"/>
        <v>-0.33999999999999986</v>
      </c>
      <c r="P13" s="29">
        <f t="shared" si="10"/>
        <v>9.6</v>
      </c>
      <c r="Q13" s="29">
        <f t="shared" si="11"/>
        <v>-3.2639999999999985</v>
      </c>
    </row>
    <row r="14" spans="2:17" x14ac:dyDescent="0.3">
      <c r="B14" s="4" t="s">
        <v>3</v>
      </c>
      <c r="C14" s="6">
        <f t="shared" ref="C14:H14" si="12">AVERAGE(C4:C13)</f>
        <v>1.44</v>
      </c>
      <c r="D14" s="5">
        <f t="shared" si="12"/>
        <v>11.4</v>
      </c>
      <c r="E14" s="5">
        <f t="shared" si="12"/>
        <v>11.2</v>
      </c>
      <c r="F14" s="5">
        <f t="shared" si="12"/>
        <v>14.930000000000001</v>
      </c>
      <c r="G14" s="5">
        <f t="shared" si="12"/>
        <v>148</v>
      </c>
      <c r="H14" s="5">
        <f t="shared" si="12"/>
        <v>15.529999999999998</v>
      </c>
      <c r="I14" s="5">
        <f t="shared" ref="I14:J14" si="13">AVERAGE(I4:I13)</f>
        <v>2.1560000000000001</v>
      </c>
      <c r="J14" s="5">
        <f t="shared" si="13"/>
        <v>152.19999999999999</v>
      </c>
      <c r="K14" s="5">
        <f t="shared" ref="K14" si="14">AVERAGE(K4:K13)</f>
        <v>11.199996000000001</v>
      </c>
      <c r="L14" s="5">
        <f t="shared" ref="L14" si="15">AVERAGE(L4:L13)</f>
        <v>4.0000000001150227E-6</v>
      </c>
      <c r="M14" s="5">
        <f t="shared" ref="M14:N14" si="16">AVERAGE(M4:M13)</f>
        <v>1.59014872376</v>
      </c>
      <c r="N14" s="5">
        <f t="shared" si="16"/>
        <v>23.360000000000003</v>
      </c>
      <c r="O14" s="5">
        <f t="shared" ref="O14" si="17">AVERAGE(O4:O13)</f>
        <v>6.661338147750939E-17</v>
      </c>
      <c r="P14" s="5">
        <f t="shared" ref="P14:Q14" si="18">AVERAGE(P4:P13)</f>
        <v>0</v>
      </c>
      <c r="Q14" s="5">
        <f t="shared" si="18"/>
        <v>-0.8859999999999999</v>
      </c>
    </row>
    <row r="15" spans="2:17" x14ac:dyDescent="0.3">
      <c r="B15" s="4" t="s">
        <v>7</v>
      </c>
      <c r="C15" s="5">
        <f t="shared" ref="C15:H15" si="19">SUM(C4:C13)</f>
        <v>14.399999999999999</v>
      </c>
      <c r="D15" s="5">
        <f t="shared" si="19"/>
        <v>114</v>
      </c>
      <c r="E15" s="5">
        <f t="shared" si="19"/>
        <v>112</v>
      </c>
      <c r="F15" s="5">
        <f t="shared" si="19"/>
        <v>149.30000000000001</v>
      </c>
      <c r="G15" s="5">
        <f t="shared" si="19"/>
        <v>1480</v>
      </c>
      <c r="H15" s="5">
        <f t="shared" si="19"/>
        <v>155.29999999999998</v>
      </c>
      <c r="I15" s="5">
        <f t="shared" ref="I15:J15" si="20">SUM(I4:I13)</f>
        <v>21.560000000000002</v>
      </c>
      <c r="J15" s="5">
        <f t="shared" si="20"/>
        <v>1522</v>
      </c>
      <c r="K15" s="5">
        <f t="shared" ref="K15:M15" si="21">SUM(K4:K13)</f>
        <v>111.99996</v>
      </c>
      <c r="L15" s="5">
        <f t="shared" si="21"/>
        <v>4.0000000001150227E-5</v>
      </c>
      <c r="M15" s="5">
        <f t="shared" si="21"/>
        <v>15.9014872376</v>
      </c>
      <c r="N15" s="5">
        <f>SUM(N4:N13)</f>
        <v>233.60000000000002</v>
      </c>
      <c r="O15" s="5">
        <f t="shared" ref="O15:P15" si="22">SUM(O4:O13)</f>
        <v>6.6613381477509392E-16</v>
      </c>
      <c r="P15" s="5">
        <f t="shared" si="22"/>
        <v>0</v>
      </c>
      <c r="Q15" s="5">
        <f t="shared" ref="Q15" si="23">SUM(Q4:Q13)</f>
        <v>-8.86</v>
      </c>
    </row>
    <row r="16" spans="2:17" x14ac:dyDescent="0.3">
      <c r="B16" s="4" t="s">
        <v>77</v>
      </c>
      <c r="C16" s="6">
        <f>_xlfn.STDEV.S(C4:C13)</f>
        <v>0.30258148581094008</v>
      </c>
      <c r="D16" s="6">
        <f>_xlfn.STDEV.S(D4:D13)</f>
        <v>4.9710271686152678</v>
      </c>
    </row>
    <row r="18" spans="3:15" x14ac:dyDescent="0.3">
      <c r="C18" s="30" t="s">
        <v>20</v>
      </c>
      <c r="D18" s="31">
        <f>M15</f>
        <v>15.9014872376</v>
      </c>
    </row>
    <row r="19" spans="3:15" x14ac:dyDescent="0.3">
      <c r="C19" s="30" t="s">
        <v>36</v>
      </c>
      <c r="D19" s="32">
        <f>SQRT(D18/(B13-3))</f>
        <v>1.5071964151837867</v>
      </c>
    </row>
    <row r="20" spans="3:15" x14ac:dyDescent="0.3">
      <c r="C20" s="30" t="s">
        <v>71</v>
      </c>
      <c r="D20" s="32">
        <f>N15</f>
        <v>233.60000000000002</v>
      </c>
    </row>
    <row r="21" spans="3:15" x14ac:dyDescent="0.3">
      <c r="C21" s="30" t="s">
        <v>73</v>
      </c>
      <c r="D21" s="33">
        <f>D18/D20</f>
        <v>6.8071435092465743E-2</v>
      </c>
    </row>
    <row r="22" spans="3:15" x14ac:dyDescent="0.3">
      <c r="C22" s="30" t="s">
        <v>17</v>
      </c>
      <c r="D22" s="33">
        <f>1-D21</f>
        <v>0.93192856490753428</v>
      </c>
    </row>
    <row r="25" spans="3:15" x14ac:dyDescent="0.3">
      <c r="M25" s="30" t="s">
        <v>78</v>
      </c>
      <c r="N25" s="30"/>
      <c r="O25" s="34">
        <f>Q15/((B13-1)*C16*D16)</f>
        <v>-0.65448956185366081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A1773-1597-439B-BDA4-06C60C152C5E}">
  <dimension ref="B3:O37"/>
  <sheetViews>
    <sheetView workbookViewId="0">
      <selection activeCell="E4" sqref="E4:E13"/>
    </sheetView>
  </sheetViews>
  <sheetFormatPr defaultRowHeight="14.4" x14ac:dyDescent="0.3"/>
  <cols>
    <col min="7" max="7" width="23.77734375" bestFit="1" customWidth="1"/>
    <col min="8" max="10" width="12.6640625" bestFit="1" customWidth="1"/>
    <col min="11" max="11" width="12" bestFit="1" customWidth="1"/>
    <col min="12" max="12" width="14.88671875" bestFit="1" customWidth="1"/>
    <col min="13" max="13" width="14" bestFit="1" customWidth="1"/>
    <col min="14" max="14" width="13.109375" bestFit="1" customWidth="1"/>
    <col min="15" max="15" width="13.88671875" bestFit="1" customWidth="1"/>
  </cols>
  <sheetData>
    <row r="3" spans="2:12" x14ac:dyDescent="0.3">
      <c r="C3" t="s">
        <v>2</v>
      </c>
      <c r="D3" t="s">
        <v>62</v>
      </c>
      <c r="E3" t="s">
        <v>63</v>
      </c>
      <c r="G3" t="s">
        <v>31</v>
      </c>
    </row>
    <row r="4" spans="2:12" ht="15" thickBot="1" x14ac:dyDescent="0.35">
      <c r="B4" t="s">
        <v>79</v>
      </c>
      <c r="C4">
        <v>24</v>
      </c>
      <c r="D4">
        <v>11</v>
      </c>
      <c r="E4">
        <v>6</v>
      </c>
    </row>
    <row r="5" spans="2:12" x14ac:dyDescent="0.3">
      <c r="B5" t="s">
        <v>80</v>
      </c>
      <c r="C5">
        <v>8</v>
      </c>
      <c r="D5">
        <v>3</v>
      </c>
      <c r="E5">
        <v>2</v>
      </c>
      <c r="G5" s="28" t="s">
        <v>32</v>
      </c>
      <c r="H5" s="28"/>
    </row>
    <row r="6" spans="2:12" x14ac:dyDescent="0.3">
      <c r="B6" t="s">
        <v>81</v>
      </c>
      <c r="C6">
        <v>16</v>
      </c>
      <c r="D6">
        <v>4</v>
      </c>
      <c r="E6">
        <v>1</v>
      </c>
      <c r="G6" s="25" t="s">
        <v>33</v>
      </c>
      <c r="H6" s="25">
        <v>0.88579925363952139</v>
      </c>
    </row>
    <row r="7" spans="2:12" x14ac:dyDescent="0.3">
      <c r="B7" t="s">
        <v>82</v>
      </c>
      <c r="C7">
        <v>18</v>
      </c>
      <c r="D7">
        <v>7</v>
      </c>
      <c r="E7">
        <v>3</v>
      </c>
      <c r="G7" s="25" t="s">
        <v>34</v>
      </c>
      <c r="H7" s="25">
        <v>0.78464031774833309</v>
      </c>
    </row>
    <row r="8" spans="2:12" x14ac:dyDescent="0.3">
      <c r="B8" t="s">
        <v>83</v>
      </c>
      <c r="C8">
        <v>24</v>
      </c>
      <c r="D8">
        <v>9</v>
      </c>
      <c r="E8">
        <v>5</v>
      </c>
      <c r="G8" s="25" t="s">
        <v>35</v>
      </c>
      <c r="H8" s="25">
        <v>0.72310897996214252</v>
      </c>
    </row>
    <row r="9" spans="2:12" x14ac:dyDescent="0.3">
      <c r="B9" t="s">
        <v>46</v>
      </c>
      <c r="C9">
        <v>23</v>
      </c>
      <c r="D9">
        <v>8</v>
      </c>
      <c r="E9">
        <v>4</v>
      </c>
      <c r="G9" s="25" t="s">
        <v>36</v>
      </c>
      <c r="H9" s="25">
        <v>2.8927948318057251</v>
      </c>
    </row>
    <row r="10" spans="2:12" ht="15" thickBot="1" x14ac:dyDescent="0.35">
      <c r="B10" t="s">
        <v>84</v>
      </c>
      <c r="C10">
        <v>11</v>
      </c>
      <c r="D10">
        <v>5</v>
      </c>
      <c r="E10">
        <v>2</v>
      </c>
      <c r="G10" s="26" t="s">
        <v>37</v>
      </c>
      <c r="H10" s="26">
        <v>10</v>
      </c>
    </row>
    <row r="11" spans="2:12" x14ac:dyDescent="0.3">
      <c r="B11" t="s">
        <v>85</v>
      </c>
      <c r="C11">
        <v>15</v>
      </c>
      <c r="D11">
        <v>7</v>
      </c>
      <c r="E11">
        <v>2</v>
      </c>
    </row>
    <row r="12" spans="2:12" ht="15" thickBot="1" x14ac:dyDescent="0.35">
      <c r="B12" t="s">
        <v>86</v>
      </c>
      <c r="C12">
        <v>21</v>
      </c>
      <c r="D12">
        <v>8</v>
      </c>
      <c r="E12">
        <v>3</v>
      </c>
      <c r="G12" t="s">
        <v>38</v>
      </c>
    </row>
    <row r="13" spans="2:12" x14ac:dyDescent="0.3">
      <c r="B13" t="s">
        <v>87</v>
      </c>
      <c r="C13">
        <v>20</v>
      </c>
      <c r="D13">
        <v>7</v>
      </c>
      <c r="E13">
        <v>2</v>
      </c>
      <c r="G13" s="27"/>
      <c r="H13" s="27" t="s">
        <v>43</v>
      </c>
      <c r="I13" s="27" t="s">
        <v>44</v>
      </c>
      <c r="J13" s="27" t="s">
        <v>45</v>
      </c>
      <c r="K13" s="27" t="s">
        <v>46</v>
      </c>
      <c r="L13" s="27" t="s">
        <v>47</v>
      </c>
    </row>
    <row r="14" spans="2:12" x14ac:dyDescent="0.3">
      <c r="G14" s="25" t="s">
        <v>39</v>
      </c>
      <c r="H14" s="25">
        <v>2</v>
      </c>
      <c r="I14" s="25">
        <v>213.42216642754661</v>
      </c>
      <c r="J14" s="25">
        <v>106.71108321377331</v>
      </c>
      <c r="K14" s="25">
        <v>12.751881333619075</v>
      </c>
      <c r="L14" s="25">
        <v>4.6352739464202066E-3</v>
      </c>
    </row>
    <row r="15" spans="2:12" x14ac:dyDescent="0.3">
      <c r="G15" s="25" t="s">
        <v>40</v>
      </c>
      <c r="H15" s="25">
        <v>7</v>
      </c>
      <c r="I15" s="25">
        <v>58.577833572453386</v>
      </c>
      <c r="J15" s="25">
        <v>8.3682619389219131</v>
      </c>
      <c r="K15" s="25"/>
      <c r="L15" s="25"/>
    </row>
    <row r="16" spans="2:12" ht="15" thickBot="1" x14ac:dyDescent="0.35">
      <c r="G16" s="26" t="s">
        <v>41</v>
      </c>
      <c r="H16" s="26">
        <v>9</v>
      </c>
      <c r="I16" s="26">
        <v>272</v>
      </c>
      <c r="J16" s="26"/>
      <c r="K16" s="26"/>
      <c r="L16" s="26"/>
    </row>
    <row r="17" spans="7:15" ht="15" thickBot="1" x14ac:dyDescent="0.35"/>
    <row r="18" spans="7:15" x14ac:dyDescent="0.3">
      <c r="G18" s="27"/>
      <c r="H18" s="27" t="s">
        <v>48</v>
      </c>
      <c r="I18" s="27" t="s">
        <v>36</v>
      </c>
      <c r="J18" s="27" t="s">
        <v>49</v>
      </c>
      <c r="K18" s="27" t="s">
        <v>50</v>
      </c>
      <c r="L18" s="27" t="s">
        <v>51</v>
      </c>
      <c r="M18" s="27" t="s">
        <v>52</v>
      </c>
      <c r="N18" s="27" t="s">
        <v>53</v>
      </c>
      <c r="O18" s="27" t="s">
        <v>54</v>
      </c>
    </row>
    <row r="19" spans="7:15" x14ac:dyDescent="0.3">
      <c r="G19" s="25" t="s">
        <v>42</v>
      </c>
      <c r="H19" s="25">
        <v>3.5186513629842073</v>
      </c>
      <c r="I19" s="25">
        <v>3.1605517591190235</v>
      </c>
      <c r="J19" s="25">
        <v>1.1133028759399279</v>
      </c>
      <c r="K19" s="25">
        <v>0.30234167159238329</v>
      </c>
      <c r="L19" s="25">
        <v>-3.9548659750428738</v>
      </c>
      <c r="M19" s="25">
        <v>10.992168701011288</v>
      </c>
      <c r="N19" s="25">
        <v>-3.9548659750428738</v>
      </c>
      <c r="O19" s="25">
        <v>10.992168701011288</v>
      </c>
    </row>
    <row r="20" spans="7:15" x14ac:dyDescent="0.3">
      <c r="G20" s="25" t="s">
        <v>62</v>
      </c>
      <c r="H20" s="25">
        <v>2.2776183644189407</v>
      </c>
      <c r="I20" s="25">
        <v>0.81261079733742259</v>
      </c>
      <c r="J20" s="25">
        <v>2.8028403903587304</v>
      </c>
      <c r="K20" s="25">
        <v>2.641621086833815E-2</v>
      </c>
      <c r="L20" s="25">
        <v>0.35609916592872159</v>
      </c>
      <c r="M20" s="25">
        <v>4.1991375629091596</v>
      </c>
      <c r="N20" s="25">
        <v>0.35609916592872159</v>
      </c>
      <c r="O20" s="25">
        <v>4.1991375629091596</v>
      </c>
    </row>
    <row r="21" spans="7:15" ht="15" thickBot="1" x14ac:dyDescent="0.35">
      <c r="G21" s="26" t="s">
        <v>63</v>
      </c>
      <c r="H21" s="26">
        <v>-0.41140602582496621</v>
      </c>
      <c r="I21" s="26">
        <v>1.236033209222561</v>
      </c>
      <c r="J21" s="26">
        <v>-0.33284382875419016</v>
      </c>
      <c r="K21" s="26">
        <v>0.74899848087955467</v>
      </c>
      <c r="L21" s="26">
        <v>-3.3341601281266926</v>
      </c>
      <c r="M21" s="26">
        <v>2.5113480764767604</v>
      </c>
      <c r="N21" s="26">
        <v>-3.3341601281266926</v>
      </c>
      <c r="O21" s="26">
        <v>2.5113480764767604</v>
      </c>
    </row>
    <row r="25" spans="7:15" x14ac:dyDescent="0.3">
      <c r="G25" t="s">
        <v>55</v>
      </c>
    </row>
    <row r="26" spans="7:15" ht="15" thickBot="1" x14ac:dyDescent="0.35"/>
    <row r="27" spans="7:15" x14ac:dyDescent="0.3">
      <c r="G27" s="27" t="s">
        <v>56</v>
      </c>
      <c r="H27" s="27" t="s">
        <v>57</v>
      </c>
      <c r="I27" s="27" t="s">
        <v>58</v>
      </c>
    </row>
    <row r="28" spans="7:15" x14ac:dyDescent="0.3">
      <c r="G28" s="25">
        <v>1</v>
      </c>
      <c r="H28" s="25">
        <v>26.10401721664276</v>
      </c>
      <c r="I28" s="25">
        <v>-2.1040172166427595</v>
      </c>
    </row>
    <row r="29" spans="7:15" x14ac:dyDescent="0.3">
      <c r="G29" s="25">
        <v>2</v>
      </c>
      <c r="H29" s="25">
        <v>9.5286944045910964</v>
      </c>
      <c r="I29" s="25">
        <v>-1.5286944045910964</v>
      </c>
    </row>
    <row r="30" spans="7:15" x14ac:dyDescent="0.3">
      <c r="G30" s="25">
        <v>3</v>
      </c>
      <c r="H30" s="25">
        <v>12.217718794835005</v>
      </c>
      <c r="I30" s="25">
        <v>3.7822812051649954</v>
      </c>
    </row>
    <row r="31" spans="7:15" x14ac:dyDescent="0.3">
      <c r="G31" s="25">
        <v>4</v>
      </c>
      <c r="H31" s="25">
        <v>18.227761836441893</v>
      </c>
      <c r="I31" s="25">
        <v>-0.22776183644189274</v>
      </c>
    </row>
    <row r="32" spans="7:15" x14ac:dyDescent="0.3">
      <c r="G32" s="25">
        <v>5</v>
      </c>
      <c r="H32" s="25">
        <v>21.960186513629843</v>
      </c>
      <c r="I32" s="25">
        <v>2.0398134863701571</v>
      </c>
    </row>
    <row r="33" spans="7:9" x14ac:dyDescent="0.3">
      <c r="G33" s="25">
        <v>6</v>
      </c>
      <c r="H33" s="25">
        <v>20.093974175035868</v>
      </c>
      <c r="I33" s="25">
        <v>2.9060258249641322</v>
      </c>
    </row>
    <row r="34" spans="7:9" x14ac:dyDescent="0.3">
      <c r="G34" s="25">
        <v>7</v>
      </c>
      <c r="H34" s="25">
        <v>14.08393113342898</v>
      </c>
      <c r="I34" s="25">
        <v>-3.0839311334289796</v>
      </c>
    </row>
    <row r="35" spans="7:9" x14ac:dyDescent="0.3">
      <c r="G35" s="25">
        <v>8</v>
      </c>
      <c r="H35" s="25">
        <v>18.639167862266859</v>
      </c>
      <c r="I35" s="25">
        <v>-3.6391678622668593</v>
      </c>
    </row>
    <row r="36" spans="7:9" x14ac:dyDescent="0.3">
      <c r="G36" s="25">
        <v>9</v>
      </c>
      <c r="H36" s="25">
        <v>20.505380200860834</v>
      </c>
      <c r="I36" s="25">
        <v>0.49461979913916565</v>
      </c>
    </row>
    <row r="37" spans="7:9" ht="15" thickBot="1" x14ac:dyDescent="0.35">
      <c r="G37" s="26">
        <v>10</v>
      </c>
      <c r="H37" s="26">
        <v>18.639167862266859</v>
      </c>
      <c r="I37" s="26">
        <v>1.3608321377331407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2404D-BCB8-43D3-902C-925C9CFFC5E4}">
  <dimension ref="A1:I18"/>
  <sheetViews>
    <sheetView workbookViewId="0">
      <selection activeCell="B6" sqref="B6"/>
    </sheetView>
  </sheetViews>
  <sheetFormatPr defaultRowHeight="14.4" x14ac:dyDescent="0.3"/>
  <sheetData>
    <row r="1" spans="1:9" x14ac:dyDescent="0.3">
      <c r="A1" t="s">
        <v>31</v>
      </c>
    </row>
    <row r="2" spans="1:9" ht="15" thickBot="1" x14ac:dyDescent="0.35"/>
    <row r="3" spans="1:9" x14ac:dyDescent="0.3">
      <c r="A3" s="28" t="s">
        <v>32</v>
      </c>
      <c r="B3" s="28"/>
    </row>
    <row r="4" spans="1:9" x14ac:dyDescent="0.3">
      <c r="A4" s="25" t="s">
        <v>33</v>
      </c>
      <c r="B4" s="25">
        <v>0.89149701412011428</v>
      </c>
    </row>
    <row r="5" spans="1:9" x14ac:dyDescent="0.3">
      <c r="A5" s="25" t="s">
        <v>34</v>
      </c>
      <c r="B5" s="25">
        <v>0.79476692618507927</v>
      </c>
    </row>
    <row r="6" spans="1:9" x14ac:dyDescent="0.3">
      <c r="A6" s="25" t="s">
        <v>35</v>
      </c>
      <c r="B6" s="25">
        <v>0.76911279195821414</v>
      </c>
    </row>
    <row r="7" spans="1:9" x14ac:dyDescent="0.3">
      <c r="A7" s="25" t="s">
        <v>36</v>
      </c>
      <c r="B7" s="25">
        <v>2.4480207832850773</v>
      </c>
    </row>
    <row r="8" spans="1:9" ht="15" thickBot="1" x14ac:dyDescent="0.35">
      <c r="A8" s="26" t="s">
        <v>37</v>
      </c>
      <c r="B8" s="26">
        <v>10</v>
      </c>
    </row>
    <row r="10" spans="1:9" ht="15" thickBot="1" x14ac:dyDescent="0.35">
      <c r="A10" t="s">
        <v>38</v>
      </c>
    </row>
    <row r="11" spans="1:9" x14ac:dyDescent="0.3">
      <c r="A11" s="27"/>
      <c r="B11" s="27" t="s">
        <v>43</v>
      </c>
      <c r="C11" s="27" t="s">
        <v>44</v>
      </c>
      <c r="D11" s="27" t="s">
        <v>45</v>
      </c>
      <c r="E11" s="27" t="s">
        <v>46</v>
      </c>
      <c r="F11" s="27" t="s">
        <v>47</v>
      </c>
    </row>
    <row r="12" spans="1:9" x14ac:dyDescent="0.3">
      <c r="A12" s="25" t="s">
        <v>39</v>
      </c>
      <c r="B12" s="25">
        <v>1</v>
      </c>
      <c r="C12" s="25">
        <v>185.65755395683453</v>
      </c>
      <c r="D12" s="25">
        <v>185.65755395683453</v>
      </c>
      <c r="E12" s="25">
        <v>30.98007202881152</v>
      </c>
      <c r="F12" s="25">
        <v>5.309411841267805E-4</v>
      </c>
    </row>
    <row r="13" spans="1:9" x14ac:dyDescent="0.3">
      <c r="A13" s="25" t="s">
        <v>40</v>
      </c>
      <c r="B13" s="25">
        <v>8</v>
      </c>
      <c r="C13" s="25">
        <v>47.942446043165475</v>
      </c>
      <c r="D13" s="25">
        <v>5.9928057553956844</v>
      </c>
      <c r="E13" s="25"/>
      <c r="F13" s="25"/>
    </row>
    <row r="14" spans="1:9" ht="15" thickBot="1" x14ac:dyDescent="0.35">
      <c r="A14" s="26" t="s">
        <v>41</v>
      </c>
      <c r="B14" s="26">
        <v>9</v>
      </c>
      <c r="C14" s="26">
        <v>233.60000000000002</v>
      </c>
      <c r="D14" s="26"/>
      <c r="E14" s="26"/>
      <c r="F14" s="26"/>
    </row>
    <row r="15" spans="1:9" ht="15" thickBot="1" x14ac:dyDescent="0.35"/>
    <row r="16" spans="1:9" x14ac:dyDescent="0.3">
      <c r="A16" s="27"/>
      <c r="B16" s="27" t="s">
        <v>48</v>
      </c>
      <c r="C16" s="27" t="s">
        <v>36</v>
      </c>
      <c r="D16" s="27" t="s">
        <v>49</v>
      </c>
      <c r="E16" s="27" t="s">
        <v>50</v>
      </c>
      <c r="F16" s="27" t="s">
        <v>51</v>
      </c>
      <c r="G16" s="27" t="s">
        <v>52</v>
      </c>
      <c r="H16" s="27" t="s">
        <v>53</v>
      </c>
      <c r="I16" s="27" t="s">
        <v>54</v>
      </c>
    </row>
    <row r="17" spans="1:9" x14ac:dyDescent="0.3">
      <c r="A17" s="25" t="s">
        <v>42</v>
      </c>
      <c r="B17" s="25">
        <v>0.78417266187050316</v>
      </c>
      <c r="C17" s="25">
        <v>2.0251399231914076</v>
      </c>
      <c r="D17" s="25">
        <v>0.38721900293917938</v>
      </c>
      <c r="E17" s="25">
        <v>0.70869183574854566</v>
      </c>
      <c r="F17" s="25">
        <v>-3.885808375375932</v>
      </c>
      <c r="G17" s="25">
        <v>5.4541536991169384</v>
      </c>
      <c r="H17" s="25">
        <v>-3.885808375375932</v>
      </c>
      <c r="I17" s="25">
        <v>5.4541536991169384</v>
      </c>
    </row>
    <row r="18" spans="1:9" ht="15" thickBot="1" x14ac:dyDescent="0.35">
      <c r="A18" s="26" t="s">
        <v>63</v>
      </c>
      <c r="B18" s="26">
        <v>0.91366906474820142</v>
      </c>
      <c r="C18" s="26">
        <v>0.16415257854826812</v>
      </c>
      <c r="D18" s="26">
        <v>5.565974490492346</v>
      </c>
      <c r="E18" s="26">
        <v>5.3094118412677952E-4</v>
      </c>
      <c r="F18" s="26">
        <v>0.53513253981146836</v>
      </c>
      <c r="G18" s="26">
        <v>1.2922055896849345</v>
      </c>
      <c r="H18" s="26">
        <v>0.53513253981146836</v>
      </c>
      <c r="I18" s="26">
        <v>1.2922055896849345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162AC-3726-436F-903B-B3D8B05C8DC5}">
  <dimension ref="B3:K71"/>
  <sheetViews>
    <sheetView topLeftCell="A4" workbookViewId="0">
      <selection activeCell="E3" sqref="E3:I24"/>
    </sheetView>
  </sheetViews>
  <sheetFormatPr defaultRowHeight="14.4" x14ac:dyDescent="0.3"/>
  <cols>
    <col min="4" max="4" width="12.33203125" bestFit="1" customWidth="1"/>
    <col min="5" max="5" width="12.6640625" bestFit="1" customWidth="1"/>
    <col min="6" max="6" width="14.109375" bestFit="1" customWidth="1"/>
    <col min="7" max="7" width="10.88671875" customWidth="1"/>
    <col min="8" max="8" width="14.88671875" bestFit="1" customWidth="1"/>
    <col min="9" max="9" width="12.33203125" customWidth="1"/>
  </cols>
  <sheetData>
    <row r="3" spans="2:9" x14ac:dyDescent="0.3">
      <c r="B3" s="21" t="s">
        <v>88</v>
      </c>
      <c r="C3" s="21" t="s">
        <v>10</v>
      </c>
      <c r="D3" s="21" t="s">
        <v>89</v>
      </c>
      <c r="E3" s="21" t="s">
        <v>92</v>
      </c>
      <c r="F3" s="21" t="s">
        <v>93</v>
      </c>
      <c r="G3" s="21" t="s">
        <v>94</v>
      </c>
      <c r="H3" s="21" t="s">
        <v>95</v>
      </c>
      <c r="I3" s="21" t="s">
        <v>96</v>
      </c>
    </row>
    <row r="4" spans="2:9" x14ac:dyDescent="0.3">
      <c r="B4" s="21">
        <v>1976</v>
      </c>
      <c r="C4" s="21">
        <v>295</v>
      </c>
      <c r="D4" s="35">
        <v>273.39999999999998</v>
      </c>
      <c r="E4" s="35">
        <f>$D$44*D4+$D$43</f>
        <v>371.36018531318859</v>
      </c>
      <c r="F4" s="35">
        <f>C4-E4</f>
        <v>-76.360185313188595</v>
      </c>
      <c r="G4" s="35"/>
      <c r="H4" s="1"/>
      <c r="I4" s="35">
        <f>F4*F4</f>
        <v>5830.877901064503</v>
      </c>
    </row>
    <row r="5" spans="2:9" x14ac:dyDescent="0.3">
      <c r="B5" s="21">
        <v>1977</v>
      </c>
      <c r="C5" s="21">
        <v>400</v>
      </c>
      <c r="D5" s="35">
        <v>291.3</v>
      </c>
      <c r="E5" s="35">
        <f t="shared" ref="E5:E24" si="0">$D$44*D5+$D$43</f>
        <v>447.52767194205421</v>
      </c>
      <c r="F5" s="35">
        <f t="shared" ref="F5:F24" si="1">C5-E5</f>
        <v>-47.527671942054212</v>
      </c>
      <c r="G5" s="35">
        <f>F5-F4</f>
        <v>28.832513371134382</v>
      </c>
      <c r="H5" s="38">
        <f>G5^2</f>
        <v>831.3138272966429</v>
      </c>
      <c r="I5" s="35">
        <f t="shared" ref="I5:I24" si="2">F5*F5</f>
        <v>2258.8796002315271</v>
      </c>
    </row>
    <row r="6" spans="2:9" x14ac:dyDescent="0.3">
      <c r="B6" s="21">
        <v>1978</v>
      </c>
      <c r="C6" s="21">
        <v>390</v>
      </c>
      <c r="D6" s="35">
        <v>306.89999999999998</v>
      </c>
      <c r="E6" s="35">
        <f t="shared" si="0"/>
        <v>513.90827481413794</v>
      </c>
      <c r="F6" s="35">
        <f t="shared" si="1"/>
        <v>-123.90827481413794</v>
      </c>
      <c r="G6" s="35">
        <f t="shared" ref="G6:G24" si="3">F6-F5</f>
        <v>-76.380602872083728</v>
      </c>
      <c r="H6" s="38">
        <f t="shared" ref="H6:H24" si="4">G6^2</f>
        <v>5833.9964951029651</v>
      </c>
      <c r="I6" s="35">
        <f t="shared" si="2"/>
        <v>15353.260567415931</v>
      </c>
    </row>
    <row r="7" spans="2:9" x14ac:dyDescent="0.3">
      <c r="B7" s="21">
        <v>1979</v>
      </c>
      <c r="C7" s="21">
        <v>425</v>
      </c>
      <c r="D7" s="35">
        <v>317.10000000000002</v>
      </c>
      <c r="E7" s="35">
        <f t="shared" si="0"/>
        <v>557.31097669203905</v>
      </c>
      <c r="F7" s="35">
        <f t="shared" si="1"/>
        <v>-132.31097669203905</v>
      </c>
      <c r="G7" s="35">
        <f t="shared" si="3"/>
        <v>-8.4027018779011087</v>
      </c>
      <c r="H7" s="38">
        <f t="shared" si="4"/>
        <v>70.605398848882814</v>
      </c>
      <c r="I7" s="35">
        <f t="shared" si="2"/>
        <v>17506.194553201301</v>
      </c>
    </row>
    <row r="8" spans="2:9" x14ac:dyDescent="0.3">
      <c r="B8" s="21">
        <v>1980</v>
      </c>
      <c r="C8" s="21">
        <v>547</v>
      </c>
      <c r="D8" s="35">
        <v>336.1</v>
      </c>
      <c r="E8" s="35">
        <f t="shared" si="0"/>
        <v>638.15914685675671</v>
      </c>
      <c r="F8" s="35">
        <f t="shared" si="1"/>
        <v>-91.159146856756706</v>
      </c>
      <c r="G8" s="35">
        <f t="shared" si="3"/>
        <v>41.151829835282342</v>
      </c>
      <c r="H8" s="38">
        <f t="shared" si="4"/>
        <v>1693.4730987920339</v>
      </c>
      <c r="I8" s="35">
        <f t="shared" si="2"/>
        <v>8309.9900556517368</v>
      </c>
    </row>
    <row r="9" spans="2:9" x14ac:dyDescent="0.3">
      <c r="B9" s="21">
        <v>1981</v>
      </c>
      <c r="C9" s="21">
        <v>555</v>
      </c>
      <c r="D9" s="35">
        <v>349.4</v>
      </c>
      <c r="E9" s="35">
        <f t="shared" si="0"/>
        <v>694.75286597205877</v>
      </c>
      <c r="F9" s="35">
        <f t="shared" si="1"/>
        <v>-139.75286597205877</v>
      </c>
      <c r="G9" s="35">
        <f t="shared" si="3"/>
        <v>-48.593719115302065</v>
      </c>
      <c r="H9" s="38">
        <f t="shared" si="4"/>
        <v>2361.3495374568733</v>
      </c>
      <c r="I9" s="35">
        <f t="shared" si="2"/>
        <v>19530.863547404224</v>
      </c>
    </row>
    <row r="10" spans="2:9" x14ac:dyDescent="0.3">
      <c r="B10" s="21">
        <v>1982</v>
      </c>
      <c r="C10" s="21">
        <v>620</v>
      </c>
      <c r="D10" s="35">
        <v>362.9</v>
      </c>
      <c r="E10" s="35">
        <f t="shared" si="0"/>
        <v>752.19761845751577</v>
      </c>
      <c r="F10" s="35">
        <f t="shared" si="1"/>
        <v>-132.19761845751577</v>
      </c>
      <c r="G10" s="35">
        <f t="shared" si="3"/>
        <v>7.555247514542998</v>
      </c>
      <c r="H10" s="38">
        <f t="shared" si="4"/>
        <v>57.081765006008148</v>
      </c>
      <c r="I10" s="35">
        <f t="shared" si="2"/>
        <v>17476.210325838914</v>
      </c>
    </row>
    <row r="11" spans="2:9" x14ac:dyDescent="0.3">
      <c r="B11" s="21">
        <v>1983</v>
      </c>
      <c r="C11" s="21">
        <v>720</v>
      </c>
      <c r="D11" s="35">
        <v>383.9</v>
      </c>
      <c r="E11" s="35">
        <f t="shared" si="0"/>
        <v>841.55612232378257</v>
      </c>
      <c r="F11" s="35">
        <f t="shared" si="1"/>
        <v>-121.55612232378257</v>
      </c>
      <c r="G11" s="35">
        <f t="shared" si="3"/>
        <v>10.641496133733199</v>
      </c>
      <c r="H11" s="38">
        <f t="shared" si="4"/>
        <v>113.24143996425862</v>
      </c>
      <c r="I11" s="35">
        <f t="shared" si="2"/>
        <v>14775.890874394392</v>
      </c>
    </row>
    <row r="12" spans="2:9" x14ac:dyDescent="0.3">
      <c r="B12" s="21">
        <v>1984</v>
      </c>
      <c r="C12" s="21">
        <v>880</v>
      </c>
      <c r="D12" s="35">
        <v>402.8</v>
      </c>
      <c r="E12" s="35">
        <f t="shared" si="0"/>
        <v>921.97877580342288</v>
      </c>
      <c r="F12" s="35">
        <f t="shared" si="1"/>
        <v>-41.978775803422877</v>
      </c>
      <c r="G12" s="35">
        <f t="shared" si="3"/>
        <v>79.577346520359697</v>
      </c>
      <c r="H12" s="38">
        <f t="shared" si="4"/>
        <v>6332.5540792214033</v>
      </c>
      <c r="I12" s="35">
        <f t="shared" si="2"/>
        <v>1762.217617954042</v>
      </c>
    </row>
    <row r="13" spans="2:9" x14ac:dyDescent="0.3">
      <c r="B13" s="21">
        <v>1985</v>
      </c>
      <c r="C13" s="21">
        <v>1050</v>
      </c>
      <c r="D13" s="35">
        <v>437</v>
      </c>
      <c r="E13" s="35">
        <f t="shared" si="0"/>
        <v>1067.5054820999142</v>
      </c>
      <c r="F13" s="35">
        <f t="shared" si="1"/>
        <v>-17.505482099914161</v>
      </c>
      <c r="G13" s="35">
        <f t="shared" si="3"/>
        <v>24.473293703508716</v>
      </c>
      <c r="H13" s="38">
        <f t="shared" si="4"/>
        <v>598.94210469819939</v>
      </c>
      <c r="I13" s="35">
        <f t="shared" si="2"/>
        <v>306.44190355041513</v>
      </c>
    </row>
    <row r="14" spans="2:9" x14ac:dyDescent="0.3">
      <c r="B14" s="21">
        <v>1986</v>
      </c>
      <c r="C14" s="21">
        <v>1290</v>
      </c>
      <c r="D14" s="35">
        <v>472.2</v>
      </c>
      <c r="E14" s="35">
        <f t="shared" si="0"/>
        <v>1217.2873552471804</v>
      </c>
      <c r="F14" s="35">
        <f t="shared" si="1"/>
        <v>72.712644752819642</v>
      </c>
      <c r="G14" s="35">
        <f t="shared" si="3"/>
        <v>90.218126852733803</v>
      </c>
      <c r="H14" s="38">
        <f t="shared" si="4"/>
        <v>8139.3104128159684</v>
      </c>
      <c r="I14" s="35">
        <f t="shared" si="2"/>
        <v>5287.1287069497503</v>
      </c>
    </row>
    <row r="15" spans="2:9" x14ac:dyDescent="0.3">
      <c r="B15" s="21">
        <v>1987</v>
      </c>
      <c r="C15" s="21">
        <v>1528</v>
      </c>
      <c r="D15" s="35">
        <v>510.4</v>
      </c>
      <c r="E15" s="35">
        <f t="shared" si="0"/>
        <v>1379.8347289467702</v>
      </c>
      <c r="F15" s="35">
        <f t="shared" si="1"/>
        <v>148.16527105322984</v>
      </c>
      <c r="G15" s="35">
        <f t="shared" si="3"/>
        <v>75.452626300410202</v>
      </c>
      <c r="H15" s="38">
        <f t="shared" si="4"/>
        <v>5693.0988156293533</v>
      </c>
      <c r="I15" s="35">
        <f t="shared" si="2"/>
        <v>21952.947546277068</v>
      </c>
    </row>
    <row r="16" spans="2:9" x14ac:dyDescent="0.3">
      <c r="B16" s="21">
        <v>1988</v>
      </c>
      <c r="C16" s="21">
        <v>1586</v>
      </c>
      <c r="D16" s="35">
        <v>544.5</v>
      </c>
      <c r="E16" s="35">
        <f t="shared" si="0"/>
        <v>1524.9359185581843</v>
      </c>
      <c r="F16" s="35">
        <f t="shared" si="1"/>
        <v>61.064081441815688</v>
      </c>
      <c r="G16" s="35">
        <f t="shared" si="3"/>
        <v>-87.101189611414156</v>
      </c>
      <c r="H16" s="38">
        <f t="shared" si="4"/>
        <v>7586.6172317235214</v>
      </c>
      <c r="I16" s="35">
        <f t="shared" si="2"/>
        <v>3728.8220423326993</v>
      </c>
    </row>
    <row r="17" spans="2:9" x14ac:dyDescent="0.3">
      <c r="B17" s="21">
        <v>1989</v>
      </c>
      <c r="C17" s="21">
        <v>1960</v>
      </c>
      <c r="D17" s="35">
        <v>588.1</v>
      </c>
      <c r="E17" s="35">
        <f t="shared" si="0"/>
        <v>1710.4611932519574</v>
      </c>
      <c r="F17" s="35">
        <f t="shared" si="1"/>
        <v>249.53880674804259</v>
      </c>
      <c r="G17" s="35">
        <f t="shared" si="3"/>
        <v>188.4747253062269</v>
      </c>
      <c r="H17" s="38">
        <f t="shared" si="4"/>
        <v>35522.722079257685</v>
      </c>
      <c r="I17" s="35">
        <f t="shared" si="2"/>
        <v>62269.616073236946</v>
      </c>
    </row>
    <row r="18" spans="2:9" x14ac:dyDescent="0.3">
      <c r="B18" s="21">
        <v>1990</v>
      </c>
      <c r="C18" s="21">
        <v>2118</v>
      </c>
      <c r="D18" s="35">
        <v>630.4</v>
      </c>
      <c r="E18" s="35">
        <f t="shared" si="0"/>
        <v>1890.4547510397229</v>
      </c>
      <c r="F18" s="35">
        <f t="shared" si="1"/>
        <v>227.54524896027715</v>
      </c>
      <c r="G18" s="35">
        <f t="shared" si="3"/>
        <v>-21.99355778776544</v>
      </c>
      <c r="H18" s="38">
        <f t="shared" si="4"/>
        <v>483.71658416377784</v>
      </c>
      <c r="I18" s="35">
        <f t="shared" si="2"/>
        <v>51776.840324394507</v>
      </c>
    </row>
    <row r="19" spans="2:9" x14ac:dyDescent="0.3">
      <c r="B19" s="21">
        <v>1991</v>
      </c>
      <c r="C19" s="21">
        <v>2116</v>
      </c>
      <c r="D19" s="35">
        <v>685.9</v>
      </c>
      <c r="E19" s="35">
        <f t="shared" si="0"/>
        <v>2126.6165112577132</v>
      </c>
      <c r="F19" s="35">
        <f t="shared" si="1"/>
        <v>-10.616511257713228</v>
      </c>
      <c r="G19" s="35">
        <f t="shared" si="3"/>
        <v>-238.16176021799038</v>
      </c>
      <c r="H19" s="38">
        <f t="shared" si="4"/>
        <v>56721.024030131543</v>
      </c>
      <c r="I19" s="35">
        <f t="shared" si="2"/>
        <v>112.7103112851517</v>
      </c>
    </row>
    <row r="20" spans="2:9" x14ac:dyDescent="0.3">
      <c r="B20" s="21">
        <v>1992</v>
      </c>
      <c r="C20" s="21">
        <v>2477</v>
      </c>
      <c r="D20" s="35">
        <v>742.8</v>
      </c>
      <c r="E20" s="35">
        <f t="shared" si="0"/>
        <v>2368.7355050667884</v>
      </c>
      <c r="F20" s="35">
        <f t="shared" si="1"/>
        <v>108.26449493321161</v>
      </c>
      <c r="G20" s="35">
        <f t="shared" si="3"/>
        <v>118.88100619092484</v>
      </c>
      <c r="H20" s="38">
        <f t="shared" si="4"/>
        <v>14132.69363296671</v>
      </c>
      <c r="I20" s="35">
        <f t="shared" si="2"/>
        <v>11721.200863143402</v>
      </c>
    </row>
    <row r="21" spans="2:9" x14ac:dyDescent="0.3">
      <c r="B21" s="21">
        <v>1993</v>
      </c>
      <c r="C21" s="21">
        <v>3199</v>
      </c>
      <c r="D21" s="35">
        <v>801.3</v>
      </c>
      <c r="E21" s="35">
        <f t="shared" si="0"/>
        <v>2617.6627658371026</v>
      </c>
      <c r="F21" s="35">
        <f t="shared" si="1"/>
        <v>581.3372341628974</v>
      </c>
      <c r="G21" s="35">
        <f t="shared" si="3"/>
        <v>473.07273922968579</v>
      </c>
      <c r="H21" s="38">
        <f t="shared" si="4"/>
        <v>223797.8166022783</v>
      </c>
      <c r="I21" s="35">
        <f t="shared" si="2"/>
        <v>337952.97982416739</v>
      </c>
    </row>
    <row r="22" spans="2:9" x14ac:dyDescent="0.3">
      <c r="B22" s="21">
        <v>1994</v>
      </c>
      <c r="C22" s="21">
        <v>3702</v>
      </c>
      <c r="D22" s="35">
        <v>903.1</v>
      </c>
      <c r="E22" s="35">
        <f t="shared" si="0"/>
        <v>3050.8387512459581</v>
      </c>
      <c r="F22" s="35">
        <f t="shared" si="1"/>
        <v>651.16124875404194</v>
      </c>
      <c r="G22" s="35">
        <f t="shared" si="3"/>
        <v>69.824014591144532</v>
      </c>
      <c r="H22" s="38">
        <f t="shared" si="4"/>
        <v>4875.3930136243644</v>
      </c>
      <c r="I22" s="35">
        <f t="shared" si="2"/>
        <v>424010.9718789233</v>
      </c>
    </row>
    <row r="23" spans="2:9" x14ac:dyDescent="0.3">
      <c r="B23" s="21">
        <v>1995</v>
      </c>
      <c r="C23" s="21">
        <v>3316</v>
      </c>
      <c r="D23" s="35">
        <v>983.6</v>
      </c>
      <c r="E23" s="35">
        <f t="shared" si="0"/>
        <v>3393.3796827333135</v>
      </c>
      <c r="F23" s="35">
        <f t="shared" si="1"/>
        <v>-77.37968273331353</v>
      </c>
      <c r="G23" s="35">
        <f t="shared" si="3"/>
        <v>-728.54093148735546</v>
      </c>
      <c r="H23" s="38">
        <f t="shared" si="4"/>
        <v>530771.88885246357</v>
      </c>
      <c r="I23" s="35">
        <f t="shared" si="2"/>
        <v>5987.6152999082597</v>
      </c>
    </row>
    <row r="24" spans="2:9" x14ac:dyDescent="0.3">
      <c r="B24" s="21">
        <v>1996</v>
      </c>
      <c r="C24" s="21">
        <v>2702</v>
      </c>
      <c r="D24" s="35">
        <v>1076.7</v>
      </c>
      <c r="E24" s="35">
        <f t="shared" si="0"/>
        <v>3789.5357165404293</v>
      </c>
      <c r="F24" s="35">
        <f t="shared" si="1"/>
        <v>-1087.5357165404293</v>
      </c>
      <c r="G24" s="35">
        <f t="shared" si="3"/>
        <v>-1010.1560338071158</v>
      </c>
      <c r="H24" s="38">
        <f t="shared" si="4"/>
        <v>1020415.212636923</v>
      </c>
      <c r="I24" s="35">
        <f t="shared" si="2"/>
        <v>1182733.934751105</v>
      </c>
    </row>
    <row r="26" spans="2:9" x14ac:dyDescent="0.3">
      <c r="H26" s="39">
        <f>SUM(H4:H24)</f>
        <v>1926032.051638365</v>
      </c>
      <c r="I26" s="39">
        <f>SUM(I4:I24)</f>
        <v>2210645.5945684304</v>
      </c>
    </row>
    <row r="27" spans="2:9" x14ac:dyDescent="0.3">
      <c r="C27" t="s">
        <v>31</v>
      </c>
      <c r="H27" s="15" t="s">
        <v>97</v>
      </c>
      <c r="I27" s="18">
        <f>H26/I26</f>
        <v>0.87125320149491048</v>
      </c>
    </row>
    <row r="28" spans="2:9" ht="15" thickBot="1" x14ac:dyDescent="0.35"/>
    <row r="29" spans="2:9" x14ac:dyDescent="0.3">
      <c r="C29" s="28" t="s">
        <v>32</v>
      </c>
      <c r="D29" s="28"/>
    </row>
    <row r="30" spans="2:9" x14ac:dyDescent="0.3">
      <c r="C30" s="25" t="s">
        <v>33</v>
      </c>
      <c r="D30" s="25">
        <v>0.95131885346931144</v>
      </c>
    </row>
    <row r="31" spans="2:9" x14ac:dyDescent="0.3">
      <c r="C31" s="25" t="s">
        <v>34</v>
      </c>
      <c r="D31" s="25">
        <v>0.9050075609661653</v>
      </c>
    </row>
    <row r="32" spans="2:9" x14ac:dyDescent="0.3">
      <c r="C32" s="25" t="s">
        <v>35</v>
      </c>
      <c r="D32" s="25">
        <v>0.90000795891175289</v>
      </c>
    </row>
    <row r="33" spans="3:11" x14ac:dyDescent="0.3">
      <c r="C33" s="25" t="s">
        <v>36</v>
      </c>
      <c r="D33" s="25">
        <v>341.10081813912518</v>
      </c>
    </row>
    <row r="34" spans="3:11" ht="15" thickBot="1" x14ac:dyDescent="0.35">
      <c r="C34" s="26" t="s">
        <v>37</v>
      </c>
      <c r="D34" s="26">
        <v>21</v>
      </c>
    </row>
    <row r="36" spans="3:11" ht="15" thickBot="1" x14ac:dyDescent="0.35">
      <c r="C36" t="s">
        <v>38</v>
      </c>
    </row>
    <row r="37" spans="3:11" x14ac:dyDescent="0.3">
      <c r="C37" s="27"/>
      <c r="D37" s="27" t="s">
        <v>43</v>
      </c>
      <c r="E37" s="27" t="s">
        <v>44</v>
      </c>
      <c r="F37" s="27" t="s">
        <v>45</v>
      </c>
      <c r="G37" s="27" t="s">
        <v>46</v>
      </c>
      <c r="H37" s="27" t="s">
        <v>47</v>
      </c>
    </row>
    <row r="38" spans="3:11" x14ac:dyDescent="0.3">
      <c r="C38" s="25" t="s">
        <v>39</v>
      </c>
      <c r="D38" s="25">
        <v>1</v>
      </c>
      <c r="E38" s="25">
        <v>21061160.214955378</v>
      </c>
      <c r="F38" s="25">
        <v>21061160.214955378</v>
      </c>
      <c r="G38" s="25">
        <v>181.01591909049228</v>
      </c>
      <c r="H38" s="25">
        <v>3.6679580302953064E-11</v>
      </c>
    </row>
    <row r="39" spans="3:11" x14ac:dyDescent="0.3">
      <c r="C39" s="25" t="s">
        <v>40</v>
      </c>
      <c r="D39" s="25">
        <v>19</v>
      </c>
      <c r="E39" s="25">
        <v>2210645.5945684304</v>
      </c>
      <c r="F39" s="25">
        <v>116349.76813518055</v>
      </c>
      <c r="G39" s="25"/>
      <c r="H39" s="25"/>
    </row>
    <row r="40" spans="3:11" ht="15" thickBot="1" x14ac:dyDescent="0.35">
      <c r="C40" s="26" t="s">
        <v>41</v>
      </c>
      <c r="D40" s="26">
        <v>20</v>
      </c>
      <c r="E40" s="26">
        <v>23271805.80952381</v>
      </c>
      <c r="F40" s="26"/>
      <c r="G40" s="26"/>
      <c r="H40" s="26"/>
    </row>
    <row r="41" spans="3:11" ht="15" thickBot="1" x14ac:dyDescent="0.35"/>
    <row r="42" spans="3:11" x14ac:dyDescent="0.3">
      <c r="C42" s="27"/>
      <c r="D42" s="27" t="s">
        <v>48</v>
      </c>
      <c r="E42" s="27" t="s">
        <v>36</v>
      </c>
      <c r="F42" s="27" t="s">
        <v>49</v>
      </c>
      <c r="G42" s="27" t="s">
        <v>50</v>
      </c>
      <c r="H42" s="27" t="s">
        <v>51</v>
      </c>
      <c r="I42" s="27" t="s">
        <v>52</v>
      </c>
      <c r="J42" s="27" t="s">
        <v>53</v>
      </c>
      <c r="K42" s="27" t="s">
        <v>54</v>
      </c>
    </row>
    <row r="43" spans="3:11" x14ac:dyDescent="0.3">
      <c r="C43" s="25" t="s">
        <v>42</v>
      </c>
      <c r="D43" s="36">
        <v>-792.00243168858833</v>
      </c>
      <c r="E43" s="25">
        <v>187.12754830956069</v>
      </c>
      <c r="F43" s="25">
        <v>-4.2324202868216787</v>
      </c>
      <c r="G43" s="25">
        <v>4.5072370128761412E-4</v>
      </c>
      <c r="H43" s="25">
        <v>-1183.6648915429519</v>
      </c>
      <c r="I43" s="25">
        <v>-400.3399718342248</v>
      </c>
      <c r="J43" s="25">
        <v>-1183.6648915429519</v>
      </c>
      <c r="K43" s="25">
        <v>-400.3399718342248</v>
      </c>
    </row>
    <row r="44" spans="3:11" ht="15" thickBot="1" x14ac:dyDescent="0.35">
      <c r="C44" s="26" t="s">
        <v>89</v>
      </c>
      <c r="D44" s="37">
        <v>4.2551668507746054</v>
      </c>
      <c r="E44" s="26">
        <v>0.31627015335163089</v>
      </c>
      <c r="F44" s="26">
        <v>13.454215662404563</v>
      </c>
      <c r="G44" s="26">
        <v>3.6679580302953199E-11</v>
      </c>
      <c r="H44" s="26">
        <v>3.5932058121182369</v>
      </c>
      <c r="I44" s="26">
        <v>4.917127889430974</v>
      </c>
      <c r="J44" s="26">
        <v>3.5932058121182369</v>
      </c>
      <c r="K44" s="26">
        <v>4.917127889430974</v>
      </c>
    </row>
    <row r="46" spans="3:11" x14ac:dyDescent="0.3">
      <c r="D46" t="s">
        <v>91</v>
      </c>
    </row>
    <row r="48" spans="3:11" x14ac:dyDescent="0.3">
      <c r="C48" t="s">
        <v>55</v>
      </c>
    </row>
    <row r="49" spans="3:5" ht="15" thickBot="1" x14ac:dyDescent="0.35"/>
    <row r="50" spans="3:5" x14ac:dyDescent="0.3">
      <c r="C50" s="27" t="s">
        <v>56</v>
      </c>
      <c r="D50" s="27" t="s">
        <v>90</v>
      </c>
      <c r="E50" s="27" t="s">
        <v>58</v>
      </c>
    </row>
    <row r="51" spans="3:5" x14ac:dyDescent="0.3">
      <c r="C51" s="25">
        <v>1</v>
      </c>
      <c r="D51" s="25">
        <v>371.36018531318859</v>
      </c>
      <c r="E51" s="25">
        <v>-76.360185313188595</v>
      </c>
    </row>
    <row r="52" spans="3:5" x14ac:dyDescent="0.3">
      <c r="C52" s="25">
        <v>2</v>
      </c>
      <c r="D52" s="25">
        <v>447.52767194205421</v>
      </c>
      <c r="E52" s="25">
        <v>-47.527671942054212</v>
      </c>
    </row>
    <row r="53" spans="3:5" x14ac:dyDescent="0.3">
      <c r="C53" s="25">
        <v>3</v>
      </c>
      <c r="D53" s="25">
        <v>513.90827481413794</v>
      </c>
      <c r="E53" s="25">
        <v>-123.90827481413794</v>
      </c>
    </row>
    <row r="54" spans="3:5" x14ac:dyDescent="0.3">
      <c r="C54" s="25">
        <v>4</v>
      </c>
      <c r="D54" s="25">
        <v>557.31097669203905</v>
      </c>
      <c r="E54" s="25">
        <v>-132.31097669203905</v>
      </c>
    </row>
    <row r="55" spans="3:5" x14ac:dyDescent="0.3">
      <c r="C55" s="25">
        <v>5</v>
      </c>
      <c r="D55" s="25">
        <v>638.15914685675671</v>
      </c>
      <c r="E55" s="25">
        <v>-91.159146856756706</v>
      </c>
    </row>
    <row r="56" spans="3:5" x14ac:dyDescent="0.3">
      <c r="C56" s="25">
        <v>6</v>
      </c>
      <c r="D56" s="25">
        <v>694.75286597205877</v>
      </c>
      <c r="E56" s="25">
        <v>-139.75286597205877</v>
      </c>
    </row>
    <row r="57" spans="3:5" x14ac:dyDescent="0.3">
      <c r="C57" s="25">
        <v>7</v>
      </c>
      <c r="D57" s="25">
        <v>752.19761845751577</v>
      </c>
      <c r="E57" s="25">
        <v>-132.19761845751577</v>
      </c>
    </row>
    <row r="58" spans="3:5" x14ac:dyDescent="0.3">
      <c r="C58" s="25">
        <v>8</v>
      </c>
      <c r="D58" s="25">
        <v>841.55612232378257</v>
      </c>
      <c r="E58" s="25">
        <v>-121.55612232378257</v>
      </c>
    </row>
    <row r="59" spans="3:5" x14ac:dyDescent="0.3">
      <c r="C59" s="25">
        <v>9</v>
      </c>
      <c r="D59" s="25">
        <v>921.97877580342288</v>
      </c>
      <c r="E59" s="25">
        <v>-41.978775803422877</v>
      </c>
    </row>
    <row r="60" spans="3:5" x14ac:dyDescent="0.3">
      <c r="C60" s="25">
        <v>10</v>
      </c>
      <c r="D60" s="25">
        <v>1067.5054820999142</v>
      </c>
      <c r="E60" s="25">
        <v>-17.505482099914161</v>
      </c>
    </row>
    <row r="61" spans="3:5" x14ac:dyDescent="0.3">
      <c r="C61" s="25">
        <v>11</v>
      </c>
      <c r="D61" s="25">
        <v>1217.2873552471804</v>
      </c>
      <c r="E61" s="25">
        <v>72.712644752819642</v>
      </c>
    </row>
    <row r="62" spans="3:5" x14ac:dyDescent="0.3">
      <c r="C62" s="25">
        <v>12</v>
      </c>
      <c r="D62" s="25">
        <v>1379.8347289467702</v>
      </c>
      <c r="E62" s="25">
        <v>148.16527105322984</v>
      </c>
    </row>
    <row r="63" spans="3:5" x14ac:dyDescent="0.3">
      <c r="C63" s="25">
        <v>13</v>
      </c>
      <c r="D63" s="25">
        <v>1524.9359185581843</v>
      </c>
      <c r="E63" s="25">
        <v>61.064081441815688</v>
      </c>
    </row>
    <row r="64" spans="3:5" x14ac:dyDescent="0.3">
      <c r="C64" s="25">
        <v>14</v>
      </c>
      <c r="D64" s="25">
        <v>1710.4611932519574</v>
      </c>
      <c r="E64" s="25">
        <v>249.53880674804259</v>
      </c>
    </row>
    <row r="65" spans="3:5" x14ac:dyDescent="0.3">
      <c r="C65" s="25">
        <v>15</v>
      </c>
      <c r="D65" s="25">
        <v>1890.4547510397229</v>
      </c>
      <c r="E65" s="25">
        <v>227.54524896027715</v>
      </c>
    </row>
    <row r="66" spans="3:5" x14ac:dyDescent="0.3">
      <c r="C66" s="25">
        <v>16</v>
      </c>
      <c r="D66" s="25">
        <v>2126.6165112577132</v>
      </c>
      <c r="E66" s="25">
        <v>-10.616511257713228</v>
      </c>
    </row>
    <row r="67" spans="3:5" x14ac:dyDescent="0.3">
      <c r="C67" s="25">
        <v>17</v>
      </c>
      <c r="D67" s="25">
        <v>2368.7355050667884</v>
      </c>
      <c r="E67" s="25">
        <v>108.26449493321161</v>
      </c>
    </row>
    <row r="68" spans="3:5" x14ac:dyDescent="0.3">
      <c r="C68" s="25">
        <v>18</v>
      </c>
      <c r="D68" s="25">
        <v>2617.6627658371026</v>
      </c>
      <c r="E68" s="25">
        <v>581.3372341628974</v>
      </c>
    </row>
    <row r="69" spans="3:5" x14ac:dyDescent="0.3">
      <c r="C69" s="25">
        <v>19</v>
      </c>
      <c r="D69" s="25">
        <v>3050.8387512459581</v>
      </c>
      <c r="E69" s="25">
        <v>651.16124875404194</v>
      </c>
    </row>
    <row r="70" spans="3:5" x14ac:dyDescent="0.3">
      <c r="C70" s="25">
        <v>20</v>
      </c>
      <c r="D70" s="25">
        <v>3393.3796827333135</v>
      </c>
      <c r="E70" s="25">
        <v>-77.37968273331353</v>
      </c>
    </row>
    <row r="71" spans="3:5" ht="15" thickBot="1" x14ac:dyDescent="0.35">
      <c r="C71" s="26">
        <v>21</v>
      </c>
      <c r="D71" s="26">
        <v>3789.5357165404293</v>
      </c>
      <c r="E71" s="26">
        <v>-1087.5357165404293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25CE1-527B-4710-820E-CCD98882D7D2}">
  <dimension ref="B2:K67"/>
  <sheetViews>
    <sheetView workbookViewId="0">
      <selection activeCell="L23" sqref="L23"/>
    </sheetView>
  </sheetViews>
  <sheetFormatPr defaultRowHeight="14.4" x14ac:dyDescent="0.3"/>
  <cols>
    <col min="4" max="4" width="12.33203125" bestFit="1" customWidth="1"/>
    <col min="6" max="6" width="11" customWidth="1"/>
    <col min="7" max="7" width="12" bestFit="1" customWidth="1"/>
    <col min="8" max="8" width="14.88671875" bestFit="1" customWidth="1"/>
  </cols>
  <sheetData>
    <row r="2" spans="2:9" x14ac:dyDescent="0.3">
      <c r="B2" s="1" t="s">
        <v>88</v>
      </c>
      <c r="C2" s="1" t="s">
        <v>10</v>
      </c>
      <c r="D2" s="1" t="s">
        <v>89</v>
      </c>
      <c r="E2" s="1"/>
      <c r="F2" s="1" t="s">
        <v>98</v>
      </c>
      <c r="G2" s="1" t="s">
        <v>99</v>
      </c>
      <c r="H2" s="1" t="s">
        <v>95</v>
      </c>
      <c r="I2" s="1" t="s">
        <v>96</v>
      </c>
    </row>
    <row r="3" spans="2:9" x14ac:dyDescent="0.3">
      <c r="B3" s="1">
        <v>1980</v>
      </c>
      <c r="C3" s="3">
        <v>8</v>
      </c>
      <c r="D3" s="3">
        <v>336.1</v>
      </c>
      <c r="E3" s="3">
        <f>$D$44*D3+$D$43</f>
        <v>8.3066827233111233</v>
      </c>
      <c r="F3" s="3">
        <f>C3-E3</f>
        <v>-0.30668272331112334</v>
      </c>
      <c r="G3" s="3"/>
      <c r="H3" s="3"/>
      <c r="I3" s="3">
        <f>F3*F3</f>
        <v>9.405429277752704E-2</v>
      </c>
    </row>
    <row r="4" spans="2:9" x14ac:dyDescent="0.3">
      <c r="B4" s="1">
        <v>1981</v>
      </c>
      <c r="C4" s="3">
        <v>8.1999999999999993</v>
      </c>
      <c r="D4" s="3">
        <v>349.4</v>
      </c>
      <c r="E4" s="3">
        <f t="shared" ref="E4:E19" si="0">$D$44*D4+$D$43</f>
        <v>8.694931274976387</v>
      </c>
      <c r="F4" s="3">
        <f t="shared" ref="F4:F19" si="1">C4-E4</f>
        <v>-0.49493127497638767</v>
      </c>
      <c r="G4" s="3">
        <f>F4-F3</f>
        <v>-0.18824855166526433</v>
      </c>
      <c r="H4" s="3">
        <f>G4^2</f>
        <v>3.5437517204069693E-2</v>
      </c>
      <c r="I4" s="3">
        <f t="shared" ref="I4:I19" si="2">F4*F4</f>
        <v>0.24495696694975266</v>
      </c>
    </row>
    <row r="5" spans="2:9" x14ac:dyDescent="0.3">
      <c r="B5" s="1">
        <v>1982</v>
      </c>
      <c r="C5" s="3">
        <v>8.5</v>
      </c>
      <c r="D5" s="3">
        <v>362.9</v>
      </c>
      <c r="E5" s="3">
        <f t="shared" si="0"/>
        <v>9.0890181507268419</v>
      </c>
      <c r="F5" s="3">
        <f t="shared" si="1"/>
        <v>-0.58901815072684194</v>
      </c>
      <c r="G5" s="3">
        <f t="shared" ref="G5:G19" si="3">F5-F4</f>
        <v>-9.4086875750454269E-2</v>
      </c>
      <c r="H5" s="3">
        <f t="shared" ref="H5:H19" si="4">G5^2</f>
        <v>8.8523401884814199E-3</v>
      </c>
      <c r="I5" s="3">
        <f t="shared" si="2"/>
        <v>0.34694238188566867</v>
      </c>
    </row>
    <row r="6" spans="2:9" x14ac:dyDescent="0.3">
      <c r="B6" s="1">
        <v>1983</v>
      </c>
      <c r="C6" s="3">
        <v>9.1999999999999993</v>
      </c>
      <c r="D6" s="3">
        <v>383.9</v>
      </c>
      <c r="E6" s="3">
        <f t="shared" si="0"/>
        <v>9.7020421796719933</v>
      </c>
      <c r="F6" s="3">
        <f t="shared" si="1"/>
        <v>-0.50204217967199405</v>
      </c>
      <c r="G6" s="3">
        <f t="shared" si="3"/>
        <v>8.6975971054847889E-2</v>
      </c>
      <c r="H6" s="3">
        <f t="shared" si="4"/>
        <v>7.5648195409337374E-3</v>
      </c>
      <c r="I6" s="3">
        <f t="shared" si="2"/>
        <v>0.25204635016980675</v>
      </c>
    </row>
    <row r="7" spans="2:9" x14ac:dyDescent="0.3">
      <c r="B7" s="1">
        <v>1984</v>
      </c>
      <c r="C7" s="3">
        <v>10.199999999999999</v>
      </c>
      <c r="D7" s="3">
        <v>402.8</v>
      </c>
      <c r="E7" s="3">
        <f t="shared" si="0"/>
        <v>10.253763805722633</v>
      </c>
      <c r="F7" s="3">
        <f t="shared" si="1"/>
        <v>-5.3763805722633506E-2</v>
      </c>
      <c r="G7" s="3">
        <f t="shared" si="3"/>
        <v>0.44827837394936054</v>
      </c>
      <c r="H7" s="3">
        <f t="shared" si="4"/>
        <v>0.20095350055068273</v>
      </c>
      <c r="I7" s="3">
        <f t="shared" si="2"/>
        <v>2.8905468057810794E-3</v>
      </c>
    </row>
    <row r="8" spans="2:9" x14ac:dyDescent="0.3">
      <c r="B8" s="1">
        <v>1985</v>
      </c>
      <c r="C8" s="3">
        <v>11.4</v>
      </c>
      <c r="D8" s="3">
        <v>437</v>
      </c>
      <c r="E8" s="3">
        <f t="shared" si="0"/>
        <v>11.252117224290453</v>
      </c>
      <c r="F8" s="3">
        <f t="shared" si="1"/>
        <v>0.14788277570954733</v>
      </c>
      <c r="G8" s="3">
        <f t="shared" si="3"/>
        <v>0.20164658143218084</v>
      </c>
      <c r="H8" s="3">
        <f t="shared" si="4"/>
        <v>4.0661343803285135E-2</v>
      </c>
      <c r="I8" s="3">
        <f t="shared" si="2"/>
        <v>2.1869315351560281E-2</v>
      </c>
    </row>
    <row r="9" spans="2:9" x14ac:dyDescent="0.3">
      <c r="B9" s="1">
        <v>1986</v>
      </c>
      <c r="C9" s="3">
        <v>12.8</v>
      </c>
      <c r="D9" s="3">
        <v>472.2</v>
      </c>
      <c r="E9" s="3">
        <f t="shared" si="0"/>
        <v>12.279662263284232</v>
      </c>
      <c r="F9" s="3">
        <f t="shared" si="1"/>
        <v>0.52033773671576888</v>
      </c>
      <c r="G9" s="3">
        <f t="shared" si="3"/>
        <v>0.37245496100622155</v>
      </c>
      <c r="H9" s="3">
        <f t="shared" si="4"/>
        <v>0.13872269797814601</v>
      </c>
      <c r="I9" s="3">
        <f t="shared" si="2"/>
        <v>0.27075136025048879</v>
      </c>
    </row>
    <row r="10" spans="2:9" x14ac:dyDescent="0.3">
      <c r="B10" s="1">
        <v>1987</v>
      </c>
      <c r="C10" s="3">
        <v>13.6</v>
      </c>
      <c r="D10" s="3">
        <v>510.4</v>
      </c>
      <c r="E10" s="3">
        <f t="shared" si="0"/>
        <v>13.39478216355589</v>
      </c>
      <c r="F10" s="3">
        <f t="shared" si="1"/>
        <v>0.20521783644410974</v>
      </c>
      <c r="G10" s="3">
        <f t="shared" si="3"/>
        <v>-0.31511990027165915</v>
      </c>
      <c r="H10" s="3">
        <f t="shared" si="4"/>
        <v>9.9300551547220409E-2</v>
      </c>
      <c r="I10" s="3">
        <f t="shared" si="2"/>
        <v>4.2114360394801376E-2</v>
      </c>
    </row>
    <row r="11" spans="2:9" x14ac:dyDescent="0.3">
      <c r="B11" s="1">
        <v>1988</v>
      </c>
      <c r="C11" s="3">
        <v>14.6</v>
      </c>
      <c r="D11" s="3">
        <v>544.5</v>
      </c>
      <c r="E11" s="3">
        <f t="shared" si="0"/>
        <v>14.390216420081115</v>
      </c>
      <c r="F11" s="3">
        <f t="shared" si="1"/>
        <v>0.2097835799188843</v>
      </c>
      <c r="G11" s="3">
        <f t="shared" si="3"/>
        <v>4.565743474774564E-3</v>
      </c>
      <c r="H11" s="3">
        <f t="shared" si="4"/>
        <v>2.0846013477446511E-5</v>
      </c>
      <c r="I11" s="3">
        <f t="shared" si="2"/>
        <v>4.4009150403582914E-2</v>
      </c>
    </row>
    <row r="12" spans="2:9" x14ac:dyDescent="0.3">
      <c r="B12" s="1">
        <v>1989</v>
      </c>
      <c r="C12" s="3">
        <v>16.399999999999999</v>
      </c>
      <c r="D12" s="3">
        <v>588.1</v>
      </c>
      <c r="E12" s="3">
        <f t="shared" si="0"/>
        <v>15.662971070652958</v>
      </c>
      <c r="F12" s="3">
        <f t="shared" si="1"/>
        <v>0.73702892934704067</v>
      </c>
      <c r="G12" s="3">
        <f t="shared" si="3"/>
        <v>0.52724534942815637</v>
      </c>
      <c r="H12" s="3">
        <f t="shared" si="4"/>
        <v>0.27798765849361873</v>
      </c>
      <c r="I12" s="3">
        <f t="shared" si="2"/>
        <v>0.54321164269444511</v>
      </c>
    </row>
    <row r="13" spans="2:9" x14ac:dyDescent="0.3">
      <c r="B13" s="1">
        <v>1990</v>
      </c>
      <c r="C13" s="3">
        <v>17.8</v>
      </c>
      <c r="D13" s="3">
        <v>630.4</v>
      </c>
      <c r="E13" s="3">
        <f t="shared" si="0"/>
        <v>16.897776614671049</v>
      </c>
      <c r="F13" s="3">
        <f t="shared" si="1"/>
        <v>0.90222338532895208</v>
      </c>
      <c r="G13" s="3">
        <f t="shared" si="3"/>
        <v>0.1651944559819114</v>
      </c>
      <c r="H13" s="3">
        <f t="shared" si="4"/>
        <v>2.7289208287159663E-2</v>
      </c>
      <c r="I13" s="3">
        <f t="shared" si="2"/>
        <v>0.81400703703443478</v>
      </c>
    </row>
    <row r="14" spans="2:9" x14ac:dyDescent="0.3">
      <c r="B14" s="1">
        <v>1991</v>
      </c>
      <c r="C14" s="3">
        <v>18.600000000000001</v>
      </c>
      <c r="D14" s="3">
        <v>685.9</v>
      </c>
      <c r="E14" s="3">
        <f t="shared" si="0"/>
        <v>18.517911548311808</v>
      </c>
      <c r="F14" s="3">
        <f t="shared" si="1"/>
        <v>8.2088451688193231E-2</v>
      </c>
      <c r="G14" s="3">
        <f t="shared" si="3"/>
        <v>-0.82013493364075885</v>
      </c>
      <c r="H14" s="3">
        <f t="shared" si="4"/>
        <v>0.67262130937793196</v>
      </c>
      <c r="I14" s="3">
        <f t="shared" si="2"/>
        <v>6.7385139005648343E-3</v>
      </c>
    </row>
    <row r="15" spans="2:9" x14ac:dyDescent="0.3">
      <c r="B15" s="1">
        <v>1992</v>
      </c>
      <c r="C15" s="3">
        <v>20</v>
      </c>
      <c r="D15" s="3">
        <v>742.8</v>
      </c>
      <c r="E15" s="3">
        <f t="shared" si="0"/>
        <v>20.178914750548913</v>
      </c>
      <c r="F15" s="3">
        <f t="shared" si="1"/>
        <v>-0.17891475054891259</v>
      </c>
      <c r="G15" s="3">
        <f t="shared" si="3"/>
        <v>-0.26100320223710582</v>
      </c>
      <c r="H15" s="3">
        <f t="shared" si="4"/>
        <v>6.8122671578023569E-2</v>
      </c>
      <c r="I15" s="3">
        <f t="shared" si="2"/>
        <v>3.2010487963979622E-2</v>
      </c>
    </row>
    <row r="16" spans="2:9" x14ac:dyDescent="0.3">
      <c r="B16" s="1">
        <v>1993</v>
      </c>
      <c r="C16" s="3">
        <v>21.9</v>
      </c>
      <c r="D16" s="3">
        <v>801.3</v>
      </c>
      <c r="E16" s="3">
        <f t="shared" si="0"/>
        <v>21.886624545467551</v>
      </c>
      <c r="F16" s="3">
        <f t="shared" si="1"/>
        <v>1.3375454532447151E-2</v>
      </c>
      <c r="G16" s="3">
        <f t="shared" si="3"/>
        <v>0.19229020508135974</v>
      </c>
      <c r="H16" s="3">
        <f t="shared" si="4"/>
        <v>3.6975522970231392E-2</v>
      </c>
      <c r="I16" s="3">
        <f t="shared" si="2"/>
        <v>1.7890278394956102E-4</v>
      </c>
    </row>
    <row r="17" spans="2:10" x14ac:dyDescent="0.3">
      <c r="B17" s="1">
        <v>1994</v>
      </c>
      <c r="C17" s="3">
        <v>24.9</v>
      </c>
      <c r="D17" s="3">
        <v>903.1</v>
      </c>
      <c r="E17" s="3">
        <f t="shared" si="0"/>
        <v>24.858331504830247</v>
      </c>
      <c r="F17" s="3">
        <f t="shared" si="1"/>
        <v>4.1668495169751907E-2</v>
      </c>
      <c r="G17" s="3">
        <f t="shared" si="3"/>
        <v>2.8293040637304756E-2</v>
      </c>
      <c r="H17" s="3">
        <f t="shared" si="4"/>
        <v>8.0049614850417829E-4</v>
      </c>
      <c r="I17" s="3">
        <f t="shared" si="2"/>
        <v>1.736263489711638E-3</v>
      </c>
    </row>
    <row r="18" spans="2:10" x14ac:dyDescent="0.3">
      <c r="B18" s="1">
        <v>1995</v>
      </c>
      <c r="C18" s="3">
        <v>27.3</v>
      </c>
      <c r="D18" s="3">
        <v>983.6</v>
      </c>
      <c r="E18" s="3">
        <f t="shared" si="0"/>
        <v>27.208256949119999</v>
      </c>
      <c r="F18" s="3">
        <f t="shared" si="1"/>
        <v>9.1743050880001675E-2</v>
      </c>
      <c r="G18" s="3">
        <f t="shared" si="3"/>
        <v>5.0074555710249768E-2</v>
      </c>
      <c r="H18" s="3">
        <f t="shared" si="4"/>
        <v>2.5074611295789078E-3</v>
      </c>
      <c r="I18" s="3">
        <f t="shared" si="2"/>
        <v>8.4167873847705767E-3</v>
      </c>
    </row>
    <row r="19" spans="2:10" x14ac:dyDescent="0.3">
      <c r="B19" s="1">
        <v>1996</v>
      </c>
      <c r="C19" s="3">
        <v>29.1</v>
      </c>
      <c r="D19" s="3">
        <v>1076.7</v>
      </c>
      <c r="E19" s="3">
        <f t="shared" si="0"/>
        <v>29.925996810776841</v>
      </c>
      <c r="F19" s="3">
        <f t="shared" si="1"/>
        <v>-0.8259968107768394</v>
      </c>
      <c r="G19" s="3">
        <f t="shared" si="3"/>
        <v>-0.91773986165684107</v>
      </c>
      <c r="H19" s="3">
        <f t="shared" si="4"/>
        <v>0.84224645367391782</v>
      </c>
      <c r="I19" s="3">
        <f t="shared" si="2"/>
        <v>0.6822707314135098</v>
      </c>
    </row>
    <row r="21" spans="2:10" x14ac:dyDescent="0.3">
      <c r="H21" s="40">
        <f>SUM(H3:H19)</f>
        <v>2.4600643984852626</v>
      </c>
      <c r="I21" s="40">
        <f>SUM(I3:I19)</f>
        <v>3.4082050916543345</v>
      </c>
    </row>
    <row r="23" spans="2:10" x14ac:dyDescent="0.3">
      <c r="I23" s="15" t="s">
        <v>97</v>
      </c>
      <c r="J23" s="15">
        <f>H21/I21</f>
        <v>0.72180644425102758</v>
      </c>
    </row>
    <row r="25" spans="2:10" x14ac:dyDescent="0.3">
      <c r="I25" t="s">
        <v>100</v>
      </c>
      <c r="J25">
        <v>0.873</v>
      </c>
    </row>
    <row r="26" spans="2:10" x14ac:dyDescent="0.3">
      <c r="I26" t="s">
        <v>101</v>
      </c>
      <c r="J26">
        <v>1.1020000000000001</v>
      </c>
    </row>
    <row r="27" spans="2:10" x14ac:dyDescent="0.3">
      <c r="C27" t="s">
        <v>31</v>
      </c>
    </row>
    <row r="28" spans="2:10" ht="15" thickBot="1" x14ac:dyDescent="0.35"/>
    <row r="29" spans="2:10" x14ac:dyDescent="0.3">
      <c r="C29" s="28" t="s">
        <v>32</v>
      </c>
      <c r="D29" s="28"/>
    </row>
    <row r="30" spans="2:10" x14ac:dyDescent="0.3">
      <c r="C30" s="25" t="s">
        <v>33</v>
      </c>
      <c r="D30" s="25">
        <v>0.99769311312473064</v>
      </c>
    </row>
    <row r="31" spans="2:10" x14ac:dyDescent="0.3">
      <c r="C31" s="25" t="s">
        <v>34</v>
      </c>
      <c r="D31" s="25">
        <v>0.99539154797651652</v>
      </c>
    </row>
    <row r="32" spans="2:10" x14ac:dyDescent="0.3">
      <c r="C32" s="25" t="s">
        <v>35</v>
      </c>
      <c r="D32" s="25">
        <v>0.99508431784161766</v>
      </c>
    </row>
    <row r="33" spans="3:11" x14ac:dyDescent="0.3">
      <c r="C33" s="25" t="s">
        <v>36</v>
      </c>
      <c r="D33" s="25">
        <v>0.47666935372116798</v>
      </c>
    </row>
    <row r="34" spans="3:11" ht="15" thickBot="1" x14ac:dyDescent="0.35">
      <c r="C34" s="26" t="s">
        <v>37</v>
      </c>
      <c r="D34" s="26">
        <v>17</v>
      </c>
    </row>
    <row r="36" spans="3:11" ht="15" thickBot="1" x14ac:dyDescent="0.35">
      <c r="C36" t="s">
        <v>38</v>
      </c>
    </row>
    <row r="37" spans="3:11" x14ac:dyDescent="0.3">
      <c r="C37" s="27"/>
      <c r="D37" s="27" t="s">
        <v>43</v>
      </c>
      <c r="E37" s="27" t="s">
        <v>44</v>
      </c>
      <c r="F37" s="27" t="s">
        <v>45</v>
      </c>
      <c r="G37" s="27" t="s">
        <v>46</v>
      </c>
      <c r="H37" s="27" t="s">
        <v>47</v>
      </c>
    </row>
    <row r="38" spans="3:11" x14ac:dyDescent="0.3">
      <c r="C38" s="25" t="s">
        <v>39</v>
      </c>
      <c r="D38" s="25">
        <v>1</v>
      </c>
      <c r="E38" s="25">
        <v>736.14708902599261</v>
      </c>
      <c r="F38" s="25">
        <v>736.14708902599261</v>
      </c>
      <c r="G38" s="25">
        <v>3239.889043775242</v>
      </c>
      <c r="H38" s="25">
        <v>6.0842825403675114E-19</v>
      </c>
    </row>
    <row r="39" spans="3:11" x14ac:dyDescent="0.3">
      <c r="C39" s="25" t="s">
        <v>40</v>
      </c>
      <c r="D39" s="25">
        <v>15</v>
      </c>
      <c r="E39" s="25">
        <v>3.4082050916543398</v>
      </c>
      <c r="F39" s="25">
        <v>0.22721367277695598</v>
      </c>
      <c r="G39" s="25"/>
      <c r="H39" s="25"/>
    </row>
    <row r="40" spans="3:11" ht="15" thickBot="1" x14ac:dyDescent="0.35">
      <c r="C40" s="26" t="s">
        <v>41</v>
      </c>
      <c r="D40" s="26">
        <v>16</v>
      </c>
      <c r="E40" s="26">
        <v>739.55529411764701</v>
      </c>
      <c r="F40" s="26"/>
      <c r="G40" s="26"/>
      <c r="H40" s="26"/>
    </row>
    <row r="41" spans="3:11" ht="15" thickBot="1" x14ac:dyDescent="0.35"/>
    <row r="42" spans="3:11" x14ac:dyDescent="0.3">
      <c r="C42" s="27"/>
      <c r="D42" s="27" t="s">
        <v>48</v>
      </c>
      <c r="E42" s="27" t="s">
        <v>36</v>
      </c>
      <c r="F42" s="27" t="s">
        <v>49</v>
      </c>
      <c r="G42" s="27" t="s">
        <v>50</v>
      </c>
      <c r="H42" s="27" t="s">
        <v>51</v>
      </c>
      <c r="I42" s="27" t="s">
        <v>52</v>
      </c>
      <c r="J42" s="27" t="s">
        <v>53</v>
      </c>
      <c r="K42" s="27" t="s">
        <v>54</v>
      </c>
    </row>
    <row r="43" spans="3:11" x14ac:dyDescent="0.3">
      <c r="C43" s="25" t="s">
        <v>42</v>
      </c>
      <c r="D43" s="25">
        <v>-1.5046209018539152</v>
      </c>
      <c r="E43" s="25">
        <v>0.32902638052961342</v>
      </c>
      <c r="F43" s="25">
        <v>-4.572949133841548</v>
      </c>
      <c r="G43" s="25">
        <v>3.6611618174345215E-4</v>
      </c>
      <c r="H43" s="25">
        <v>-2.2059240311109369</v>
      </c>
      <c r="I43" s="25">
        <v>-0.8033177725968933</v>
      </c>
      <c r="J43" s="25">
        <v>-2.2059240311109369</v>
      </c>
      <c r="K43" s="25">
        <v>-0.8033177725968933</v>
      </c>
    </row>
    <row r="44" spans="3:11" ht="15" thickBot="1" x14ac:dyDescent="0.35">
      <c r="C44" s="26" t="s">
        <v>89</v>
      </c>
      <c r="D44" s="26">
        <v>2.9191620425959651E-2</v>
      </c>
      <c r="E44" s="26">
        <v>5.1285327680358295E-4</v>
      </c>
      <c r="F44" s="26">
        <v>56.92002322360068</v>
      </c>
      <c r="G44" s="26">
        <v>6.0842825403675547E-19</v>
      </c>
      <c r="H44" s="26">
        <v>2.8098499542177812E-2</v>
      </c>
      <c r="I44" s="26">
        <v>3.028474130974149E-2</v>
      </c>
      <c r="J44" s="26">
        <v>2.8098499542177812E-2</v>
      </c>
      <c r="K44" s="26">
        <v>3.028474130974149E-2</v>
      </c>
    </row>
    <row r="48" spans="3:11" x14ac:dyDescent="0.3">
      <c r="C48" t="s">
        <v>55</v>
      </c>
    </row>
    <row r="49" spans="3:5" ht="15" thickBot="1" x14ac:dyDescent="0.35"/>
    <row r="50" spans="3:5" x14ac:dyDescent="0.3">
      <c r="C50" s="27" t="s">
        <v>56</v>
      </c>
      <c r="D50" s="27" t="s">
        <v>90</v>
      </c>
      <c r="E50" s="27" t="s">
        <v>58</v>
      </c>
    </row>
    <row r="51" spans="3:5" x14ac:dyDescent="0.3">
      <c r="C51" s="25">
        <v>1</v>
      </c>
      <c r="D51" s="25">
        <v>8.3066827233111233</v>
      </c>
      <c r="E51" s="25">
        <v>-0.30668272331112334</v>
      </c>
    </row>
    <row r="52" spans="3:5" x14ac:dyDescent="0.3">
      <c r="C52" s="25">
        <v>2</v>
      </c>
      <c r="D52" s="25">
        <v>8.694931274976387</v>
      </c>
      <c r="E52" s="25">
        <v>-0.49493127497638767</v>
      </c>
    </row>
    <row r="53" spans="3:5" x14ac:dyDescent="0.3">
      <c r="C53" s="25">
        <v>3</v>
      </c>
      <c r="D53" s="25">
        <v>9.0890181507268419</v>
      </c>
      <c r="E53" s="25">
        <v>-0.58901815072684194</v>
      </c>
    </row>
    <row r="54" spans="3:5" x14ac:dyDescent="0.3">
      <c r="C54" s="25">
        <v>4</v>
      </c>
      <c r="D54" s="25">
        <v>9.7020421796719933</v>
      </c>
      <c r="E54" s="25">
        <v>-0.50204217967199405</v>
      </c>
    </row>
    <row r="55" spans="3:5" x14ac:dyDescent="0.3">
      <c r="C55" s="25">
        <v>5</v>
      </c>
      <c r="D55" s="25">
        <v>10.253763805722633</v>
      </c>
      <c r="E55" s="25">
        <v>-5.3763805722633506E-2</v>
      </c>
    </row>
    <row r="56" spans="3:5" x14ac:dyDescent="0.3">
      <c r="C56" s="25">
        <v>6</v>
      </c>
      <c r="D56" s="25">
        <v>11.252117224290453</v>
      </c>
      <c r="E56" s="25">
        <v>0.14788277570954733</v>
      </c>
    </row>
    <row r="57" spans="3:5" x14ac:dyDescent="0.3">
      <c r="C57" s="25">
        <v>7</v>
      </c>
      <c r="D57" s="25">
        <v>12.279662263284232</v>
      </c>
      <c r="E57" s="25">
        <v>0.52033773671576888</v>
      </c>
    </row>
    <row r="58" spans="3:5" x14ac:dyDescent="0.3">
      <c r="C58" s="25">
        <v>8</v>
      </c>
      <c r="D58" s="25">
        <v>13.39478216355589</v>
      </c>
      <c r="E58" s="25">
        <v>0.20521783644410974</v>
      </c>
    </row>
    <row r="59" spans="3:5" x14ac:dyDescent="0.3">
      <c r="C59" s="25">
        <v>9</v>
      </c>
      <c r="D59" s="25">
        <v>14.390216420081115</v>
      </c>
      <c r="E59" s="25">
        <v>0.2097835799188843</v>
      </c>
    </row>
    <row r="60" spans="3:5" x14ac:dyDescent="0.3">
      <c r="C60" s="25">
        <v>10</v>
      </c>
      <c r="D60" s="25">
        <v>15.662971070652958</v>
      </c>
      <c r="E60" s="25">
        <v>0.73702892934704067</v>
      </c>
    </row>
    <row r="61" spans="3:5" x14ac:dyDescent="0.3">
      <c r="C61" s="25">
        <v>11</v>
      </c>
      <c r="D61" s="25">
        <v>16.897776614671049</v>
      </c>
      <c r="E61" s="25">
        <v>0.90222338532895208</v>
      </c>
    </row>
    <row r="62" spans="3:5" x14ac:dyDescent="0.3">
      <c r="C62" s="25">
        <v>12</v>
      </c>
      <c r="D62" s="25">
        <v>18.517911548311808</v>
      </c>
      <c r="E62" s="25">
        <v>8.2088451688193231E-2</v>
      </c>
    </row>
    <row r="63" spans="3:5" x14ac:dyDescent="0.3">
      <c r="C63" s="25">
        <v>13</v>
      </c>
      <c r="D63" s="25">
        <v>20.178914750548913</v>
      </c>
      <c r="E63" s="25">
        <v>-0.17891475054891259</v>
      </c>
    </row>
    <row r="64" spans="3:5" x14ac:dyDescent="0.3">
      <c r="C64" s="25">
        <v>14</v>
      </c>
      <c r="D64" s="25">
        <v>21.886624545467551</v>
      </c>
      <c r="E64" s="25">
        <v>1.3375454532447151E-2</v>
      </c>
    </row>
    <row r="65" spans="3:5" x14ac:dyDescent="0.3">
      <c r="C65" s="25">
        <v>15</v>
      </c>
      <c r="D65" s="25">
        <v>24.858331504830247</v>
      </c>
      <c r="E65" s="25">
        <v>4.1668495169751907E-2</v>
      </c>
    </row>
    <row r="66" spans="3:5" x14ac:dyDescent="0.3">
      <c r="C66" s="25">
        <v>16</v>
      </c>
      <c r="D66" s="25">
        <v>27.208256949119999</v>
      </c>
      <c r="E66" s="25">
        <v>9.1743050880001675E-2</v>
      </c>
    </row>
    <row r="67" spans="3:5" ht="15" thickBot="1" x14ac:dyDescent="0.35">
      <c r="C67" s="26">
        <v>17</v>
      </c>
      <c r="D67" s="26">
        <v>29.925996810776841</v>
      </c>
      <c r="E67" s="26">
        <v>-0.8259968107768394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8CE10-87B3-48E2-AFB9-5876517231A8}">
  <dimension ref="B2:K68"/>
  <sheetViews>
    <sheetView workbookViewId="0">
      <selection activeCell="J26" sqref="J26"/>
    </sheetView>
  </sheetViews>
  <sheetFormatPr defaultRowHeight="14.4" x14ac:dyDescent="0.3"/>
  <cols>
    <col min="4" max="4" width="12.33203125" bestFit="1" customWidth="1"/>
    <col min="5" max="5" width="15.6640625" bestFit="1" customWidth="1"/>
    <col min="6" max="6" width="11" customWidth="1"/>
    <col min="7" max="7" width="12" bestFit="1" customWidth="1"/>
    <col min="8" max="8" width="14.88671875" bestFit="1" customWidth="1"/>
  </cols>
  <sheetData>
    <row r="2" spans="2:10" x14ac:dyDescent="0.3">
      <c r="B2" s="1" t="s">
        <v>88</v>
      </c>
      <c r="C2" s="1" t="s">
        <v>10</v>
      </c>
      <c r="D2" s="1" t="s">
        <v>89</v>
      </c>
      <c r="E2" s="1" t="s">
        <v>102</v>
      </c>
      <c r="F2" s="1" t="s">
        <v>103</v>
      </c>
      <c r="G2" s="1" t="s">
        <v>98</v>
      </c>
      <c r="H2" s="1" t="s">
        <v>99</v>
      </c>
      <c r="I2" s="1" t="s">
        <v>95</v>
      </c>
      <c r="J2" s="1" t="s">
        <v>96</v>
      </c>
    </row>
    <row r="3" spans="2:10" x14ac:dyDescent="0.3">
      <c r="B3" s="1">
        <v>1980</v>
      </c>
      <c r="C3" s="3">
        <v>8</v>
      </c>
      <c r="D3" s="3">
        <v>336.1</v>
      </c>
      <c r="E3" s="3">
        <v>5.5</v>
      </c>
      <c r="F3" s="3">
        <f>$D$44*D3+$D$45*E3+$D$43</f>
        <v>8.060394054415486</v>
      </c>
      <c r="G3" s="3">
        <f>C3-F3</f>
        <v>-6.0394054415485954E-2</v>
      </c>
      <c r="H3" s="3"/>
      <c r="I3" s="3"/>
      <c r="J3" s="3">
        <f>G3*G3</f>
        <v>3.6474418087406786E-3</v>
      </c>
    </row>
    <row r="4" spans="2:10" x14ac:dyDescent="0.3">
      <c r="B4" s="1">
        <v>1981</v>
      </c>
      <c r="C4" s="3">
        <v>8.1999999999999993</v>
      </c>
      <c r="D4" s="3">
        <v>349.4</v>
      </c>
      <c r="E4" s="3">
        <v>5.5</v>
      </c>
      <c r="F4" s="3">
        <f t="shared" ref="F4:F19" si="0">$D$44*D4+$D$45*E4+$D$43</f>
        <v>8.4560580500998412</v>
      </c>
      <c r="G4" s="3">
        <f>C4-F4</f>
        <v>-0.25605805009984195</v>
      </c>
      <c r="H4" s="3">
        <f>G4-G3</f>
        <v>-0.195663995684356</v>
      </c>
      <c r="I4" s="3">
        <f>H4^2</f>
        <v>3.8284399207167683E-2</v>
      </c>
      <c r="J4" s="3">
        <f t="shared" ref="J4:J19" si="1">G4*G4</f>
        <v>6.5565725020933163E-2</v>
      </c>
    </row>
    <row r="5" spans="2:10" x14ac:dyDescent="0.3">
      <c r="B5" s="1">
        <v>1982</v>
      </c>
      <c r="C5" s="3">
        <v>8.5</v>
      </c>
      <c r="D5" s="3">
        <v>362.9</v>
      </c>
      <c r="E5" s="3">
        <v>6.7</v>
      </c>
      <c r="F5" s="3">
        <f t="shared" si="0"/>
        <v>8.4378288332036906</v>
      </c>
      <c r="G5" s="3">
        <f>C5-F5</f>
        <v>6.2171166796309407E-2</v>
      </c>
      <c r="H5" s="3">
        <f t="shared" ref="H5:H19" si="2">G5-G4</f>
        <v>0.31822921689615136</v>
      </c>
      <c r="I5" s="3">
        <f t="shared" ref="I5:I19" si="3">H5^2</f>
        <v>0.10126983448633775</v>
      </c>
      <c r="J5" s="3">
        <f t="shared" si="1"/>
        <v>3.8652539808145254E-3</v>
      </c>
    </row>
    <row r="6" spans="2:10" x14ac:dyDescent="0.3">
      <c r="B6" s="1">
        <v>1983</v>
      </c>
      <c r="C6" s="3">
        <v>9.1999999999999993</v>
      </c>
      <c r="D6" s="3">
        <v>383.9</v>
      </c>
      <c r="E6" s="3">
        <v>5.5</v>
      </c>
      <c r="F6" s="3">
        <f t="shared" si="0"/>
        <v>9.4824045050705426</v>
      </c>
      <c r="G6" s="3">
        <f>C6-F6</f>
        <v>-0.28240450507054327</v>
      </c>
      <c r="H6" s="3">
        <f t="shared" si="2"/>
        <v>-0.34457567186685267</v>
      </c>
      <c r="I6" s="3">
        <f t="shared" si="3"/>
        <v>0.11873239364249293</v>
      </c>
      <c r="J6" s="3">
        <f t="shared" si="1"/>
        <v>7.9752304484138503E-2</v>
      </c>
    </row>
    <row r="7" spans="2:10" x14ac:dyDescent="0.3">
      <c r="B7" s="1">
        <v>1984</v>
      </c>
      <c r="C7" s="3">
        <v>10.199999999999999</v>
      </c>
      <c r="D7" s="3">
        <v>402.8</v>
      </c>
      <c r="E7" s="3">
        <v>5.7</v>
      </c>
      <c r="F7" s="3">
        <f t="shared" si="0"/>
        <v>9.9746900261751623</v>
      </c>
      <c r="G7" s="3">
        <f>C7-F7</f>
        <v>0.22530997382483697</v>
      </c>
      <c r="H7" s="3">
        <f t="shared" si="2"/>
        <v>0.50771447889538024</v>
      </c>
      <c r="I7" s="3">
        <f t="shared" si="3"/>
        <v>0.25777399208000751</v>
      </c>
      <c r="J7" s="3">
        <f t="shared" si="1"/>
        <v>5.0764584304948721E-2</v>
      </c>
    </row>
    <row r="8" spans="2:10" x14ac:dyDescent="0.3">
      <c r="B8" s="1">
        <v>1985</v>
      </c>
      <c r="C8" s="3">
        <v>11.4</v>
      </c>
      <c r="D8" s="3">
        <v>437</v>
      </c>
      <c r="E8" s="3">
        <v>5.2</v>
      </c>
      <c r="F8" s="3">
        <f t="shared" si="0"/>
        <v>11.167046332322707</v>
      </c>
      <c r="G8" s="3">
        <f>C8-F8</f>
        <v>0.2329536676772932</v>
      </c>
      <c r="H8" s="3">
        <f t="shared" si="2"/>
        <v>7.6436938524562237E-3</v>
      </c>
      <c r="I8" s="3">
        <f t="shared" si="3"/>
        <v>5.8426055710077067E-5</v>
      </c>
      <c r="J8" s="3">
        <f t="shared" si="1"/>
        <v>5.4267411284302756E-2</v>
      </c>
    </row>
    <row r="9" spans="2:10" x14ac:dyDescent="0.3">
      <c r="B9" s="1">
        <v>1986</v>
      </c>
      <c r="C9" s="3">
        <v>12.8</v>
      </c>
      <c r="D9" s="3">
        <v>472.2</v>
      </c>
      <c r="E9" s="3">
        <v>4.5</v>
      </c>
      <c r="F9" s="3">
        <f t="shared" si="0"/>
        <v>12.459125652261777</v>
      </c>
      <c r="G9" s="3">
        <f>C9-F9</f>
        <v>0.34087434773822345</v>
      </c>
      <c r="H9" s="3">
        <f t="shared" si="2"/>
        <v>0.10792068006093025</v>
      </c>
      <c r="I9" s="3">
        <f t="shared" si="3"/>
        <v>1.1646873184813668E-2</v>
      </c>
      <c r="J9" s="3">
        <f t="shared" si="1"/>
        <v>0.11619532094595929</v>
      </c>
    </row>
    <row r="10" spans="2:10" x14ac:dyDescent="0.3">
      <c r="B10" s="1">
        <v>1987</v>
      </c>
      <c r="C10" s="3">
        <v>13.6</v>
      </c>
      <c r="D10" s="3">
        <v>510.4</v>
      </c>
      <c r="E10" s="3">
        <v>3.8</v>
      </c>
      <c r="F10" s="3">
        <f t="shared" si="0"/>
        <v>13.840452490024388</v>
      </c>
      <c r="G10" s="3">
        <f>C10-F10</f>
        <v>-0.24045249002438851</v>
      </c>
      <c r="H10" s="3">
        <f t="shared" si="2"/>
        <v>-0.58132683776261196</v>
      </c>
      <c r="I10" s="3">
        <f t="shared" si="3"/>
        <v>0.33794089230307817</v>
      </c>
      <c r="J10" s="3">
        <f t="shared" si="1"/>
        <v>5.7817399958928657E-2</v>
      </c>
    </row>
    <row r="11" spans="2:10" x14ac:dyDescent="0.3">
      <c r="B11" s="1">
        <v>1988</v>
      </c>
      <c r="C11" s="3">
        <v>14.6</v>
      </c>
      <c r="D11" s="3">
        <v>544.5</v>
      </c>
      <c r="E11" s="3">
        <v>3.8</v>
      </c>
      <c r="F11" s="3">
        <f t="shared" si="0"/>
        <v>14.854899275951952</v>
      </c>
      <c r="G11" s="3">
        <f>C11-F11</f>
        <v>-0.25489927595195283</v>
      </c>
      <c r="H11" s="3">
        <f t="shared" si="2"/>
        <v>-1.4446785927564321E-2</v>
      </c>
      <c r="I11" s="3">
        <f t="shared" si="3"/>
        <v>2.0870962363687048E-4</v>
      </c>
      <c r="J11" s="3">
        <f t="shared" si="1"/>
        <v>6.4973640880829797E-2</v>
      </c>
    </row>
    <row r="12" spans="2:10" x14ac:dyDescent="0.3">
      <c r="B12" s="1">
        <v>1989</v>
      </c>
      <c r="C12" s="3">
        <v>16.399999999999999</v>
      </c>
      <c r="D12" s="3">
        <v>588.1</v>
      </c>
      <c r="E12" s="3">
        <v>3.6</v>
      </c>
      <c r="F12" s="3">
        <f t="shared" si="0"/>
        <v>16.221937042837737</v>
      </c>
      <c r="G12" s="3">
        <f>C12-F12</f>
        <v>0.17806295716226117</v>
      </c>
      <c r="H12" s="3">
        <f t="shared" si="2"/>
        <v>0.432962233114214</v>
      </c>
      <c r="I12" s="3">
        <f t="shared" si="3"/>
        <v>0.18745629530324698</v>
      </c>
      <c r="J12" s="3">
        <f t="shared" si="1"/>
        <v>3.1706416713369254E-2</v>
      </c>
    </row>
    <row r="13" spans="2:10" x14ac:dyDescent="0.3">
      <c r="B13" s="1">
        <v>1990</v>
      </c>
      <c r="C13" s="3">
        <v>17.8</v>
      </c>
      <c r="D13" s="3">
        <v>630.4</v>
      </c>
      <c r="E13" s="3">
        <v>3.5</v>
      </c>
      <c r="F13" s="3">
        <f t="shared" si="0"/>
        <v>17.515313964741477</v>
      </c>
      <c r="G13" s="3">
        <f>C13-F13</f>
        <v>0.28468603525852387</v>
      </c>
      <c r="H13" s="3">
        <f t="shared" si="2"/>
        <v>0.1066230780962627</v>
      </c>
      <c r="I13" s="3">
        <f t="shared" si="3"/>
        <v>1.1368480782721735E-2</v>
      </c>
      <c r="J13" s="3">
        <f t="shared" si="1"/>
        <v>8.1046138671217502E-2</v>
      </c>
    </row>
    <row r="14" spans="2:10" x14ac:dyDescent="0.3">
      <c r="B14" s="1">
        <v>1991</v>
      </c>
      <c r="C14" s="3">
        <v>18.600000000000001</v>
      </c>
      <c r="D14" s="3">
        <v>685.9</v>
      </c>
      <c r="E14" s="3">
        <v>4.9000000000000004</v>
      </c>
      <c r="F14" s="3">
        <f t="shared" si="0"/>
        <v>18.676576156191199</v>
      </c>
      <c r="G14" s="3">
        <f>C14-F14</f>
        <v>-7.6576156191197953E-2</v>
      </c>
      <c r="H14" s="3">
        <f t="shared" si="2"/>
        <v>-0.36126219144972183</v>
      </c>
      <c r="I14" s="3">
        <f t="shared" si="3"/>
        <v>0.13051037097105547</v>
      </c>
      <c r="J14" s="3">
        <f t="shared" si="1"/>
        <v>5.8639076970187446E-3</v>
      </c>
    </row>
    <row r="15" spans="2:10" x14ac:dyDescent="0.3">
      <c r="B15" s="1">
        <v>1992</v>
      </c>
      <c r="C15" s="3">
        <v>20</v>
      </c>
      <c r="D15" s="3">
        <v>742.8</v>
      </c>
      <c r="E15" s="3">
        <v>5.9</v>
      </c>
      <c r="F15" s="3">
        <f t="shared" si="0"/>
        <v>20.019434871659261</v>
      </c>
      <c r="G15" s="3">
        <f>C15-F15</f>
        <v>-1.9434871659260722E-2</v>
      </c>
      <c r="H15" s="3">
        <f t="shared" si="2"/>
        <v>5.7141284531937231E-2</v>
      </c>
      <c r="I15" s="3">
        <f t="shared" si="3"/>
        <v>3.2651263979598089E-3</v>
      </c>
      <c r="J15" s="3">
        <f t="shared" si="1"/>
        <v>3.7771423641193562E-4</v>
      </c>
    </row>
    <row r="16" spans="2:10" x14ac:dyDescent="0.3">
      <c r="B16" s="1">
        <v>1993</v>
      </c>
      <c r="C16" s="3">
        <v>21.9</v>
      </c>
      <c r="D16" s="3">
        <v>801.3</v>
      </c>
      <c r="E16" s="3">
        <v>5.6</v>
      </c>
      <c r="F16" s="3">
        <f t="shared" si="0"/>
        <v>21.864722230993795</v>
      </c>
      <c r="G16" s="3">
        <f>C16-F16</f>
        <v>3.5277769006203386E-2</v>
      </c>
      <c r="H16" s="3">
        <f t="shared" si="2"/>
        <v>5.4712640665464107E-2</v>
      </c>
      <c r="I16" s="3">
        <f t="shared" si="3"/>
        <v>2.9934730485881968E-3</v>
      </c>
      <c r="J16" s="3">
        <f t="shared" si="1"/>
        <v>1.2445209860550443E-3</v>
      </c>
    </row>
    <row r="17" spans="2:11" x14ac:dyDescent="0.3">
      <c r="B17" s="1">
        <v>1994</v>
      </c>
      <c r="C17" s="3">
        <v>24.9</v>
      </c>
      <c r="D17" s="3">
        <v>903.1</v>
      </c>
      <c r="E17" s="3">
        <v>4.9000000000000004</v>
      </c>
      <c r="F17" s="3">
        <f t="shared" si="0"/>
        <v>25.138096446615439</v>
      </c>
      <c r="G17" s="3">
        <f>C17-F17</f>
        <v>-0.23809644661544027</v>
      </c>
      <c r="H17" s="3">
        <f t="shared" si="2"/>
        <v>-0.27337421562164366</v>
      </c>
      <c r="I17" s="3">
        <f t="shared" si="3"/>
        <v>7.4733461766748915E-2</v>
      </c>
      <c r="J17" s="3">
        <f t="shared" si="1"/>
        <v>5.6689917890899201E-2</v>
      </c>
    </row>
    <row r="18" spans="2:11" x14ac:dyDescent="0.3">
      <c r="B18" s="1">
        <v>1995</v>
      </c>
      <c r="C18" s="3">
        <v>27.3</v>
      </c>
      <c r="D18" s="3">
        <v>983.6</v>
      </c>
      <c r="E18" s="3">
        <v>5.6</v>
      </c>
      <c r="F18" s="3">
        <f t="shared" si="0"/>
        <v>27.287996397404196</v>
      </c>
      <c r="G18" s="3">
        <f>C18-F18</f>
        <v>1.2003602595804352E-2</v>
      </c>
      <c r="H18" s="3">
        <f t="shared" si="2"/>
        <v>0.25010004921124462</v>
      </c>
      <c r="I18" s="3">
        <f t="shared" si="3"/>
        <v>6.2550034615466987E-2</v>
      </c>
      <c r="J18" s="3">
        <f t="shared" si="1"/>
        <v>1.4408647527800099E-4</v>
      </c>
    </row>
    <row r="19" spans="2:11" x14ac:dyDescent="0.3">
      <c r="B19" s="1">
        <v>1996</v>
      </c>
      <c r="C19" s="3">
        <v>29.1</v>
      </c>
      <c r="D19" s="3">
        <v>1076.7</v>
      </c>
      <c r="E19" s="3">
        <v>8.5</v>
      </c>
      <c r="F19" s="3">
        <f t="shared" si="0"/>
        <v>29.043023670031353</v>
      </c>
      <c r="G19" s="3">
        <f>C19-F19</f>
        <v>5.6976329968648542E-2</v>
      </c>
      <c r="H19" s="3">
        <f t="shared" si="2"/>
        <v>4.497272737284419E-2</v>
      </c>
      <c r="I19" s="3">
        <f t="shared" si="3"/>
        <v>2.0225462073521689E-3</v>
      </c>
      <c r="J19" s="3">
        <f t="shared" si="1"/>
        <v>3.2463021766963181E-3</v>
      </c>
    </row>
    <row r="21" spans="2:11" x14ac:dyDescent="0.3">
      <c r="H21" s="40">
        <f>SUM(I3:I19)</f>
        <v>1.3408153096763848</v>
      </c>
      <c r="I21" s="40">
        <f>SUM(J3:J19)</f>
        <v>0.67716808751654201</v>
      </c>
    </row>
    <row r="23" spans="2:11" x14ac:dyDescent="0.3">
      <c r="I23" s="15" t="s">
        <v>97</v>
      </c>
      <c r="J23" s="15">
        <f>H21/I21</f>
        <v>1.9800332212844143</v>
      </c>
    </row>
    <row r="25" spans="2:11" x14ac:dyDescent="0.3">
      <c r="I25" t="s">
        <v>100</v>
      </c>
      <c r="J25">
        <v>0.77300000000000002</v>
      </c>
    </row>
    <row r="26" spans="2:11" x14ac:dyDescent="0.3">
      <c r="I26" t="s">
        <v>101</v>
      </c>
      <c r="J26">
        <v>1.2549999999999999</v>
      </c>
    </row>
    <row r="27" spans="2:11" x14ac:dyDescent="0.3">
      <c r="C27" t="s">
        <v>31</v>
      </c>
    </row>
    <row r="28" spans="2:11" ht="15" thickBot="1" x14ac:dyDescent="0.35"/>
    <row r="29" spans="2:11" s="41" customFormat="1" x14ac:dyDescent="0.3">
      <c r="C29" s="28" t="s">
        <v>32</v>
      </c>
      <c r="D29" s="28"/>
      <c r="E29"/>
      <c r="F29"/>
      <c r="G29"/>
      <c r="H29"/>
      <c r="I29"/>
      <c r="J29"/>
      <c r="K29"/>
    </row>
    <row r="30" spans="2:11" s="41" customFormat="1" x14ac:dyDescent="0.3">
      <c r="C30" s="25" t="s">
        <v>33</v>
      </c>
      <c r="D30" s="25">
        <v>0.99954207401742445</v>
      </c>
      <c r="E30"/>
      <c r="F30"/>
      <c r="G30"/>
      <c r="H30"/>
      <c r="I30"/>
      <c r="J30"/>
      <c r="K30"/>
    </row>
    <row r="31" spans="2:11" s="41" customFormat="1" x14ac:dyDescent="0.3">
      <c r="C31" s="25" t="s">
        <v>34</v>
      </c>
      <c r="D31" s="25">
        <v>0.99908435773105453</v>
      </c>
      <c r="E31"/>
      <c r="F31"/>
      <c r="G31"/>
      <c r="H31"/>
      <c r="I31"/>
      <c r="J31"/>
      <c r="K31"/>
    </row>
    <row r="32" spans="2:11" s="41" customFormat="1" x14ac:dyDescent="0.3">
      <c r="C32" s="25" t="s">
        <v>35</v>
      </c>
      <c r="D32" s="25">
        <v>0.99895355169263378</v>
      </c>
      <c r="E32"/>
      <c r="F32"/>
      <c r="G32"/>
      <c r="H32"/>
      <c r="I32"/>
      <c r="J32"/>
      <c r="K32"/>
    </row>
    <row r="33" spans="3:11" s="41" customFormat="1" x14ac:dyDescent="0.3">
      <c r="C33" s="25" t="s">
        <v>36</v>
      </c>
      <c r="D33" s="25">
        <v>0.2199298731603426</v>
      </c>
      <c r="E33"/>
      <c r="F33"/>
      <c r="G33"/>
      <c r="H33"/>
      <c r="I33"/>
      <c r="J33"/>
      <c r="K33"/>
    </row>
    <row r="34" spans="3:11" s="41" customFormat="1" ht="15" thickBot="1" x14ac:dyDescent="0.35">
      <c r="C34" s="26" t="s">
        <v>37</v>
      </c>
      <c r="D34" s="26">
        <v>17</v>
      </c>
      <c r="E34"/>
      <c r="F34"/>
      <c r="G34"/>
      <c r="H34"/>
      <c r="I34"/>
      <c r="J34"/>
      <c r="K34"/>
    </row>
    <row r="35" spans="3:11" s="41" customFormat="1" x14ac:dyDescent="0.3">
      <c r="C35"/>
      <c r="D35"/>
      <c r="E35"/>
      <c r="F35"/>
      <c r="G35"/>
      <c r="H35"/>
      <c r="I35"/>
      <c r="J35"/>
      <c r="K35"/>
    </row>
    <row r="36" spans="3:11" s="41" customFormat="1" ht="15" thickBot="1" x14ac:dyDescent="0.35">
      <c r="C36" t="s">
        <v>38</v>
      </c>
      <c r="D36"/>
      <c r="E36"/>
      <c r="F36"/>
      <c r="G36"/>
      <c r="H36"/>
      <c r="I36"/>
      <c r="J36"/>
      <c r="K36"/>
    </row>
    <row r="37" spans="3:11" s="41" customFormat="1" x14ac:dyDescent="0.3">
      <c r="C37" s="27"/>
      <c r="D37" s="27" t="s">
        <v>43</v>
      </c>
      <c r="E37" s="27" t="s">
        <v>44</v>
      </c>
      <c r="F37" s="27" t="s">
        <v>45</v>
      </c>
      <c r="G37" s="27" t="s">
        <v>46</v>
      </c>
      <c r="H37" s="27" t="s">
        <v>47</v>
      </c>
      <c r="I37"/>
      <c r="J37"/>
      <c r="K37"/>
    </row>
    <row r="38" spans="3:11" s="41" customFormat="1" x14ac:dyDescent="0.3">
      <c r="C38" s="25" t="s">
        <v>39</v>
      </c>
      <c r="D38" s="25">
        <v>2</v>
      </c>
      <c r="E38" s="25">
        <v>738.87812603013049</v>
      </c>
      <c r="F38" s="25">
        <v>369.43906301506524</v>
      </c>
      <c r="G38" s="25">
        <v>7637.9070094388817</v>
      </c>
      <c r="H38" s="25">
        <v>5.3961104461295857E-22</v>
      </c>
      <c r="I38"/>
      <c r="J38"/>
      <c r="K38"/>
    </row>
    <row r="39" spans="3:11" s="41" customFormat="1" x14ac:dyDescent="0.3">
      <c r="C39" s="25" t="s">
        <v>40</v>
      </c>
      <c r="D39" s="25">
        <v>14</v>
      </c>
      <c r="E39" s="25">
        <v>0.67716808751654134</v>
      </c>
      <c r="F39" s="25">
        <v>4.8369149108324384E-2</v>
      </c>
      <c r="G39" s="25"/>
      <c r="H39" s="25"/>
      <c r="I39"/>
      <c r="J39"/>
      <c r="K39"/>
    </row>
    <row r="40" spans="3:11" s="41" customFormat="1" ht="15" thickBot="1" x14ac:dyDescent="0.35">
      <c r="C40" s="26" t="s">
        <v>41</v>
      </c>
      <c r="D40" s="26">
        <v>16</v>
      </c>
      <c r="E40" s="26">
        <v>739.55529411764701</v>
      </c>
      <c r="F40" s="26"/>
      <c r="G40" s="26"/>
      <c r="H40" s="26"/>
      <c r="I40"/>
      <c r="J40"/>
      <c r="K40"/>
    </row>
    <row r="41" spans="3:11" s="41" customFormat="1" ht="15" thickBot="1" x14ac:dyDescent="0.35">
      <c r="C41"/>
      <c r="D41"/>
      <c r="E41"/>
      <c r="F41"/>
      <c r="G41"/>
      <c r="H41"/>
      <c r="I41"/>
      <c r="J41"/>
      <c r="K41"/>
    </row>
    <row r="42" spans="3:11" s="41" customFormat="1" x14ac:dyDescent="0.3">
      <c r="C42" s="27"/>
      <c r="D42" s="27" t="s">
        <v>48</v>
      </c>
      <c r="E42" s="27" t="s">
        <v>36</v>
      </c>
      <c r="F42" s="27" t="s">
        <v>49</v>
      </c>
      <c r="G42" s="27" t="s">
        <v>50</v>
      </c>
      <c r="H42" s="27" t="s">
        <v>51</v>
      </c>
      <c r="I42" s="27" t="s">
        <v>52</v>
      </c>
      <c r="J42" s="27" t="s">
        <v>53</v>
      </c>
      <c r="K42" s="27" t="s">
        <v>54</v>
      </c>
    </row>
    <row r="43" spans="3:11" s="41" customFormat="1" x14ac:dyDescent="0.3">
      <c r="C43" s="25" t="s">
        <v>42</v>
      </c>
      <c r="D43" s="25">
        <v>-1.4022226530508108E-2</v>
      </c>
      <c r="E43" s="25">
        <v>0.24979508928412</v>
      </c>
      <c r="F43" s="25">
        <v>-5.6134916705904717E-2</v>
      </c>
      <c r="G43" s="25">
        <v>0.95602760367970674</v>
      </c>
      <c r="H43" s="25">
        <v>-0.54977940873432807</v>
      </c>
      <c r="I43" s="25">
        <v>0.52173495567331185</v>
      </c>
      <c r="J43" s="25">
        <v>-0.54977940873432807</v>
      </c>
      <c r="K43" s="25">
        <v>0.52173495567331185</v>
      </c>
    </row>
    <row r="44" spans="3:11" s="41" customFormat="1" x14ac:dyDescent="0.3">
      <c r="C44" s="25" t="s">
        <v>89</v>
      </c>
      <c r="D44" s="25">
        <v>2.9749172607846409E-2</v>
      </c>
      <c r="E44" s="25">
        <v>2.4798579338347436E-4</v>
      </c>
      <c r="F44" s="25">
        <v>119.96321322263648</v>
      </c>
      <c r="G44" s="25">
        <v>1.7162441945813798E-22</v>
      </c>
      <c r="H44" s="25">
        <v>2.9217295979404798E-2</v>
      </c>
      <c r="I44" s="25">
        <v>3.0281049236288021E-2</v>
      </c>
      <c r="J44" s="25">
        <v>2.9217295979404798E-2</v>
      </c>
      <c r="K44" s="25">
        <v>3.0281049236288021E-2</v>
      </c>
    </row>
    <row r="45" spans="3:11" s="41" customFormat="1" ht="15" thickBot="1" x14ac:dyDescent="0.35">
      <c r="C45" s="26" t="s">
        <v>102</v>
      </c>
      <c r="D45" s="26">
        <v>-0.3498692059183971</v>
      </c>
      <c r="E45" s="26">
        <v>4.6561412931339224E-2</v>
      </c>
      <c r="F45" s="26">
        <v>-7.5141449516217245</v>
      </c>
      <c r="G45" s="26">
        <v>2.8177661587146377E-6</v>
      </c>
      <c r="H45" s="26">
        <v>-0.44973350454417738</v>
      </c>
      <c r="I45" s="26">
        <v>-0.25000490729261682</v>
      </c>
      <c r="J45" s="26">
        <v>-0.44973350454417738</v>
      </c>
      <c r="K45" s="26">
        <v>-0.25000490729261682</v>
      </c>
    </row>
    <row r="46" spans="3:11" s="41" customFormat="1" x14ac:dyDescent="0.3">
      <c r="C46"/>
      <c r="D46"/>
      <c r="E46"/>
      <c r="F46"/>
      <c r="G46"/>
      <c r="H46"/>
      <c r="I46"/>
      <c r="J46"/>
      <c r="K46"/>
    </row>
    <row r="47" spans="3:11" s="41" customFormat="1" x14ac:dyDescent="0.3">
      <c r="C47"/>
      <c r="D47"/>
      <c r="E47"/>
      <c r="F47"/>
      <c r="G47"/>
      <c r="H47"/>
      <c r="I47"/>
      <c r="J47"/>
      <c r="K47"/>
    </row>
    <row r="48" spans="3:11" s="41" customFormat="1" x14ac:dyDescent="0.3">
      <c r="C48"/>
      <c r="D48"/>
      <c r="E48"/>
      <c r="F48"/>
      <c r="G48"/>
      <c r="H48"/>
      <c r="I48"/>
      <c r="J48"/>
      <c r="K48"/>
    </row>
    <row r="49" spans="3:11" s="41" customFormat="1" x14ac:dyDescent="0.3">
      <c r="C49" t="s">
        <v>55</v>
      </c>
      <c r="D49"/>
      <c r="E49"/>
      <c r="F49"/>
      <c r="G49"/>
      <c r="H49"/>
      <c r="I49"/>
      <c r="J49"/>
      <c r="K49"/>
    </row>
    <row r="50" spans="3:11" s="41" customFormat="1" ht="15" thickBot="1" x14ac:dyDescent="0.35">
      <c r="C50"/>
      <c r="D50"/>
      <c r="E50"/>
      <c r="F50"/>
      <c r="G50"/>
      <c r="H50"/>
      <c r="I50"/>
      <c r="J50"/>
      <c r="K50"/>
    </row>
    <row r="51" spans="3:11" s="41" customFormat="1" x14ac:dyDescent="0.3">
      <c r="C51" s="27" t="s">
        <v>56</v>
      </c>
      <c r="D51" s="27" t="s">
        <v>90</v>
      </c>
      <c r="E51" s="27" t="s">
        <v>58</v>
      </c>
      <c r="F51"/>
      <c r="G51"/>
      <c r="H51"/>
      <c r="I51"/>
      <c r="J51"/>
      <c r="K51"/>
    </row>
    <row r="52" spans="3:11" s="41" customFormat="1" x14ac:dyDescent="0.3">
      <c r="C52" s="25">
        <v>1</v>
      </c>
      <c r="D52" s="25">
        <v>8.060394054415486</v>
      </c>
      <c r="E52" s="25">
        <v>-6.0394054415485954E-2</v>
      </c>
      <c r="F52"/>
      <c r="G52"/>
      <c r="H52"/>
      <c r="I52"/>
      <c r="J52"/>
      <c r="K52"/>
    </row>
    <row r="53" spans="3:11" s="41" customFormat="1" x14ac:dyDescent="0.3">
      <c r="C53" s="25">
        <v>2</v>
      </c>
      <c r="D53" s="25">
        <v>8.4560580500998412</v>
      </c>
      <c r="E53" s="25">
        <v>-0.25605805009984195</v>
      </c>
      <c r="F53"/>
      <c r="G53"/>
      <c r="H53"/>
      <c r="I53"/>
      <c r="J53"/>
      <c r="K53"/>
    </row>
    <row r="54" spans="3:11" s="41" customFormat="1" x14ac:dyDescent="0.3">
      <c r="C54" s="25">
        <v>3</v>
      </c>
      <c r="D54" s="25">
        <v>8.4378288332036924</v>
      </c>
      <c r="E54" s="25">
        <v>6.2171166796307631E-2</v>
      </c>
      <c r="F54"/>
      <c r="G54"/>
      <c r="H54"/>
      <c r="I54"/>
      <c r="J54"/>
      <c r="K54"/>
    </row>
    <row r="55" spans="3:11" s="41" customFormat="1" x14ac:dyDescent="0.3">
      <c r="C55" s="25">
        <v>4</v>
      </c>
      <c r="D55" s="25">
        <v>9.4824045050705426</v>
      </c>
      <c r="E55" s="25">
        <v>-0.28240450507054327</v>
      </c>
      <c r="F55"/>
      <c r="G55"/>
      <c r="H55"/>
      <c r="I55"/>
      <c r="J55"/>
      <c r="K55"/>
    </row>
    <row r="56" spans="3:11" s="41" customFormat="1" x14ac:dyDescent="0.3">
      <c r="C56" s="25">
        <v>5</v>
      </c>
      <c r="D56" s="25">
        <v>9.9746900261751605</v>
      </c>
      <c r="E56" s="25">
        <v>0.22530997382483875</v>
      </c>
      <c r="F56"/>
      <c r="G56"/>
      <c r="H56"/>
      <c r="I56"/>
      <c r="J56"/>
      <c r="K56"/>
    </row>
    <row r="57" spans="3:11" s="41" customFormat="1" x14ac:dyDescent="0.3">
      <c r="C57" s="25">
        <v>6</v>
      </c>
      <c r="D57" s="25">
        <v>11.167046332322707</v>
      </c>
      <c r="E57" s="25">
        <v>0.2329536676772932</v>
      </c>
      <c r="F57"/>
      <c r="G57"/>
      <c r="H57"/>
      <c r="I57"/>
      <c r="J57"/>
      <c r="K57"/>
    </row>
    <row r="58" spans="3:11" s="41" customFormat="1" x14ac:dyDescent="0.3">
      <c r="C58" s="25">
        <v>7</v>
      </c>
      <c r="D58" s="25">
        <v>12.459125652261777</v>
      </c>
      <c r="E58" s="25">
        <v>0.34087434773822345</v>
      </c>
      <c r="F58"/>
      <c r="G58"/>
      <c r="H58"/>
      <c r="I58"/>
      <c r="J58"/>
      <c r="K58"/>
    </row>
    <row r="59" spans="3:11" s="41" customFormat="1" x14ac:dyDescent="0.3">
      <c r="C59" s="25">
        <v>8</v>
      </c>
      <c r="D59" s="25">
        <v>13.840452490024388</v>
      </c>
      <c r="E59" s="25">
        <v>-0.24045249002438851</v>
      </c>
      <c r="F59"/>
      <c r="G59"/>
      <c r="H59"/>
      <c r="I59"/>
      <c r="J59"/>
      <c r="K59"/>
    </row>
    <row r="60" spans="3:11" s="41" customFormat="1" x14ac:dyDescent="0.3">
      <c r="C60" s="25">
        <v>9</v>
      </c>
      <c r="D60" s="25">
        <v>14.854899275951954</v>
      </c>
      <c r="E60" s="25">
        <v>-0.25489927595195461</v>
      </c>
      <c r="F60"/>
      <c r="G60"/>
      <c r="H60"/>
      <c r="I60"/>
      <c r="J60"/>
      <c r="K60"/>
    </row>
    <row r="61" spans="3:11" s="41" customFormat="1" x14ac:dyDescent="0.3">
      <c r="C61" s="25">
        <v>10</v>
      </c>
      <c r="D61" s="25">
        <v>16.221937042837737</v>
      </c>
      <c r="E61" s="25">
        <v>0.17806295716226117</v>
      </c>
      <c r="F61"/>
      <c r="G61"/>
      <c r="H61"/>
      <c r="I61"/>
      <c r="J61"/>
      <c r="K61"/>
    </row>
    <row r="62" spans="3:11" s="41" customFormat="1" x14ac:dyDescent="0.3">
      <c r="C62" s="25">
        <v>11</v>
      </c>
      <c r="D62" s="25">
        <v>17.515313964741477</v>
      </c>
      <c r="E62" s="25">
        <v>0.28468603525852387</v>
      </c>
      <c r="F62"/>
      <c r="G62"/>
      <c r="H62"/>
      <c r="I62"/>
      <c r="J62"/>
      <c r="K62"/>
    </row>
    <row r="63" spans="3:11" s="41" customFormat="1" x14ac:dyDescent="0.3">
      <c r="C63" s="25">
        <v>12</v>
      </c>
      <c r="D63" s="25">
        <v>18.676576156191199</v>
      </c>
      <c r="E63" s="25">
        <v>-7.6576156191197953E-2</v>
      </c>
      <c r="F63"/>
      <c r="G63"/>
      <c r="H63"/>
      <c r="I63"/>
      <c r="J63"/>
      <c r="K63"/>
    </row>
    <row r="64" spans="3:11" s="41" customFormat="1" x14ac:dyDescent="0.3">
      <c r="C64" s="25">
        <v>13</v>
      </c>
      <c r="D64" s="25">
        <v>20.019434871659261</v>
      </c>
      <c r="E64" s="25">
        <v>-1.9434871659260722E-2</v>
      </c>
      <c r="F64"/>
      <c r="G64"/>
      <c r="H64"/>
      <c r="I64"/>
      <c r="J64"/>
      <c r="K64"/>
    </row>
    <row r="65" spans="3:11" s="41" customFormat="1" x14ac:dyDescent="0.3">
      <c r="C65" s="25">
        <v>14</v>
      </c>
      <c r="D65" s="25">
        <v>21.864722230993795</v>
      </c>
      <c r="E65" s="25">
        <v>3.5277769006203386E-2</v>
      </c>
      <c r="F65"/>
      <c r="G65"/>
      <c r="H65"/>
      <c r="I65"/>
      <c r="J65"/>
      <c r="K65"/>
    </row>
    <row r="66" spans="3:11" s="41" customFormat="1" x14ac:dyDescent="0.3">
      <c r="C66" s="25">
        <v>15</v>
      </c>
      <c r="D66" s="25">
        <v>25.138096446615439</v>
      </c>
      <c r="E66" s="25">
        <v>-0.23809644661544027</v>
      </c>
      <c r="F66"/>
      <c r="G66"/>
      <c r="H66"/>
      <c r="I66"/>
      <c r="J66"/>
      <c r="K66"/>
    </row>
    <row r="67" spans="3:11" x14ac:dyDescent="0.3">
      <c r="C67" s="25">
        <v>16</v>
      </c>
      <c r="D67" s="25">
        <v>27.287996397404196</v>
      </c>
      <c r="E67" s="25">
        <v>1.2003602595804352E-2</v>
      </c>
    </row>
    <row r="68" spans="3:11" ht="15" thickBot="1" x14ac:dyDescent="0.35">
      <c r="C68" s="26">
        <v>17</v>
      </c>
      <c r="D68" s="26">
        <v>29.043023670031353</v>
      </c>
      <c r="E68" s="26">
        <v>5.6976329968648542E-2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670D6-3565-45DF-A55D-747CCFAE9DF2}">
  <dimension ref="B3:M71"/>
  <sheetViews>
    <sheetView tabSelected="1" workbookViewId="0">
      <selection activeCell="F25" sqref="F25"/>
    </sheetView>
  </sheetViews>
  <sheetFormatPr defaultRowHeight="14.4" x14ac:dyDescent="0.3"/>
  <cols>
    <col min="4" max="4" width="13.6640625" customWidth="1"/>
    <col min="8" max="8" width="9.5546875" bestFit="1" customWidth="1"/>
    <col min="9" max="9" width="14" bestFit="1" customWidth="1"/>
    <col min="10" max="10" width="13.109375" bestFit="1" customWidth="1"/>
    <col min="11" max="11" width="13.88671875" bestFit="1" customWidth="1"/>
  </cols>
  <sheetData>
    <row r="3" spans="2:11" x14ac:dyDescent="0.3">
      <c r="B3" s="21" t="s">
        <v>88</v>
      </c>
      <c r="C3" s="21" t="s">
        <v>10</v>
      </c>
      <c r="D3" s="21" t="s">
        <v>89</v>
      </c>
      <c r="E3" s="21" t="s">
        <v>92</v>
      </c>
      <c r="F3" s="21" t="s">
        <v>93</v>
      </c>
      <c r="G3" s="21" t="s">
        <v>94</v>
      </c>
      <c r="H3" s="21" t="s">
        <v>95</v>
      </c>
      <c r="I3" s="21" t="s">
        <v>96</v>
      </c>
      <c r="J3" s="21" t="s">
        <v>106</v>
      </c>
      <c r="K3" s="21" t="s">
        <v>107</v>
      </c>
    </row>
    <row r="4" spans="2:11" x14ac:dyDescent="0.3">
      <c r="B4" s="21">
        <v>1976</v>
      </c>
      <c r="C4" s="21">
        <v>3307</v>
      </c>
      <c r="D4" s="35">
        <v>273.39999999999998</v>
      </c>
      <c r="E4" s="35">
        <f>$D$44*D4+$D$43</f>
        <v>3332.0356458753076</v>
      </c>
      <c r="F4" s="35">
        <f>C4-E4</f>
        <v>-25.035645875307637</v>
      </c>
      <c r="G4" s="35"/>
      <c r="H4" s="1"/>
      <c r="I4" s="35">
        <f>F4*F4</f>
        <v>626.78356439380832</v>
      </c>
      <c r="J4" s="35"/>
      <c r="K4" s="35"/>
    </row>
    <row r="5" spans="2:11" x14ac:dyDescent="0.3">
      <c r="B5" s="21">
        <v>1977</v>
      </c>
      <c r="C5" s="21">
        <v>3556</v>
      </c>
      <c r="D5" s="35">
        <v>291.3</v>
      </c>
      <c r="E5" s="35">
        <f t="shared" ref="E5:E24" si="0">$D$44*D5+$D$43</f>
        <v>3583.0837514732639</v>
      </c>
      <c r="F5" s="35">
        <f t="shared" ref="F5:F24" si="1">C5-E5</f>
        <v>-27.083751473263874</v>
      </c>
      <c r="G5" s="35">
        <f>F5-F4</f>
        <v>-2.048105597956237</v>
      </c>
      <c r="H5" s="38">
        <f>G5^2</f>
        <v>4.194736540379675</v>
      </c>
      <c r="I5" s="35">
        <f t="shared" ref="I5:I24" si="2">F5*F5</f>
        <v>733.529593865523</v>
      </c>
      <c r="J5" s="35">
        <f>F5*F4</f>
        <v>678.0592108594758</v>
      </c>
      <c r="K5" s="35">
        <f>F4^2</f>
        <v>626.78356439380832</v>
      </c>
    </row>
    <row r="6" spans="2:11" x14ac:dyDescent="0.3">
      <c r="B6" s="21">
        <v>1978</v>
      </c>
      <c r="C6" s="21">
        <v>3601</v>
      </c>
      <c r="D6" s="35">
        <v>306.89999999999998</v>
      </c>
      <c r="E6" s="35">
        <f t="shared" si="0"/>
        <v>3801.8742792569565</v>
      </c>
      <c r="F6" s="35">
        <f t="shared" si="1"/>
        <v>-200.87427925695647</v>
      </c>
      <c r="G6" s="35">
        <f t="shared" ref="G6:G24" si="3">F6-F5</f>
        <v>-173.7905277836926</v>
      </c>
      <c r="H6" s="38">
        <f t="shared" ref="H6:H24" si="4">G6^2</f>
        <v>30203.147547334429</v>
      </c>
      <c r="I6" s="35">
        <f t="shared" si="2"/>
        <v>40350.476067001735</v>
      </c>
      <c r="J6" s="35">
        <f t="shared" ref="J6:J24" si="5">F6*F5</f>
        <v>5440.4290567664139</v>
      </c>
      <c r="K6" s="35">
        <f t="shared" ref="K6:K24" si="6">F5^2</f>
        <v>733.529593865523</v>
      </c>
    </row>
    <row r="7" spans="2:11" x14ac:dyDescent="0.3">
      <c r="B7" s="21">
        <v>1979</v>
      </c>
      <c r="C7" s="21">
        <v>3721</v>
      </c>
      <c r="D7" s="35">
        <v>317.10000000000002</v>
      </c>
      <c r="E7" s="35">
        <f t="shared" si="0"/>
        <v>3944.929624346295</v>
      </c>
      <c r="F7" s="35">
        <f t="shared" si="1"/>
        <v>-223.92962434629499</v>
      </c>
      <c r="G7" s="35">
        <f t="shared" si="3"/>
        <v>-23.055345089338516</v>
      </c>
      <c r="H7" s="38">
        <f t="shared" si="4"/>
        <v>531.54893718848564</v>
      </c>
      <c r="I7" s="35">
        <f t="shared" si="2"/>
        <v>50144.476659872787</v>
      </c>
      <c r="J7" s="35">
        <f t="shared" si="5"/>
        <v>44981.70189484302</v>
      </c>
      <c r="K7" s="35">
        <f t="shared" si="6"/>
        <v>40350.476067001735</v>
      </c>
    </row>
    <row r="8" spans="2:11" x14ac:dyDescent="0.3">
      <c r="B8" s="21">
        <v>1980</v>
      </c>
      <c r="C8" s="21">
        <v>4036</v>
      </c>
      <c r="D8" s="35">
        <v>336.1</v>
      </c>
      <c r="E8" s="35">
        <f t="shared" si="0"/>
        <v>4211.4052671597674</v>
      </c>
      <c r="F8" s="35">
        <f t="shared" si="1"/>
        <v>-175.40526715976739</v>
      </c>
      <c r="G8" s="35">
        <f t="shared" si="3"/>
        <v>48.524357186527595</v>
      </c>
      <c r="H8" s="38">
        <f t="shared" si="4"/>
        <v>2354.6132403657125</v>
      </c>
      <c r="I8" s="35">
        <f t="shared" si="2"/>
        <v>30767.007747389373</v>
      </c>
      <c r="J8" s="35">
        <f t="shared" si="5"/>
        <v>39278.435583448227</v>
      </c>
      <c r="K8" s="35">
        <f t="shared" si="6"/>
        <v>50144.476659872787</v>
      </c>
    </row>
    <row r="9" spans="2:11" x14ac:dyDescent="0.3">
      <c r="B9" s="21">
        <v>1981</v>
      </c>
      <c r="C9" s="21">
        <v>4134</v>
      </c>
      <c r="D9" s="35">
        <v>349.4</v>
      </c>
      <c r="E9" s="35">
        <f t="shared" si="0"/>
        <v>4397.9382171291973</v>
      </c>
      <c r="F9" s="35">
        <f t="shared" si="1"/>
        <v>-263.93821712919726</v>
      </c>
      <c r="G9" s="35">
        <f t="shared" si="3"/>
        <v>-88.532949969429865</v>
      </c>
      <c r="H9" s="38">
        <f t="shared" si="4"/>
        <v>7838.0832302895715</v>
      </c>
      <c r="I9" s="35">
        <f t="shared" si="2"/>
        <v>69663.382461339279</v>
      </c>
      <c r="J9" s="35">
        <f t="shared" si="5"/>
        <v>46296.153489219541</v>
      </c>
      <c r="K9" s="35">
        <f t="shared" si="6"/>
        <v>30767.007747389373</v>
      </c>
    </row>
    <row r="10" spans="2:11" x14ac:dyDescent="0.3">
      <c r="B10" s="21">
        <v>1982</v>
      </c>
      <c r="C10" s="21">
        <v>4268</v>
      </c>
      <c r="D10" s="35">
        <v>362.9</v>
      </c>
      <c r="E10" s="35">
        <f t="shared" si="0"/>
        <v>4587.2761738650852</v>
      </c>
      <c r="F10" s="35">
        <f t="shared" si="1"/>
        <v>-319.27617386508518</v>
      </c>
      <c r="G10" s="35">
        <f t="shared" si="3"/>
        <v>-55.337956735887929</v>
      </c>
      <c r="H10" s="38">
        <f t="shared" si="4"/>
        <v>3062.289455703004</v>
      </c>
      <c r="I10" s="35">
        <f t="shared" si="2"/>
        <v>101937.2751979281</v>
      </c>
      <c r="J10" s="35">
        <f t="shared" si="5"/>
        <v>84269.184101782186</v>
      </c>
      <c r="K10" s="35">
        <f t="shared" si="6"/>
        <v>69663.382461339279</v>
      </c>
    </row>
    <row r="11" spans="2:11" x14ac:dyDescent="0.3">
      <c r="B11" s="21">
        <v>1983</v>
      </c>
      <c r="C11" s="21">
        <v>4758</v>
      </c>
      <c r="D11" s="35">
        <v>383.9</v>
      </c>
      <c r="E11" s="35">
        <f t="shared" si="0"/>
        <v>4881.8018843431337</v>
      </c>
      <c r="F11" s="35">
        <f t="shared" si="1"/>
        <v>-123.80188434313368</v>
      </c>
      <c r="G11" s="35">
        <f t="shared" si="3"/>
        <v>195.4742895219515</v>
      </c>
      <c r="H11" s="38">
        <f t="shared" si="4"/>
        <v>38210.197864111717</v>
      </c>
      <c r="I11" s="35">
        <f t="shared" si="2"/>
        <v>15326.906566910648</v>
      </c>
      <c r="J11" s="35">
        <f t="shared" si="5"/>
        <v>39526.991950363517</v>
      </c>
      <c r="K11" s="35">
        <f t="shared" si="6"/>
        <v>101937.2751979281</v>
      </c>
    </row>
    <row r="12" spans="2:11" x14ac:dyDescent="0.3">
      <c r="B12" s="21">
        <v>1984</v>
      </c>
      <c r="C12" s="21">
        <v>5093</v>
      </c>
      <c r="D12" s="35">
        <v>402.8</v>
      </c>
      <c r="E12" s="35">
        <f t="shared" si="0"/>
        <v>5146.8750237733775</v>
      </c>
      <c r="F12" s="35">
        <f t="shared" si="1"/>
        <v>-53.875023773377507</v>
      </c>
      <c r="G12" s="35">
        <f t="shared" si="3"/>
        <v>69.926860569756172</v>
      </c>
      <c r="H12" s="38">
        <f t="shared" si="4"/>
        <v>4889.7658291421203</v>
      </c>
      <c r="I12" s="35">
        <f t="shared" si="2"/>
        <v>2902.5181865819914</v>
      </c>
      <c r="J12" s="35">
        <f t="shared" si="5"/>
        <v>6669.8294621752593</v>
      </c>
      <c r="K12" s="35">
        <f t="shared" si="6"/>
        <v>15326.906566910648</v>
      </c>
    </row>
    <row r="13" spans="2:11" x14ac:dyDescent="0.3">
      <c r="B13" s="21">
        <v>1985</v>
      </c>
      <c r="C13" s="21">
        <v>5716</v>
      </c>
      <c r="D13" s="35">
        <v>437</v>
      </c>
      <c r="E13" s="35">
        <f t="shared" si="0"/>
        <v>5626.5311808376282</v>
      </c>
      <c r="F13" s="35">
        <f t="shared" si="1"/>
        <v>89.468819162371801</v>
      </c>
      <c r="G13" s="35">
        <f t="shared" si="3"/>
        <v>143.34384293574931</v>
      </c>
      <c r="H13" s="38">
        <f t="shared" si="4"/>
        <v>20547.457307588767</v>
      </c>
      <c r="I13" s="35">
        <f t="shared" si="2"/>
        <v>8004.6696023091872</v>
      </c>
      <c r="J13" s="35">
        <f t="shared" si="5"/>
        <v>-4820.1347593487935</v>
      </c>
      <c r="K13" s="35">
        <f t="shared" si="6"/>
        <v>2902.5181865819914</v>
      </c>
    </row>
    <row r="14" spans="2:11" x14ac:dyDescent="0.3">
      <c r="B14" s="21">
        <v>1986</v>
      </c>
      <c r="C14" s="21">
        <v>6357</v>
      </c>
      <c r="D14" s="35">
        <v>472.2</v>
      </c>
      <c r="E14" s="35">
        <f t="shared" si="0"/>
        <v>6120.2123717341656</v>
      </c>
      <c r="F14" s="35">
        <f t="shared" si="1"/>
        <v>236.78762826583443</v>
      </c>
      <c r="G14" s="35">
        <f t="shared" si="3"/>
        <v>147.31880910346263</v>
      </c>
      <c r="H14" s="38">
        <f t="shared" si="4"/>
        <v>21702.831515662463</v>
      </c>
      <c r="I14" s="35">
        <f t="shared" si="2"/>
        <v>56068.380899758995</v>
      </c>
      <c r="J14" s="35">
        <f t="shared" si="5"/>
        <v>21185.109493202857</v>
      </c>
      <c r="K14" s="35">
        <f t="shared" si="6"/>
        <v>8004.6696023091872</v>
      </c>
    </row>
    <row r="15" spans="2:11" x14ac:dyDescent="0.3">
      <c r="B15" s="21">
        <v>1987</v>
      </c>
      <c r="C15" s="21">
        <v>6769</v>
      </c>
      <c r="D15" s="35">
        <v>510.4</v>
      </c>
      <c r="E15" s="35">
        <f t="shared" si="0"/>
        <v>6655.9686641275684</v>
      </c>
      <c r="F15" s="35">
        <f t="shared" si="1"/>
        <v>113.03133587243155</v>
      </c>
      <c r="G15" s="35">
        <f t="shared" si="3"/>
        <v>-123.75629239340287</v>
      </c>
      <c r="H15" s="38">
        <f t="shared" si="4"/>
        <v>15315.619906961425</v>
      </c>
      <c r="I15" s="35">
        <f t="shared" si="2"/>
        <v>12776.082889106432</v>
      </c>
      <c r="J15" s="35">
        <f t="shared" si="5"/>
        <v>26764.421940951997</v>
      </c>
      <c r="K15" s="35">
        <f t="shared" si="6"/>
        <v>56068.380899758995</v>
      </c>
    </row>
    <row r="16" spans="2:11" x14ac:dyDescent="0.3">
      <c r="B16" s="21">
        <v>1988</v>
      </c>
      <c r="C16" s="21">
        <v>7296</v>
      </c>
      <c r="D16" s="35">
        <v>544.5</v>
      </c>
      <c r="E16" s="35">
        <f t="shared" si="0"/>
        <v>7134.2223178085897</v>
      </c>
      <c r="F16" s="35">
        <f t="shared" si="1"/>
        <v>161.77768219141035</v>
      </c>
      <c r="G16" s="35">
        <f t="shared" si="3"/>
        <v>48.746346318978794</v>
      </c>
      <c r="H16" s="38">
        <f t="shared" si="4"/>
        <v>2376.2062794498174</v>
      </c>
      <c r="I16" s="35">
        <f t="shared" si="2"/>
        <v>26172.01845522497</v>
      </c>
      <c r="J16" s="35">
        <f t="shared" si="5"/>
        <v>18285.94753244079</v>
      </c>
      <c r="K16" s="35">
        <f t="shared" si="6"/>
        <v>12776.082889106432</v>
      </c>
    </row>
    <row r="17" spans="2:13" x14ac:dyDescent="0.3">
      <c r="B17" s="21">
        <v>1989</v>
      </c>
      <c r="C17" s="21">
        <v>8178</v>
      </c>
      <c r="D17" s="35">
        <v>588.1</v>
      </c>
      <c r="E17" s="35">
        <f t="shared" si="0"/>
        <v>7745.7137928963475</v>
      </c>
      <c r="F17" s="35">
        <f t="shared" si="1"/>
        <v>432.28620710365249</v>
      </c>
      <c r="G17" s="35">
        <f t="shared" si="3"/>
        <v>270.50852491224214</v>
      </c>
      <c r="H17" s="38">
        <f t="shared" si="4"/>
        <v>73174.862050197131</v>
      </c>
      <c r="I17" s="35">
        <f t="shared" si="2"/>
        <v>186871.36485206193</v>
      </c>
      <c r="J17" s="35">
        <f t="shared" si="5"/>
        <v>69934.260628544886</v>
      </c>
      <c r="K17" s="35">
        <f t="shared" si="6"/>
        <v>26172.01845522497</v>
      </c>
    </row>
    <row r="18" spans="2:13" x14ac:dyDescent="0.3">
      <c r="B18" s="21">
        <v>1990</v>
      </c>
      <c r="C18" s="21">
        <v>8844</v>
      </c>
      <c r="D18" s="35">
        <v>630.4</v>
      </c>
      <c r="E18" s="35">
        <f t="shared" si="0"/>
        <v>8338.9727240021311</v>
      </c>
      <c r="F18" s="35">
        <f t="shared" si="1"/>
        <v>505.02727599786886</v>
      </c>
      <c r="G18" s="35">
        <f t="shared" si="3"/>
        <v>72.741068894216369</v>
      </c>
      <c r="H18" s="38">
        <f t="shared" si="4"/>
        <v>5291.2631038731324</v>
      </c>
      <c r="I18" s="35">
        <f t="shared" si="2"/>
        <v>255052.5495018276</v>
      </c>
      <c r="J18" s="35">
        <f t="shared" si="5"/>
        <v>218316.3256250082</v>
      </c>
      <c r="K18" s="35">
        <f t="shared" si="6"/>
        <v>186871.36485206193</v>
      </c>
    </row>
    <row r="19" spans="2:13" x14ac:dyDescent="0.3">
      <c r="B19" s="21">
        <v>1991</v>
      </c>
      <c r="C19" s="21">
        <v>9251</v>
      </c>
      <c r="D19" s="35">
        <v>685.9</v>
      </c>
      <c r="E19" s="35">
        <f t="shared" si="0"/>
        <v>9117.3621016941161</v>
      </c>
      <c r="F19" s="35">
        <f t="shared" si="1"/>
        <v>133.63789830588394</v>
      </c>
      <c r="G19" s="35">
        <f t="shared" si="3"/>
        <v>-371.38937769198492</v>
      </c>
      <c r="H19" s="38">
        <f t="shared" si="4"/>
        <v>137930.06986243982</v>
      </c>
      <c r="I19" s="35">
        <f t="shared" si="2"/>
        <v>17859.087863613775</v>
      </c>
      <c r="J19" s="35">
        <f t="shared" si="5"/>
        <v>67490.78375150077</v>
      </c>
      <c r="K19" s="35">
        <f t="shared" si="6"/>
        <v>255052.5495018276</v>
      </c>
    </row>
    <row r="20" spans="2:13" x14ac:dyDescent="0.3">
      <c r="B20" s="21">
        <v>1992</v>
      </c>
      <c r="C20" s="21">
        <v>10006</v>
      </c>
      <c r="D20" s="35">
        <v>742.8</v>
      </c>
      <c r="E20" s="35">
        <f t="shared" si="0"/>
        <v>9915.3865267513029</v>
      </c>
      <c r="F20" s="35">
        <f t="shared" si="1"/>
        <v>90.613473248697119</v>
      </c>
      <c r="G20" s="35">
        <f t="shared" si="3"/>
        <v>-43.024425057186818</v>
      </c>
      <c r="H20" s="38">
        <f t="shared" si="4"/>
        <v>1851.101151501485</v>
      </c>
      <c r="I20" s="35">
        <f t="shared" si="2"/>
        <v>8210.8015341923492</v>
      </c>
      <c r="J20" s="35">
        <f t="shared" si="5"/>
        <v>12109.39412315232</v>
      </c>
      <c r="K20" s="35">
        <f t="shared" si="6"/>
        <v>17859.087863613775</v>
      </c>
    </row>
    <row r="21" spans="2:13" x14ac:dyDescent="0.3">
      <c r="B21" s="21">
        <v>1993</v>
      </c>
      <c r="C21" s="21">
        <v>11200</v>
      </c>
      <c r="D21" s="35">
        <v>801.3</v>
      </c>
      <c r="E21" s="35">
        <f t="shared" si="0"/>
        <v>10735.851005940152</v>
      </c>
      <c r="F21" s="35">
        <f t="shared" si="1"/>
        <v>464.14899405984761</v>
      </c>
      <c r="G21" s="35">
        <f t="shared" si="3"/>
        <v>373.53552081115049</v>
      </c>
      <c r="H21" s="38">
        <f t="shared" si="4"/>
        <v>139528.78530765744</v>
      </c>
      <c r="I21" s="35">
        <f t="shared" si="2"/>
        <v>215434.28868676844</v>
      </c>
      <c r="J21" s="35">
        <f t="shared" si="5"/>
        <v>42058.152456651682</v>
      </c>
      <c r="K21" s="35">
        <f t="shared" si="6"/>
        <v>8210.8015341923492</v>
      </c>
    </row>
    <row r="22" spans="2:13" x14ac:dyDescent="0.3">
      <c r="B22" s="21">
        <v>1994</v>
      </c>
      <c r="C22" s="21">
        <v>12500</v>
      </c>
      <c r="D22" s="35">
        <v>903.1</v>
      </c>
      <c r="E22" s="35">
        <f t="shared" si="0"/>
        <v>12163.599450067073</v>
      </c>
      <c r="F22" s="35">
        <f t="shared" si="1"/>
        <v>336.40054993292688</v>
      </c>
      <c r="G22" s="35">
        <f t="shared" si="3"/>
        <v>-127.74844412692073</v>
      </c>
      <c r="H22" s="38">
        <f t="shared" si="4"/>
        <v>16319.664976848988</v>
      </c>
      <c r="I22" s="35">
        <f t="shared" si="2"/>
        <v>113165.32999517563</v>
      </c>
      <c r="J22" s="35">
        <f t="shared" si="5"/>
        <v>156139.97685254755</v>
      </c>
      <c r="K22" s="35">
        <f t="shared" si="6"/>
        <v>215434.28868676844</v>
      </c>
    </row>
    <row r="23" spans="2:13" x14ac:dyDescent="0.3">
      <c r="B23" s="21">
        <v>1995</v>
      </c>
      <c r="C23" s="21">
        <v>13101</v>
      </c>
      <c r="D23" s="35">
        <v>983.6</v>
      </c>
      <c r="E23" s="35">
        <f t="shared" si="0"/>
        <v>13292.614673566259</v>
      </c>
      <c r="F23" s="35">
        <f t="shared" si="1"/>
        <v>-191.61467356625872</v>
      </c>
      <c r="G23" s="35">
        <f t="shared" si="3"/>
        <v>-528.01522349918559</v>
      </c>
      <c r="H23" s="38">
        <f t="shared" si="4"/>
        <v>278800.0762468949</v>
      </c>
      <c r="I23" s="35">
        <f t="shared" si="2"/>
        <v>36716.183125903888</v>
      </c>
      <c r="J23" s="35">
        <f t="shared" si="5"/>
        <v>-64459.281562907701</v>
      </c>
      <c r="K23" s="35">
        <f t="shared" si="6"/>
        <v>113165.32999517563</v>
      </c>
    </row>
    <row r="24" spans="2:13" x14ac:dyDescent="0.3">
      <c r="B24" s="21">
        <v>1996</v>
      </c>
      <c r="C24" s="21">
        <v>13640</v>
      </c>
      <c r="D24" s="35">
        <v>1076.7</v>
      </c>
      <c r="E24" s="35">
        <f t="shared" si="0"/>
        <v>14598.345323352274</v>
      </c>
      <c r="F24" s="35">
        <f t="shared" si="1"/>
        <v>-958.34532335227414</v>
      </c>
      <c r="G24" s="35">
        <f t="shared" si="3"/>
        <v>-766.73064978601542</v>
      </c>
      <c r="H24" s="38">
        <f t="shared" si="4"/>
        <v>587875.88932128542</v>
      </c>
      <c r="I24" s="35">
        <f t="shared" si="2"/>
        <v>918425.75879117486</v>
      </c>
      <c r="J24" s="35">
        <f t="shared" si="5"/>
        <v>183633.02629789666</v>
      </c>
      <c r="K24" s="35">
        <f t="shared" si="6"/>
        <v>36716.183125903888</v>
      </c>
    </row>
    <row r="25" spans="2:13" x14ac:dyDescent="0.3">
      <c r="F25" s="43">
        <f>CORREL(F4:F23,F5:F24)</f>
        <v>0.62724421795325713</v>
      </c>
      <c r="H25" s="42">
        <f>SUM(H4:H24)</f>
        <v>1387807.6678710361</v>
      </c>
      <c r="I25" s="42">
        <f>SUM(I4:I24)</f>
        <v>2167208.8722424014</v>
      </c>
      <c r="J25" s="42">
        <f>SUM(J4:J24)</f>
        <v>1013778.7671290989</v>
      </c>
      <c r="K25" s="42">
        <f>SUM(K4:K24)</f>
        <v>1248783.1134512264</v>
      </c>
      <c r="M25" s="44">
        <f>J25/K25</f>
        <v>0.81181332147209084</v>
      </c>
    </row>
    <row r="27" spans="2:13" x14ac:dyDescent="0.3">
      <c r="C27" t="s">
        <v>31</v>
      </c>
      <c r="I27" s="15" t="s">
        <v>97</v>
      </c>
      <c r="J27" s="15">
        <f>H25/I25</f>
        <v>0.64036636507263722</v>
      </c>
    </row>
    <row r="28" spans="2:13" ht="15" thickBot="1" x14ac:dyDescent="0.35"/>
    <row r="29" spans="2:13" x14ac:dyDescent="0.3">
      <c r="C29" s="28" t="s">
        <v>32</v>
      </c>
      <c r="D29" s="28"/>
      <c r="I29" t="s">
        <v>104</v>
      </c>
      <c r="J29">
        <v>0.97499999999999998</v>
      </c>
    </row>
    <row r="30" spans="2:13" x14ac:dyDescent="0.3">
      <c r="C30" s="25" t="s">
        <v>33</v>
      </c>
      <c r="D30" s="25">
        <v>0.9952973581322716</v>
      </c>
      <c r="I30" t="s">
        <v>105</v>
      </c>
      <c r="J30">
        <v>1.161</v>
      </c>
    </row>
    <row r="31" spans="2:13" x14ac:dyDescent="0.3">
      <c r="C31" s="25" t="s">
        <v>34</v>
      </c>
      <c r="D31" s="25">
        <v>0.99061683110507925</v>
      </c>
    </row>
    <row r="32" spans="2:13" x14ac:dyDescent="0.3">
      <c r="C32" s="25" t="s">
        <v>35</v>
      </c>
      <c r="D32" s="25">
        <v>0.99012298011060984</v>
      </c>
    </row>
    <row r="33" spans="3:11" x14ac:dyDescent="0.3">
      <c r="C33" s="25" t="s">
        <v>36</v>
      </c>
      <c r="D33" s="25">
        <v>337.73306745840438</v>
      </c>
    </row>
    <row r="34" spans="3:11" ht="15" thickBot="1" x14ac:dyDescent="0.35">
      <c r="C34" s="26" t="s">
        <v>37</v>
      </c>
      <c r="D34" s="26">
        <v>21</v>
      </c>
    </row>
    <row r="36" spans="3:11" ht="15" thickBot="1" x14ac:dyDescent="0.35">
      <c r="C36" t="s">
        <v>38</v>
      </c>
    </row>
    <row r="37" spans="3:11" x14ac:dyDescent="0.3">
      <c r="C37" s="27"/>
      <c r="D37" s="27" t="s">
        <v>43</v>
      </c>
      <c r="E37" s="27" t="s">
        <v>44</v>
      </c>
      <c r="F37" s="27" t="s">
        <v>45</v>
      </c>
      <c r="G37" s="27" t="s">
        <v>46</v>
      </c>
      <c r="H37" s="27" t="s">
        <v>47</v>
      </c>
    </row>
    <row r="38" spans="3:11" x14ac:dyDescent="0.3">
      <c r="C38" s="25" t="s">
        <v>39</v>
      </c>
      <c r="D38" s="25">
        <v>1</v>
      </c>
      <c r="E38" s="25">
        <v>228800484.08013856</v>
      </c>
      <c r="F38" s="25">
        <v>228800484.08013856</v>
      </c>
      <c r="G38" s="25">
        <v>2005.9022705202376</v>
      </c>
      <c r="H38" s="25">
        <v>9.9088559834625734E-21</v>
      </c>
    </row>
    <row r="39" spans="3:11" x14ac:dyDescent="0.3">
      <c r="C39" s="25" t="s">
        <v>40</v>
      </c>
      <c r="D39" s="25">
        <v>19</v>
      </c>
      <c r="E39" s="25">
        <v>2167208.8722423995</v>
      </c>
      <c r="F39" s="25">
        <v>114063.62485486313</v>
      </c>
      <c r="G39" s="25"/>
      <c r="H39" s="25"/>
    </row>
    <row r="40" spans="3:11" ht="15" thickBot="1" x14ac:dyDescent="0.35">
      <c r="C40" s="26" t="s">
        <v>41</v>
      </c>
      <c r="D40" s="26">
        <v>20</v>
      </c>
      <c r="E40" s="26">
        <v>230967692.95238096</v>
      </c>
      <c r="F40" s="26"/>
      <c r="G40" s="26"/>
      <c r="H40" s="26"/>
    </row>
    <row r="41" spans="3:11" ht="15" thickBot="1" x14ac:dyDescent="0.35"/>
    <row r="42" spans="3:11" x14ac:dyDescent="0.3">
      <c r="C42" s="27"/>
      <c r="D42" s="27" t="s">
        <v>48</v>
      </c>
      <c r="E42" s="27" t="s">
        <v>36</v>
      </c>
      <c r="F42" s="27" t="s">
        <v>49</v>
      </c>
      <c r="G42" s="27" t="s">
        <v>50</v>
      </c>
      <c r="H42" s="27" t="s">
        <v>51</v>
      </c>
      <c r="I42" s="27" t="s">
        <v>52</v>
      </c>
      <c r="J42" s="27" t="s">
        <v>53</v>
      </c>
      <c r="K42" s="27" t="s">
        <v>54</v>
      </c>
    </row>
    <row r="43" spans="3:11" x14ac:dyDescent="0.3">
      <c r="C43" s="25" t="s">
        <v>42</v>
      </c>
      <c r="D43" s="25">
        <v>-502.4086038722362</v>
      </c>
      <c r="E43" s="25">
        <v>185.2800038456125</v>
      </c>
      <c r="F43" s="25">
        <v>-2.7116180561550296</v>
      </c>
      <c r="G43" s="25">
        <v>1.3837870027194785E-2</v>
      </c>
      <c r="H43" s="25">
        <v>-890.20410872196726</v>
      </c>
      <c r="I43" s="25">
        <v>-114.61309902250514</v>
      </c>
      <c r="J43" s="25">
        <v>-890.20410872196726</v>
      </c>
      <c r="K43" s="25">
        <v>-114.61309902250514</v>
      </c>
    </row>
    <row r="44" spans="3:11" ht="15" thickBot="1" x14ac:dyDescent="0.35">
      <c r="C44" s="26" t="s">
        <v>89</v>
      </c>
      <c r="D44" s="26">
        <v>14.025033832288019</v>
      </c>
      <c r="E44" s="26">
        <v>0.3131475603597631</v>
      </c>
      <c r="F44" s="26">
        <v>44.787300326322836</v>
      </c>
      <c r="G44" s="26">
        <v>9.9088559834625734E-21</v>
      </c>
      <c r="H44" s="26">
        <v>13.369608455875756</v>
      </c>
      <c r="I44" s="26">
        <v>14.680459208700281</v>
      </c>
      <c r="J44" s="26">
        <v>13.369608455875756</v>
      </c>
      <c r="K44" s="26">
        <v>14.680459208700281</v>
      </c>
    </row>
    <row r="48" spans="3:11" x14ac:dyDescent="0.3">
      <c r="C48" t="s">
        <v>55</v>
      </c>
    </row>
    <row r="49" spans="3:5" ht="15" thickBot="1" x14ac:dyDescent="0.35"/>
    <row r="50" spans="3:5" x14ac:dyDescent="0.3">
      <c r="C50" s="27" t="s">
        <v>56</v>
      </c>
      <c r="D50" s="27" t="s">
        <v>90</v>
      </c>
      <c r="E50" s="27" t="s">
        <v>58</v>
      </c>
    </row>
    <row r="51" spans="3:5" x14ac:dyDescent="0.3">
      <c r="C51" s="25">
        <v>1</v>
      </c>
      <c r="D51" s="25">
        <v>3332.0356458753076</v>
      </c>
      <c r="E51" s="25">
        <v>-25.035645875307637</v>
      </c>
    </row>
    <row r="52" spans="3:5" x14ac:dyDescent="0.3">
      <c r="C52" s="25">
        <v>2</v>
      </c>
      <c r="D52" s="25">
        <v>3583.0837514732639</v>
      </c>
      <c r="E52" s="25">
        <v>-27.083751473263874</v>
      </c>
    </row>
    <row r="53" spans="3:5" x14ac:dyDescent="0.3">
      <c r="C53" s="25">
        <v>3</v>
      </c>
      <c r="D53" s="25">
        <v>3801.8742792569565</v>
      </c>
      <c r="E53" s="25">
        <v>-200.87427925695647</v>
      </c>
    </row>
    <row r="54" spans="3:5" x14ac:dyDescent="0.3">
      <c r="C54" s="25">
        <v>4</v>
      </c>
      <c r="D54" s="25">
        <v>3944.929624346295</v>
      </c>
      <c r="E54" s="25">
        <v>-223.92962434629499</v>
      </c>
    </row>
    <row r="55" spans="3:5" x14ac:dyDescent="0.3">
      <c r="C55" s="25">
        <v>5</v>
      </c>
      <c r="D55" s="25">
        <v>4211.4052671597674</v>
      </c>
      <c r="E55" s="25">
        <v>-175.40526715976739</v>
      </c>
    </row>
    <row r="56" spans="3:5" x14ac:dyDescent="0.3">
      <c r="C56" s="25">
        <v>6</v>
      </c>
      <c r="D56" s="25">
        <v>4397.9382171291973</v>
      </c>
      <c r="E56" s="25">
        <v>-263.93821712919726</v>
      </c>
    </row>
    <row r="57" spans="3:5" x14ac:dyDescent="0.3">
      <c r="C57" s="25">
        <v>7</v>
      </c>
      <c r="D57" s="25">
        <v>4587.2761738650852</v>
      </c>
      <c r="E57" s="25">
        <v>-319.27617386508518</v>
      </c>
    </row>
    <row r="58" spans="3:5" x14ac:dyDescent="0.3">
      <c r="C58" s="25">
        <v>8</v>
      </c>
      <c r="D58" s="25">
        <v>4881.8018843431337</v>
      </c>
      <c r="E58" s="25">
        <v>-123.80188434313368</v>
      </c>
    </row>
    <row r="59" spans="3:5" x14ac:dyDescent="0.3">
      <c r="C59" s="25">
        <v>9</v>
      </c>
      <c r="D59" s="25">
        <v>5146.8750237733775</v>
      </c>
      <c r="E59" s="25">
        <v>-53.875023773377507</v>
      </c>
    </row>
    <row r="60" spans="3:5" x14ac:dyDescent="0.3">
      <c r="C60" s="25">
        <v>10</v>
      </c>
      <c r="D60" s="25">
        <v>5626.5311808376282</v>
      </c>
      <c r="E60" s="25">
        <v>89.468819162371801</v>
      </c>
    </row>
    <row r="61" spans="3:5" x14ac:dyDescent="0.3">
      <c r="C61" s="25">
        <v>11</v>
      </c>
      <c r="D61" s="25">
        <v>6120.2123717341656</v>
      </c>
      <c r="E61" s="25">
        <v>236.78762826583443</v>
      </c>
    </row>
    <row r="62" spans="3:5" x14ac:dyDescent="0.3">
      <c r="C62" s="25">
        <v>12</v>
      </c>
      <c r="D62" s="25">
        <v>6655.9686641275684</v>
      </c>
      <c r="E62" s="25">
        <v>113.03133587243155</v>
      </c>
    </row>
    <row r="63" spans="3:5" x14ac:dyDescent="0.3">
      <c r="C63" s="25">
        <v>13</v>
      </c>
      <c r="D63" s="25">
        <v>7134.2223178085897</v>
      </c>
      <c r="E63" s="25">
        <v>161.77768219141035</v>
      </c>
    </row>
    <row r="64" spans="3:5" x14ac:dyDescent="0.3">
      <c r="C64" s="25">
        <v>14</v>
      </c>
      <c r="D64" s="25">
        <v>7745.7137928963475</v>
      </c>
      <c r="E64" s="25">
        <v>432.28620710365249</v>
      </c>
    </row>
    <row r="65" spans="3:5" x14ac:dyDescent="0.3">
      <c r="C65" s="25">
        <v>15</v>
      </c>
      <c r="D65" s="25">
        <v>8338.9727240021311</v>
      </c>
      <c r="E65" s="25">
        <v>505.02727599786886</v>
      </c>
    </row>
    <row r="66" spans="3:5" x14ac:dyDescent="0.3">
      <c r="C66" s="25">
        <v>16</v>
      </c>
      <c r="D66" s="25">
        <v>9117.3621016941161</v>
      </c>
      <c r="E66" s="25">
        <v>133.63789830588394</v>
      </c>
    </row>
    <row r="67" spans="3:5" x14ac:dyDescent="0.3">
      <c r="C67" s="25">
        <v>17</v>
      </c>
      <c r="D67" s="25">
        <v>9915.3865267513029</v>
      </c>
      <c r="E67" s="25">
        <v>90.613473248697119</v>
      </c>
    </row>
    <row r="68" spans="3:5" x14ac:dyDescent="0.3">
      <c r="C68" s="25">
        <v>18</v>
      </c>
      <c r="D68" s="25">
        <v>10735.851005940152</v>
      </c>
      <c r="E68" s="25">
        <v>464.14899405984761</v>
      </c>
    </row>
    <row r="69" spans="3:5" x14ac:dyDescent="0.3">
      <c r="C69" s="25">
        <v>19</v>
      </c>
      <c r="D69" s="25">
        <v>12163.599450067073</v>
      </c>
      <c r="E69" s="25">
        <v>336.40054993292688</v>
      </c>
    </row>
    <row r="70" spans="3:5" x14ac:dyDescent="0.3">
      <c r="C70" s="25">
        <v>20</v>
      </c>
      <c r="D70" s="25">
        <v>13292.614673566259</v>
      </c>
      <c r="E70" s="25">
        <v>-191.61467356625872</v>
      </c>
    </row>
    <row r="71" spans="3:5" ht="15" thickBot="1" x14ac:dyDescent="0.35">
      <c r="C71" s="26">
        <v>21</v>
      </c>
      <c r="D71" s="26">
        <v>14598.345323352274</v>
      </c>
      <c r="E71" s="26">
        <v>-958.34532335227414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RegressaoSimples</vt:lpstr>
      <vt:lpstr>Planilha2</vt:lpstr>
      <vt:lpstr>RegressaoMultivariada</vt:lpstr>
      <vt:lpstr>Planilha5</vt:lpstr>
      <vt:lpstr>Planilha4</vt:lpstr>
      <vt:lpstr>RegressaoSeriesTemporais</vt:lpstr>
      <vt:lpstr>RegressaoSeriesTemporais_Ex2</vt:lpstr>
      <vt:lpstr>RegressaoSeriesTemporais_Ex (2)</vt:lpstr>
      <vt:lpstr>Autoregressao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João Ferreira Netto</dc:creator>
  <cp:lastModifiedBy>João Ferreira Netto</cp:lastModifiedBy>
  <dcterms:created xsi:type="dcterms:W3CDTF">2020-11-03T12:24:38Z</dcterms:created>
  <dcterms:modified xsi:type="dcterms:W3CDTF">2020-12-01T13:46:19Z</dcterms:modified>
</cp:coreProperties>
</file>