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3-1" sheetId="1" r:id="rId1"/>
    <sheet name="3-2" sheetId="2" r:id="rId2"/>
    <sheet name="gás-elétrico" sheetId="3" r:id="rId3"/>
  </sheets>
  <definedNames/>
  <calcPr fullCalcOnLoad="1"/>
</workbook>
</file>

<file path=xl/comments3.xml><?xml version="1.0" encoding="utf-8"?>
<comments xmlns="http://schemas.openxmlformats.org/spreadsheetml/2006/main">
  <authors>
    <author>.</author>
  </authors>
  <commentList>
    <comment ref="B20" authorId="0">
      <text>
        <r>
          <rPr>
            <sz val="8"/>
            <rFont val="Tahoma"/>
            <family val="2"/>
          </rPr>
          <t>=VPL(B6;B9:B18)+B8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sz val="8"/>
            <rFont val="Tahoma"/>
            <family val="2"/>
          </rPr>
          <t>=VPL(B6;C9:C18)+C8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0"/>
          </rPr>
          <t xml:space="preserve">=PGTO(B6;B2;B23)-B24
</t>
        </r>
      </text>
    </comment>
    <comment ref="C34" authorId="0">
      <text>
        <r>
          <rPr>
            <sz val="8"/>
            <rFont val="Tahoma"/>
            <family val="2"/>
          </rPr>
          <t>=PGTO(B6;C2;C23)-C24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<sst xmlns="http://schemas.openxmlformats.org/spreadsheetml/2006/main" count="68" uniqueCount="47">
  <si>
    <t>Equipa-mento</t>
  </si>
  <si>
    <t>Custo inicial</t>
  </si>
  <si>
    <t>Estimativa de gastos de manutenção</t>
  </si>
  <si>
    <t>(final de cada ano)</t>
  </si>
  <si>
    <t>Tempo de vida em anos</t>
  </si>
  <si>
    <t>I</t>
  </si>
  <si>
    <t>M1</t>
  </si>
  <si>
    <t>M2</t>
  </si>
  <si>
    <t>M3</t>
  </si>
  <si>
    <t>M4</t>
  </si>
  <si>
    <t>M5</t>
  </si>
  <si>
    <t>M6</t>
  </si>
  <si>
    <t>N</t>
  </si>
  <si>
    <t>A</t>
  </si>
  <si>
    <t>-</t>
  </si>
  <si>
    <t>B</t>
  </si>
  <si>
    <t>C</t>
  </si>
  <si>
    <t>D</t>
  </si>
  <si>
    <t>E</t>
  </si>
  <si>
    <t>Valor presente</t>
  </si>
  <si>
    <t>Equiv unifome</t>
  </si>
  <si>
    <t>**********</t>
  </si>
  <si>
    <t>VP/n (errado)</t>
  </si>
  <si>
    <t>Gás</t>
  </si>
  <si>
    <t>Eletricidade</t>
  </si>
  <si>
    <t>Duração (anos)</t>
  </si>
  <si>
    <t>Deve ser escolhido o sistema elétrico</t>
  </si>
  <si>
    <t>Invest. Inicial</t>
  </si>
  <si>
    <t>Manutenção anual</t>
  </si>
  <si>
    <t>i</t>
  </si>
  <si>
    <t>melhor</t>
  </si>
  <si>
    <t>Compra equiptos prazos diferentes</t>
  </si>
  <si>
    <t>(1)</t>
  </si>
  <si>
    <t>VPL</t>
  </si>
  <si>
    <t>(2)</t>
  </si>
  <si>
    <t>A dura</t>
  </si>
  <si>
    <t>meses</t>
  </si>
  <si>
    <t>B dura</t>
  </si>
  <si>
    <t>PGTO A</t>
  </si>
  <si>
    <t>PGTO B</t>
  </si>
  <si>
    <t>ou</t>
  </si>
  <si>
    <t>Taxa 25</t>
  </si>
  <si>
    <t>Taxa 20</t>
  </si>
  <si>
    <t>equivalente uniforme periódico</t>
  </si>
  <si>
    <t>Eq uniforme</t>
  </si>
  <si>
    <t>TIR</t>
  </si>
  <si>
    <t>Payback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</si>
</sst>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9" fontId="0" fillId="0" borderId="0" xfId="48" applyFon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9" fontId="0" fillId="3" borderId="0" xfId="48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9" fontId="0" fillId="3" borderId="0" xfId="0" applyNumberFormat="1" applyFill="1" applyAlignment="1">
      <alignment/>
    </xf>
    <xf numFmtId="0" fontId="0" fillId="3" borderId="0" xfId="0" applyFill="1" applyAlignment="1" quotePrefix="1">
      <alignment/>
    </xf>
    <xf numFmtId="167" fontId="0" fillId="3" borderId="0" xfId="0" applyNumberFormat="1" applyFill="1" applyAlignment="1">
      <alignment/>
    </xf>
    <xf numFmtId="167" fontId="3" fillId="3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D24" sqref="D24"/>
    </sheetView>
  </sheetViews>
  <sheetFormatPr defaultColWidth="9.140625" defaultRowHeight="12.75"/>
  <cols>
    <col min="4" max="4" width="13.28125" style="0" bestFit="1" customWidth="1"/>
    <col min="6" max="6" width="13.00390625" style="0" customWidth="1"/>
  </cols>
  <sheetData>
    <row r="1" ht="12.75">
      <c r="A1" t="s">
        <v>31</v>
      </c>
    </row>
    <row r="4" spans="1:8" ht="12.75">
      <c r="A4" s="30">
        <v>0.03</v>
      </c>
      <c r="B4" s="31"/>
      <c r="C4" s="31"/>
      <c r="D4" s="32" t="s">
        <v>13</v>
      </c>
      <c r="E4" s="32"/>
      <c r="F4" s="33" t="s">
        <v>15</v>
      </c>
      <c r="G4" s="31"/>
      <c r="H4" s="31"/>
    </row>
    <row r="5" spans="1:8" ht="12.75">
      <c r="A5" s="31"/>
      <c r="B5" s="31"/>
      <c r="C5" s="31">
        <v>0</v>
      </c>
      <c r="D5" s="31">
        <v>-2000</v>
      </c>
      <c r="E5" s="31"/>
      <c r="F5" s="34">
        <v>-3000</v>
      </c>
      <c r="G5" s="31"/>
      <c r="H5" s="31"/>
    </row>
    <row r="6" spans="1:8" ht="12.75">
      <c r="A6" s="35"/>
      <c r="B6" s="31"/>
      <c r="C6" s="31">
        <f>+C5+1</f>
        <v>1</v>
      </c>
      <c r="D6" s="31">
        <v>-1000</v>
      </c>
      <c r="E6" s="31"/>
      <c r="F6" s="34">
        <v>-1700</v>
      </c>
      <c r="G6" s="31"/>
      <c r="H6" s="31"/>
    </row>
    <row r="7" spans="1:8" ht="12.75">
      <c r="A7" s="31"/>
      <c r="B7" s="31"/>
      <c r="C7" s="31">
        <f>+C6+1</f>
        <v>2</v>
      </c>
      <c r="D7" s="31">
        <v>-1000</v>
      </c>
      <c r="E7" s="31"/>
      <c r="F7" s="34">
        <v>-1700</v>
      </c>
      <c r="G7" s="31"/>
      <c r="H7" s="31"/>
    </row>
    <row r="8" spans="1:8" ht="12.75">
      <c r="A8" s="31"/>
      <c r="B8" s="31"/>
      <c r="C8" s="31">
        <f>+C7+1</f>
        <v>3</v>
      </c>
      <c r="D8" s="31">
        <v>-1000</v>
      </c>
      <c r="E8" s="31"/>
      <c r="F8" s="34"/>
      <c r="G8" s="31"/>
      <c r="H8" s="31"/>
    </row>
    <row r="9" spans="1:8" ht="12.75">
      <c r="A9" s="31"/>
      <c r="B9" s="31"/>
      <c r="C9" s="31">
        <f>+C8+1</f>
        <v>4</v>
      </c>
      <c r="D9" s="31">
        <v>-1000</v>
      </c>
      <c r="E9" s="31"/>
      <c r="F9" s="34"/>
      <c r="G9" s="31"/>
      <c r="H9" s="31"/>
    </row>
    <row r="10" spans="1:8" ht="12.75">
      <c r="A10" s="31"/>
      <c r="B10" s="31"/>
      <c r="C10" s="31">
        <f>+C9+1</f>
        <v>5</v>
      </c>
      <c r="D10" s="31">
        <v>-1000</v>
      </c>
      <c r="E10" s="31"/>
      <c r="F10" s="34"/>
      <c r="G10" s="31"/>
      <c r="H10" s="31"/>
    </row>
    <row r="11" spans="1:8" ht="12.75">
      <c r="A11" s="31"/>
      <c r="B11" s="31"/>
      <c r="C11" s="31"/>
      <c r="D11" s="31"/>
      <c r="E11" s="31"/>
      <c r="F11" s="34"/>
      <c r="G11" s="31"/>
      <c r="H11" s="31"/>
    </row>
    <row r="12" spans="1:8" ht="12.75">
      <c r="A12" s="31"/>
      <c r="B12" s="36" t="s">
        <v>32</v>
      </c>
      <c r="C12" s="31" t="s">
        <v>33</v>
      </c>
      <c r="D12" s="37">
        <f>NPV(A4,D6:D10)+D5</f>
        <v>-6579.707187194534</v>
      </c>
      <c r="E12" s="37"/>
      <c r="F12" s="38">
        <f>NPV(A4,F6:F10)+F5</f>
        <v>-6252.898482420585</v>
      </c>
      <c r="G12" s="31"/>
      <c r="H12" s="31"/>
    </row>
    <row r="15" spans="2:5" ht="12.75">
      <c r="B15" s="17" t="s">
        <v>34</v>
      </c>
      <c r="C15" t="s">
        <v>35</v>
      </c>
      <c r="D15">
        <v>25</v>
      </c>
      <c r="E15" t="s">
        <v>36</v>
      </c>
    </row>
    <row r="16" spans="3:5" ht="12.75">
      <c r="C16" t="s">
        <v>37</v>
      </c>
      <c r="D16">
        <v>20</v>
      </c>
      <c r="E16" t="s">
        <v>36</v>
      </c>
    </row>
    <row r="18" spans="3:5" ht="12.75">
      <c r="C18" s="11" t="s">
        <v>38</v>
      </c>
      <c r="D18" s="19">
        <f>PMT(A4,D15,D12)</f>
        <v>377.85857582142995</v>
      </c>
      <c r="E18" t="s">
        <v>43</v>
      </c>
    </row>
    <row r="19" spans="3:4" ht="12.75">
      <c r="C19" t="s">
        <v>39</v>
      </c>
      <c r="D19" s="18">
        <f>PMT(A4,D16,F12)</f>
        <v>420.2929960272262</v>
      </c>
    </row>
    <row r="21" spans="2:8" ht="12.75">
      <c r="B21" t="s">
        <v>40</v>
      </c>
      <c r="C21">
        <v>0</v>
      </c>
      <c r="D21" s="18">
        <f>+D12</f>
        <v>-6579.707187194534</v>
      </c>
      <c r="E21">
        <v>0</v>
      </c>
      <c r="F21" s="18">
        <f>+F12</f>
        <v>-6252.898482420585</v>
      </c>
      <c r="H21">
        <f>+D21/((1+$A$4)^C21)</f>
        <v>-6579.707187194534</v>
      </c>
    </row>
    <row r="22" spans="3:8" ht="12.75">
      <c r="C22">
        <f>+D15</f>
        <v>25</v>
      </c>
      <c r="D22" s="18">
        <f>+D21</f>
        <v>-6579.707187194534</v>
      </c>
      <c r="E22">
        <f>+D16</f>
        <v>20</v>
      </c>
      <c r="F22" s="18">
        <f>+F21</f>
        <v>-6252.898482420585</v>
      </c>
      <c r="H22">
        <f>+D22/((1+$A$4)^C22)</f>
        <v>-3142.5047967150786</v>
      </c>
    </row>
    <row r="23" spans="3:8" ht="12.75">
      <c r="C23">
        <f>+C22*2</f>
        <v>50</v>
      </c>
      <c r="D23" s="18">
        <f>+D22</f>
        <v>-6579.707187194534</v>
      </c>
      <c r="E23">
        <f>+E22*2</f>
        <v>40</v>
      </c>
      <c r="F23" s="18">
        <f>+F22</f>
        <v>-6252.898482420585</v>
      </c>
      <c r="H23">
        <f>+D23/((1+$A$4)^C23)</f>
        <v>-1500.8777923426012</v>
      </c>
    </row>
    <row r="24" spans="3:8" ht="12.75">
      <c r="C24">
        <f>+C22*3</f>
        <v>75</v>
      </c>
      <c r="D24" s="18">
        <f>+D23</f>
        <v>-6579.707187194534</v>
      </c>
      <c r="E24">
        <f>+E22*3</f>
        <v>60</v>
      </c>
      <c r="F24" s="18">
        <f>+F23</f>
        <v>-6252.898482420585</v>
      </c>
      <c r="H24">
        <f>+D24/((1+$A$4)^C24)</f>
        <v>-716.827592403971</v>
      </c>
    </row>
    <row r="25" spans="5:6" ht="12.75">
      <c r="E25">
        <f>+E22*4</f>
        <v>80</v>
      </c>
      <c r="F25" s="18">
        <f>+F24</f>
        <v>-6252.898482420585</v>
      </c>
    </row>
    <row r="26" spans="3:8" ht="12.75">
      <c r="C26" t="s">
        <v>41</v>
      </c>
      <c r="D26" s="16">
        <f>+((A4+1)^25)-1</f>
        <v>1.0937779296542138</v>
      </c>
      <c r="H26">
        <f>SUM(H21:H25)</f>
        <v>-11939.917368656184</v>
      </c>
    </row>
    <row r="27" spans="3:4" ht="12.75">
      <c r="C27" t="s">
        <v>42</v>
      </c>
      <c r="D27" s="16">
        <f>+((A4+1)^20)-1</f>
        <v>0.8061112346694133</v>
      </c>
    </row>
    <row r="29" spans="3:6" ht="12.75">
      <c r="C29" t="s">
        <v>33</v>
      </c>
      <c r="D29" s="19">
        <f>-D21-NPV(D26,D22:D24)</f>
        <v>11939.917368656184</v>
      </c>
      <c r="E29" s="18"/>
      <c r="F29" s="18">
        <f>-F21-NPV(D27,F22:F25)</f>
        <v>13280.798595825905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9"/>
  <sheetViews>
    <sheetView zoomScalePageLayoutView="0" workbookViewId="0" topLeftCell="A1">
      <selection activeCell="D15" sqref="D15"/>
    </sheetView>
  </sheetViews>
  <sheetFormatPr defaultColWidth="9.140625" defaultRowHeight="12.75"/>
  <cols>
    <col min="3" max="3" width="12.57421875" style="0" bestFit="1" customWidth="1"/>
    <col min="4" max="4" width="12.421875" style="0" customWidth="1"/>
    <col min="7" max="7" width="12.28125" style="0" customWidth="1"/>
  </cols>
  <sheetData>
    <row r="2" ht="13.5" thickBot="1"/>
    <row r="3" spans="2:10" ht="30.75" customHeight="1">
      <c r="B3" s="22" t="s">
        <v>0</v>
      </c>
      <c r="C3" s="22" t="s">
        <v>1</v>
      </c>
      <c r="D3" s="24" t="s">
        <v>2</v>
      </c>
      <c r="E3" s="25"/>
      <c r="F3" s="25"/>
      <c r="G3" s="25"/>
      <c r="H3" s="25"/>
      <c r="I3" s="26"/>
      <c r="J3" s="20" t="s">
        <v>4</v>
      </c>
    </row>
    <row r="4" spans="2:10" ht="16.5" thickBot="1">
      <c r="B4" s="23"/>
      <c r="C4" s="23"/>
      <c r="D4" s="27" t="s">
        <v>3</v>
      </c>
      <c r="E4" s="28"/>
      <c r="F4" s="28"/>
      <c r="G4" s="28"/>
      <c r="H4" s="28"/>
      <c r="I4" s="29"/>
      <c r="J4" s="21"/>
    </row>
    <row r="5" spans="2:10" ht="16.5" thickBot="1">
      <c r="B5" s="8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</row>
    <row r="6" spans="2:10" ht="16.5" thickBot="1">
      <c r="B6" s="8" t="s">
        <v>13</v>
      </c>
      <c r="C6" s="3">
        <v>10000</v>
      </c>
      <c r="D6" s="2">
        <v>200</v>
      </c>
      <c r="E6" s="2">
        <v>300</v>
      </c>
      <c r="F6" s="2" t="s">
        <v>14</v>
      </c>
      <c r="G6" s="2" t="s">
        <v>14</v>
      </c>
      <c r="H6" s="2" t="s">
        <v>14</v>
      </c>
      <c r="I6" s="2" t="s">
        <v>14</v>
      </c>
      <c r="J6" s="2">
        <v>2</v>
      </c>
    </row>
    <row r="7" spans="2:10" ht="16.5" thickBot="1">
      <c r="B7" s="8" t="s">
        <v>15</v>
      </c>
      <c r="C7" s="3">
        <v>12000</v>
      </c>
      <c r="D7" s="2">
        <v>400</v>
      </c>
      <c r="E7" s="2">
        <v>600</v>
      </c>
      <c r="F7" s="3">
        <v>1200</v>
      </c>
      <c r="G7" s="2" t="s">
        <v>14</v>
      </c>
      <c r="H7" s="2" t="s">
        <v>14</v>
      </c>
      <c r="I7" s="2" t="s">
        <v>14</v>
      </c>
      <c r="J7" s="2">
        <v>3</v>
      </c>
    </row>
    <row r="8" spans="2:10" ht="16.5" thickBot="1">
      <c r="B8" s="8" t="s">
        <v>16</v>
      </c>
      <c r="C8" s="3">
        <v>15000</v>
      </c>
      <c r="D8" s="2">
        <v>300</v>
      </c>
      <c r="E8" s="2">
        <v>500</v>
      </c>
      <c r="F8" s="3">
        <v>1300</v>
      </c>
      <c r="G8" s="3">
        <v>2000</v>
      </c>
      <c r="H8" s="2" t="s">
        <v>14</v>
      </c>
      <c r="I8" s="2" t="s">
        <v>14</v>
      </c>
      <c r="J8" s="2">
        <v>4</v>
      </c>
    </row>
    <row r="9" spans="2:10" ht="16.5" thickBot="1">
      <c r="B9" s="8" t="s">
        <v>17</v>
      </c>
      <c r="C9" s="3">
        <v>18000</v>
      </c>
      <c r="D9" s="2">
        <v>200</v>
      </c>
      <c r="E9" s="2">
        <v>400</v>
      </c>
      <c r="F9" s="3">
        <v>1000</v>
      </c>
      <c r="G9" s="3">
        <v>1500</v>
      </c>
      <c r="H9" s="3">
        <v>1600</v>
      </c>
      <c r="I9" s="2" t="s">
        <v>14</v>
      </c>
      <c r="J9" s="2">
        <v>5</v>
      </c>
    </row>
    <row r="10" spans="2:10" ht="16.5" thickBot="1">
      <c r="B10" s="8" t="s">
        <v>18</v>
      </c>
      <c r="C10" s="3">
        <v>20000</v>
      </c>
      <c r="D10" s="2">
        <v>500</v>
      </c>
      <c r="E10" s="2">
        <v>800</v>
      </c>
      <c r="F10" s="3">
        <v>1200</v>
      </c>
      <c r="G10" s="3">
        <v>1500</v>
      </c>
      <c r="H10" s="3">
        <v>1500</v>
      </c>
      <c r="I10" s="3">
        <v>2000</v>
      </c>
      <c r="J10" s="2">
        <v>6</v>
      </c>
    </row>
    <row r="12" ht="12.75">
      <c r="B12" s="5">
        <v>0.1</v>
      </c>
    </row>
    <row r="13" ht="13.5" thickBot="1"/>
    <row r="14" spans="2:7" ht="32.25" thickBot="1">
      <c r="B14" s="6"/>
      <c r="C14" s="4" t="s">
        <v>19</v>
      </c>
      <c r="D14" s="4" t="s">
        <v>20</v>
      </c>
      <c r="E14" s="10"/>
      <c r="F14" s="10"/>
      <c r="G14" s="4" t="s">
        <v>22</v>
      </c>
    </row>
    <row r="15" spans="2:7" ht="16.5" thickBot="1">
      <c r="B15" s="6" t="s">
        <v>13</v>
      </c>
      <c r="C15" s="7">
        <f>+C6+NPV($B$12,D6:I6)</f>
        <v>10429.752066115703</v>
      </c>
      <c r="D15" s="7">
        <f>-PMT($B$12,J6,C15)</f>
        <v>6009.523809523811</v>
      </c>
      <c r="G15" s="7">
        <f>+C15/J6</f>
        <v>5214.876033057852</v>
      </c>
    </row>
    <row r="16" spans="2:7" ht="16.5" thickBot="1">
      <c r="B16" s="8" t="s">
        <v>15</v>
      </c>
      <c r="C16" s="9">
        <f>+C7+NPV($B$12,D7:I7)</f>
        <v>13761.081893313298</v>
      </c>
      <c r="D16" s="9">
        <f>-PMT($B$12,J7,C16)</f>
        <v>5533.534743202418</v>
      </c>
      <c r="E16" s="10" t="s">
        <v>21</v>
      </c>
      <c r="G16" s="7">
        <f>+C16/J7</f>
        <v>4587.027297771099</v>
      </c>
    </row>
    <row r="17" spans="2:7" ht="16.5" thickBot="1">
      <c r="B17" s="1" t="s">
        <v>16</v>
      </c>
      <c r="C17" s="7">
        <f>+C8+NPV($B$12,D8:I8)</f>
        <v>18028.686565125332</v>
      </c>
      <c r="D17" s="7">
        <f>-PMT($B$12,J8,C17)</f>
        <v>5687.524240465416</v>
      </c>
      <c r="G17" s="7">
        <f>+C17/J8</f>
        <v>4507.171641281333</v>
      </c>
    </row>
    <row r="18" spans="2:7" ht="16.5" thickBot="1">
      <c r="B18" s="1" t="s">
        <v>17</v>
      </c>
      <c r="C18" s="7">
        <f>+C9+NPV($B$12,D9:I9)</f>
        <v>21281.705795058708</v>
      </c>
      <c r="D18" s="7">
        <f>-PMT($B$12,J9,C18)</f>
        <v>5614.060375751422</v>
      </c>
      <c r="G18" s="7">
        <f>+C18/J9</f>
        <v>4256.341159011741</v>
      </c>
    </row>
    <row r="19" spans="2:8" ht="16.5" thickBot="1">
      <c r="B19" s="1" t="s">
        <v>18</v>
      </c>
      <c r="C19" s="7">
        <f>+C10+NPV($B$12,D10:I10)</f>
        <v>25102.130268164627</v>
      </c>
      <c r="D19" s="7">
        <f>-PMT($B$12,J10,C19)</f>
        <v>5763.6343723957025</v>
      </c>
      <c r="G19" s="9">
        <f>+C19/J10</f>
        <v>4183.6883780274375</v>
      </c>
      <c r="H19" s="11" t="s">
        <v>21</v>
      </c>
    </row>
  </sheetData>
  <sheetProtection/>
  <mergeCells count="5">
    <mergeCell ref="J3:J4"/>
    <mergeCell ref="B3:B4"/>
    <mergeCell ref="C3:C4"/>
    <mergeCell ref="D3:I3"/>
    <mergeCell ref="D4:I4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K4" sqref="K4:K5"/>
    </sheetView>
  </sheetViews>
  <sheetFormatPr defaultColWidth="9.140625" defaultRowHeight="12.75"/>
  <cols>
    <col min="1" max="1" width="16.140625" style="0" customWidth="1"/>
    <col min="2" max="2" width="17.8515625" style="0" customWidth="1"/>
    <col min="3" max="3" width="18.7109375" style="0" customWidth="1"/>
  </cols>
  <sheetData>
    <row r="1" spans="2:3" ht="12.75">
      <c r="B1" t="s">
        <v>23</v>
      </c>
      <c r="C1" t="s">
        <v>24</v>
      </c>
    </row>
    <row r="2" spans="1:5" ht="12.75">
      <c r="A2" t="s">
        <v>25</v>
      </c>
      <c r="B2">
        <v>5</v>
      </c>
      <c r="C2">
        <v>10</v>
      </c>
      <c r="E2" t="s">
        <v>26</v>
      </c>
    </row>
    <row r="3" spans="1:3" ht="12.75">
      <c r="A3" t="s">
        <v>27</v>
      </c>
      <c r="B3">
        <v>7000</v>
      </c>
      <c r="C3">
        <v>9000</v>
      </c>
    </row>
    <row r="4" spans="1:11" ht="12.75">
      <c r="A4" t="s">
        <v>28</v>
      </c>
      <c r="B4">
        <v>1000</v>
      </c>
      <c r="C4">
        <v>900</v>
      </c>
      <c r="K4" t="s">
        <v>33</v>
      </c>
    </row>
    <row r="5" ht="12.75">
      <c r="K5" t="s">
        <v>44</v>
      </c>
    </row>
    <row r="6" spans="1:11" ht="12.75">
      <c r="A6" t="s">
        <v>29</v>
      </c>
      <c r="B6" s="5">
        <v>0.1</v>
      </c>
      <c r="K6" t="s">
        <v>45</v>
      </c>
    </row>
    <row r="7" ht="12.75">
      <c r="K7" t="s">
        <v>46</v>
      </c>
    </row>
    <row r="8" spans="1:3" ht="12.75">
      <c r="A8" s="13">
        <v>0</v>
      </c>
      <c r="B8" s="13">
        <f>+B3</f>
        <v>7000</v>
      </c>
      <c r="C8" s="13">
        <f>+C3</f>
        <v>9000</v>
      </c>
    </row>
    <row r="9" spans="1:3" ht="12.75">
      <c r="A9" s="13">
        <v>1</v>
      </c>
      <c r="B9" s="13">
        <f>+B4</f>
        <v>1000</v>
      </c>
      <c r="C9" s="13">
        <f>+C4</f>
        <v>900</v>
      </c>
    </row>
    <row r="10" spans="1:3" ht="12.75">
      <c r="A10" s="13">
        <v>2</v>
      </c>
      <c r="B10" s="13">
        <f>+B9</f>
        <v>1000</v>
      </c>
      <c r="C10" s="13">
        <f>+C9</f>
        <v>900</v>
      </c>
    </row>
    <row r="11" spans="1:3" ht="12.75">
      <c r="A11" s="13">
        <v>3</v>
      </c>
      <c r="B11" s="13">
        <f aca="true" t="shared" si="0" ref="B11:C18">+B10</f>
        <v>1000</v>
      </c>
      <c r="C11" s="13">
        <f t="shared" si="0"/>
        <v>900</v>
      </c>
    </row>
    <row r="12" spans="1:3" ht="12.75">
      <c r="A12" s="13">
        <v>4</v>
      </c>
      <c r="B12" s="13">
        <f t="shared" si="0"/>
        <v>1000</v>
      </c>
      <c r="C12" s="13">
        <f t="shared" si="0"/>
        <v>900</v>
      </c>
    </row>
    <row r="13" spans="1:3" ht="12.75">
      <c r="A13" s="13">
        <v>5</v>
      </c>
      <c r="B13" s="13">
        <f>+B12+B3</f>
        <v>8000</v>
      </c>
      <c r="C13" s="13">
        <f t="shared" si="0"/>
        <v>900</v>
      </c>
    </row>
    <row r="14" spans="1:3" ht="12.75">
      <c r="A14" s="13">
        <v>6</v>
      </c>
      <c r="B14" s="13">
        <f>+B9</f>
        <v>1000</v>
      </c>
      <c r="C14" s="13">
        <f t="shared" si="0"/>
        <v>900</v>
      </c>
    </row>
    <row r="15" spans="1:3" ht="12.75">
      <c r="A15" s="13">
        <v>7</v>
      </c>
      <c r="B15" s="13">
        <f t="shared" si="0"/>
        <v>1000</v>
      </c>
      <c r="C15" s="13">
        <f t="shared" si="0"/>
        <v>900</v>
      </c>
    </row>
    <row r="16" spans="1:3" ht="12.75">
      <c r="A16" s="13">
        <v>8</v>
      </c>
      <c r="B16" s="13">
        <f t="shared" si="0"/>
        <v>1000</v>
      </c>
      <c r="C16" s="13">
        <f t="shared" si="0"/>
        <v>900</v>
      </c>
    </row>
    <row r="17" spans="1:3" ht="12.75">
      <c r="A17" s="13">
        <v>9</v>
      </c>
      <c r="B17" s="13">
        <f t="shared" si="0"/>
        <v>1000</v>
      </c>
      <c r="C17" s="13">
        <f t="shared" si="0"/>
        <v>900</v>
      </c>
    </row>
    <row r="18" spans="1:3" ht="12.75">
      <c r="A18" s="13">
        <v>10</v>
      </c>
      <c r="B18" s="13">
        <f t="shared" si="0"/>
        <v>1000</v>
      </c>
      <c r="C18" s="13">
        <f t="shared" si="0"/>
        <v>900</v>
      </c>
    </row>
    <row r="19" spans="1:3" ht="12.75">
      <c r="A19" s="13"/>
      <c r="B19" s="13"/>
      <c r="C19" s="13"/>
    </row>
    <row r="20" spans="1:3" ht="12.75">
      <c r="A20" s="13"/>
      <c r="B20" s="14">
        <f>NPV(B6,B9:B18)+B8</f>
        <v>17491.016367118762</v>
      </c>
      <c r="C20" s="14">
        <f>NPV(B6,C9:C18)+C8</f>
        <v>14530.110395134212</v>
      </c>
    </row>
    <row r="21" spans="1:3" ht="12.75">
      <c r="A21" s="13"/>
      <c r="B21" s="13"/>
      <c r="C21" s="15" t="s">
        <v>30</v>
      </c>
    </row>
    <row r="23" spans="1:3" ht="12.75">
      <c r="A23" s="13">
        <v>0</v>
      </c>
      <c r="B23" s="13">
        <f>+B3</f>
        <v>7000</v>
      </c>
      <c r="C23" s="13">
        <f>+C3</f>
        <v>9000</v>
      </c>
    </row>
    <row r="24" spans="1:3" ht="12.75">
      <c r="A24" s="13">
        <v>1</v>
      </c>
      <c r="B24" s="13">
        <f>+B4</f>
        <v>1000</v>
      </c>
      <c r="C24" s="13">
        <f>+C4</f>
        <v>900</v>
      </c>
    </row>
    <row r="25" spans="1:3" ht="12.75">
      <c r="A25" s="13">
        <v>2</v>
      </c>
      <c r="B25" s="13">
        <f>+B24</f>
        <v>1000</v>
      </c>
      <c r="C25" s="13">
        <f>+C24</f>
        <v>900</v>
      </c>
    </row>
    <row r="26" spans="1:3" ht="12.75">
      <c r="A26" s="13">
        <v>3</v>
      </c>
      <c r="B26" s="13">
        <f>+B25</f>
        <v>1000</v>
      </c>
      <c r="C26" s="13">
        <f aca="true" t="shared" si="1" ref="C26:C33">+C25</f>
        <v>900</v>
      </c>
    </row>
    <row r="27" spans="1:3" ht="12.75">
      <c r="A27" s="13">
        <v>4</v>
      </c>
      <c r="B27" s="13">
        <f>+B26</f>
        <v>1000</v>
      </c>
      <c r="C27" s="13">
        <f t="shared" si="1"/>
        <v>900</v>
      </c>
    </row>
    <row r="28" spans="1:3" ht="12.75">
      <c r="A28" s="13">
        <v>5</v>
      </c>
      <c r="B28" s="13">
        <f>+B27</f>
        <v>1000</v>
      </c>
      <c r="C28" s="13">
        <f t="shared" si="1"/>
        <v>900</v>
      </c>
    </row>
    <row r="29" spans="1:3" ht="12.75">
      <c r="A29" s="13">
        <v>6</v>
      </c>
      <c r="B29" s="13"/>
      <c r="C29" s="13">
        <f t="shared" si="1"/>
        <v>900</v>
      </c>
    </row>
    <row r="30" spans="1:3" ht="12.75">
      <c r="A30" s="13">
        <v>7</v>
      </c>
      <c r="B30" s="13"/>
      <c r="C30" s="13">
        <f t="shared" si="1"/>
        <v>900</v>
      </c>
    </row>
    <row r="31" spans="1:3" ht="12.75">
      <c r="A31" s="13">
        <v>8</v>
      </c>
      <c r="B31" s="13"/>
      <c r="C31" s="13">
        <f t="shared" si="1"/>
        <v>900</v>
      </c>
    </row>
    <row r="32" spans="1:3" ht="12.75">
      <c r="A32" s="13">
        <v>9</v>
      </c>
      <c r="B32" s="13"/>
      <c r="C32" s="13">
        <f t="shared" si="1"/>
        <v>900</v>
      </c>
    </row>
    <row r="33" spans="1:3" ht="12.75">
      <c r="A33" s="13">
        <v>10</v>
      </c>
      <c r="B33" s="13"/>
      <c r="C33" s="13">
        <f t="shared" si="1"/>
        <v>900</v>
      </c>
    </row>
    <row r="34" spans="1:3" ht="12.75">
      <c r="A34" s="13"/>
      <c r="B34" s="14">
        <f>PMT(B6,B2,B23)-B24</f>
        <v>-2846.582365563218</v>
      </c>
      <c r="C34" s="14">
        <f>PMT(B6,C2,C23)-C24</f>
        <v>-2364.7085539426043</v>
      </c>
    </row>
    <row r="35" spans="1:3" ht="12.75">
      <c r="A35" s="13"/>
      <c r="B35" s="13"/>
      <c r="C35" s="15" t="s">
        <v>30</v>
      </c>
    </row>
    <row r="36" spans="1:3" ht="12.75">
      <c r="A36" s="13"/>
      <c r="B36" s="13"/>
      <c r="C36" s="13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Zilbovicius</dc:creator>
  <cp:keywords/>
  <dc:description/>
  <cp:lastModifiedBy>MauroZ</cp:lastModifiedBy>
  <cp:lastPrinted>2003-06-16T14:51:12Z</cp:lastPrinted>
  <dcterms:created xsi:type="dcterms:W3CDTF">2003-06-16T14:39:40Z</dcterms:created>
  <dcterms:modified xsi:type="dcterms:W3CDTF">2020-11-27T20:23:24Z</dcterms:modified>
  <cp:category/>
  <cp:version/>
  <cp:contentType/>
  <cp:contentStatus/>
</cp:coreProperties>
</file>