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paulaleme/Documents/2020/Academico/Aulas PRO/PRO3213/Ana Paula/[IV] Módulo Engenharia Economica/VPL e TIR/"/>
    </mc:Choice>
  </mc:AlternateContent>
  <xr:revisionPtr revIDLastSave="0" documentId="13_ncr:1_{2F55028C-5289-CE4D-9388-99588927C9B6}" xr6:coauthVersionLast="45" xr6:coauthVersionMax="45" xr10:uidLastSave="{00000000-0000-0000-0000-000000000000}"/>
  <bookViews>
    <workbookView xWindow="0" yWindow="460" windowWidth="28800" windowHeight="16680" xr2:uid="{788E63F0-135E-A74A-8C1F-6891D23F0089}"/>
  </bookViews>
  <sheets>
    <sheet name="Ex01" sheetId="1" r:id="rId1"/>
    <sheet name="Ex.02" sheetId="2" r:id="rId2"/>
    <sheet name="Ex02_2" sheetId="6" r:id="rId3"/>
    <sheet name="Ex.3" sheetId="4" r:id="rId4"/>
    <sheet name="Ex.04" sheetId="3" r:id="rId5"/>
    <sheet name="EX.0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3" l="1"/>
  <c r="D18" i="3"/>
  <c r="D17" i="3"/>
  <c r="E17" i="3"/>
  <c r="C17" i="3"/>
  <c r="K14" i="6"/>
  <c r="K13" i="6"/>
  <c r="C14" i="2"/>
  <c r="L12" i="2"/>
  <c r="K12" i="2"/>
  <c r="J12" i="2"/>
  <c r="I12" i="2"/>
  <c r="H12" i="2"/>
  <c r="G12" i="2"/>
  <c r="F12" i="2"/>
  <c r="E12" i="2"/>
  <c r="D12" i="2"/>
  <c r="C12" i="2"/>
  <c r="C11" i="2"/>
  <c r="B9" i="2"/>
  <c r="C8" i="3" l="1"/>
  <c r="F13" i="4"/>
  <c r="C13" i="2"/>
  <c r="D13" i="2"/>
  <c r="B14" i="2" s="1"/>
  <c r="E13" i="2"/>
  <c r="F13" i="2"/>
  <c r="G13" i="2"/>
  <c r="H13" i="2"/>
  <c r="I13" i="2"/>
  <c r="J13" i="2"/>
  <c r="K13" i="2"/>
  <c r="L13" i="2"/>
  <c r="B13" i="2"/>
  <c r="L11" i="2"/>
  <c r="L8" i="2"/>
  <c r="K11" i="2"/>
  <c r="J11" i="2"/>
  <c r="I11" i="2"/>
  <c r="H11" i="2"/>
  <c r="G11" i="2"/>
  <c r="F11" i="2"/>
  <c r="E11" i="2"/>
  <c r="D11" i="2"/>
  <c r="C12" i="6"/>
  <c r="D12" i="6" s="1"/>
  <c r="E12" i="6" s="1"/>
  <c r="F12" i="6" s="1"/>
  <c r="G12" i="6" s="1"/>
  <c r="H12" i="6" s="1"/>
  <c r="I12" i="6" s="1"/>
  <c r="J12" i="6" s="1"/>
  <c r="C8" i="2" l="1"/>
  <c r="D8" i="2" s="1"/>
  <c r="E8" i="2" s="1"/>
  <c r="F8" i="2" s="1"/>
  <c r="G8" i="2" s="1"/>
  <c r="H8" i="2" s="1"/>
  <c r="I8" i="2" s="1"/>
  <c r="J8" i="2" s="1"/>
  <c r="K8" i="2" s="1"/>
  <c r="C21" i="3"/>
  <c r="C20" i="3"/>
  <c r="C19" i="3"/>
  <c r="C18" i="3"/>
  <c r="D20" i="3"/>
  <c r="D21" i="3" s="1"/>
  <c r="C9" i="3"/>
  <c r="C10" i="3" s="1"/>
  <c r="C11" i="3" s="1"/>
  <c r="C12" i="3" s="1"/>
</calcChain>
</file>

<file path=xl/sharedStrings.xml><?xml version="1.0" encoding="utf-8"?>
<sst xmlns="http://schemas.openxmlformats.org/spreadsheetml/2006/main" count="52" uniqueCount="41">
  <si>
    <t>Exercício 2</t>
  </si>
  <si>
    <t>Exercício 3</t>
  </si>
  <si>
    <t>Exercício 4</t>
  </si>
  <si>
    <t>TMA</t>
  </si>
  <si>
    <t>Ano</t>
  </si>
  <si>
    <t xml:space="preserve">Fluxo de Caixa </t>
  </si>
  <si>
    <t>Fluxo acumulado</t>
  </si>
  <si>
    <t>Onde inverte o sinal</t>
  </si>
  <si>
    <t>DESCONTADO</t>
  </si>
  <si>
    <t>Qual é o payback simples e descontado do fluxo de caixa abaixo a uma taxa de desconto de 10%aa?</t>
  </si>
  <si>
    <t>SIMPLES</t>
  </si>
  <si>
    <t>Fluxo descontado</t>
  </si>
  <si>
    <t>Investimento</t>
  </si>
  <si>
    <t>Instalação</t>
  </si>
  <si>
    <t>Redução de custo de MO</t>
  </si>
  <si>
    <t>Fluxo de caixa livre</t>
  </si>
  <si>
    <t>ACEITAR OU RECUSAR?</t>
  </si>
  <si>
    <t>Qual é a taxa de desconto que iguala do fluxo de caixa ao investimento inicial do diagrama de fluxo abaixo?</t>
  </si>
  <si>
    <t>Fluxo</t>
  </si>
  <si>
    <t>TIR</t>
  </si>
  <si>
    <t>ETAPA 1: Organizar as informações em fluxo</t>
  </si>
  <si>
    <t>ETAPA 2: Calcular o VPL</t>
  </si>
  <si>
    <t>VPL</t>
  </si>
  <si>
    <t>Exercício 2_ 2</t>
  </si>
  <si>
    <t>Aumento de outros custos</t>
  </si>
  <si>
    <t>Uma empresa está considerando comprar 5 máquinas para sua linha de produção. Cada máquina custa $25.000 e tem vida útil de 10 anos. O custo de instalar essas cinco máquinas é de $20.000. Cada uma reduz o custo de mão de obra em $10.000 por ano, mas aumenta outos custos em $5.000 por ano (cada um). Se a TMA for 5% por ano, esse investimento é economicamente viável?</t>
  </si>
  <si>
    <t>É ECONOMICAMENTE VIÁVEL, PORTANTO, ACEITAR.</t>
  </si>
  <si>
    <t xml:space="preserve">ETAPA 3: Se VPL &gt; 0, aceitar. </t>
  </si>
  <si>
    <t>PROJETO A</t>
  </si>
  <si>
    <t>PROJETO B</t>
  </si>
  <si>
    <t>INVESTIMENTO</t>
  </si>
  <si>
    <t>FLUXO ANUAL</t>
  </si>
  <si>
    <t>VIDA ÚTIL</t>
  </si>
  <si>
    <t>8 anos</t>
  </si>
  <si>
    <t>RESOLUÇÃO:</t>
  </si>
  <si>
    <t>CMPC</t>
  </si>
  <si>
    <t>VPL A &gt; VPL B</t>
  </si>
  <si>
    <t>Portanto, opção pela alternativa A</t>
  </si>
  <si>
    <t>Considerando duas alternativas de projeto mutuamente excludentes, A e B, com um custo de capital 10%a.a., analisar qual é o investimento preferível pelo método do VPL.</t>
  </si>
  <si>
    <t>TIR&gt;TMA</t>
  </si>
  <si>
    <t xml:space="preserve">Exercícios resolvidos em aula de VPL, TIR e Payback. Início no Ex.02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</si>
</sst>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mbria"/>
      <family val="1"/>
    </font>
    <font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rgb="FF000000"/>
      <name val="Calibri"/>
      <family val="2"/>
    </font>
    <font>
      <sz val="18"/>
      <color rgb="FF000000"/>
      <name val="Tw Cen MT,Bold"/>
    </font>
    <font>
      <sz val="18"/>
      <color rgb="FF000000"/>
      <name val="Tw Cen MT"/>
      <family val="2"/>
    </font>
    <font>
      <sz val="18"/>
      <color rgb="FFC00000"/>
      <name val="Tw Cen MT"/>
      <family val="2"/>
    </font>
    <font>
      <b/>
      <sz val="18"/>
      <color rgb="FFC00000"/>
      <name val="Calibri"/>
      <family val="2"/>
      <scheme val="minor"/>
    </font>
    <font>
      <sz val="18"/>
      <color theme="1"/>
      <name val="Tw Cen MT"/>
      <family val="2"/>
    </font>
    <font>
      <b/>
      <sz val="14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thick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thick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2" fillId="2" borderId="0" xfId="0" applyFont="1" applyFill="1"/>
    <xf numFmtId="4" fontId="7" fillId="2" borderId="0" xfId="0" applyNumberFormat="1" applyFont="1" applyFill="1"/>
    <xf numFmtId="4" fontId="3" fillId="2" borderId="0" xfId="0" applyNumberFormat="1" applyFont="1" applyFill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8" fontId="0" fillId="2" borderId="0" xfId="0" applyNumberFormat="1" applyFill="1"/>
    <xf numFmtId="9" fontId="0" fillId="2" borderId="0" xfId="0" applyNumberFormat="1" applyFill="1"/>
    <xf numFmtId="10" fontId="8" fillId="2" borderId="0" xfId="1" applyNumberFormat="1" applyFont="1" applyFill="1" applyAlignment="1">
      <alignment horizontal="center"/>
    </xf>
    <xf numFmtId="0" fontId="7" fillId="2" borderId="0" xfId="1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center"/>
    </xf>
    <xf numFmtId="9" fontId="7" fillId="2" borderId="0" xfId="1" applyNumberFormat="1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0" fontId="14" fillId="0" borderId="3" xfId="0" applyFont="1" applyBorder="1" applyAlignment="1">
      <alignment horizontal="left" vertical="center" wrapText="1" readingOrder="1"/>
    </xf>
    <xf numFmtId="0" fontId="15" fillId="0" borderId="4" xfId="0" applyFont="1" applyBorder="1" applyAlignment="1">
      <alignment horizontal="center" vertical="center" wrapText="1" readingOrder="1"/>
    </xf>
    <xf numFmtId="4" fontId="15" fillId="0" borderId="5" xfId="0" applyNumberFormat="1" applyFont="1" applyBorder="1" applyAlignment="1">
      <alignment horizontal="left" vertical="center" wrapText="1" readingOrder="1"/>
    </xf>
    <xf numFmtId="4" fontId="15" fillId="0" borderId="6" xfId="0" applyNumberFormat="1" applyFont="1" applyBorder="1" applyAlignment="1">
      <alignment horizontal="left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4" fontId="15" fillId="0" borderId="8" xfId="0" applyNumberFormat="1" applyFont="1" applyBorder="1" applyAlignment="1">
      <alignment horizontal="left" vertical="center" wrapText="1" readingOrder="1"/>
    </xf>
    <xf numFmtId="4" fontId="15" fillId="0" borderId="9" xfId="0" applyNumberFormat="1" applyFont="1" applyBorder="1" applyAlignment="1">
      <alignment horizontal="left" vertical="center" wrapText="1" readingOrder="1"/>
    </xf>
    <xf numFmtId="4" fontId="7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/>
    </xf>
    <xf numFmtId="0" fontId="16" fillId="4" borderId="7" xfId="0" applyFont="1" applyFill="1" applyBorder="1" applyAlignment="1">
      <alignment horizontal="center" vertical="center" wrapText="1" readingOrder="1"/>
    </xf>
    <xf numFmtId="4" fontId="16" fillId="4" borderId="8" xfId="0" applyNumberFormat="1" applyFont="1" applyFill="1" applyBorder="1" applyAlignment="1">
      <alignment horizontal="left" vertical="center" wrapText="1" readingOrder="1"/>
    </xf>
    <xf numFmtId="4" fontId="16" fillId="4" borderId="9" xfId="0" applyNumberFormat="1" applyFont="1" applyFill="1" applyBorder="1" applyAlignment="1">
      <alignment horizontal="left" vertical="center" wrapText="1" readingOrder="1"/>
    </xf>
    <xf numFmtId="0" fontId="17" fillId="4" borderId="0" xfId="0" applyFont="1" applyFill="1"/>
    <xf numFmtId="0" fontId="6" fillId="2" borderId="0" xfId="0" applyFont="1" applyFill="1" applyAlignment="1">
      <alignment horizontal="left"/>
    </xf>
    <xf numFmtId="0" fontId="18" fillId="0" borderId="7" xfId="0" applyFont="1" applyFill="1" applyBorder="1" applyAlignment="1">
      <alignment horizontal="center" vertical="center" wrapText="1" readingOrder="1"/>
    </xf>
    <xf numFmtId="4" fontId="18" fillId="0" borderId="8" xfId="0" applyNumberFormat="1" applyFont="1" applyFill="1" applyBorder="1" applyAlignment="1">
      <alignment horizontal="left" vertical="center" wrapText="1" readingOrder="1"/>
    </xf>
    <xf numFmtId="4" fontId="18" fillId="0" borderId="9" xfId="0" applyNumberFormat="1" applyFont="1" applyFill="1" applyBorder="1" applyAlignment="1">
      <alignment horizontal="left" vertical="center" wrapText="1" readingOrder="1"/>
    </xf>
    <xf numFmtId="0" fontId="19" fillId="4" borderId="0" xfId="0" applyFont="1" applyFill="1"/>
    <xf numFmtId="3" fontId="7" fillId="2" borderId="0" xfId="0" applyNumberFormat="1" applyFont="1" applyFill="1" applyAlignment="1">
      <alignment horizontal="center"/>
    </xf>
    <xf numFmtId="3" fontId="7" fillId="2" borderId="0" xfId="0" applyNumberFormat="1" applyFont="1" applyFill="1"/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10" xfId="0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3" fontId="7" fillId="2" borderId="0" xfId="1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8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right"/>
    </xf>
    <xf numFmtId="0" fontId="9" fillId="2" borderId="0" xfId="0" applyFont="1" applyFill="1"/>
    <xf numFmtId="2" fontId="0" fillId="2" borderId="0" xfId="0" applyNumberFormat="1" applyFill="1"/>
    <xf numFmtId="0" fontId="12" fillId="2" borderId="0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7" fillId="2" borderId="0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3" fillId="2" borderId="0" xfId="0" applyFont="1" applyFill="1" applyBorder="1"/>
    <xf numFmtId="0" fontId="20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3" fontId="7" fillId="2" borderId="0" xfId="0" applyNumberFormat="1" applyFont="1" applyFill="1" applyBorder="1"/>
    <xf numFmtId="3" fontId="7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8" fontId="0" fillId="2" borderId="0" xfId="0" applyNumberFormat="1" applyFill="1" applyBorder="1"/>
    <xf numFmtId="2" fontId="0" fillId="2" borderId="0" xfId="0" applyNumberFormat="1" applyFill="1" applyBorder="1"/>
    <xf numFmtId="0" fontId="9" fillId="2" borderId="0" xfId="0" applyFont="1" applyFill="1" applyBorder="1"/>
    <xf numFmtId="9" fontId="6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/>
    </xf>
    <xf numFmtId="9" fontId="0" fillId="2" borderId="0" xfId="0" applyNumberFormat="1" applyFill="1" applyBorder="1"/>
    <xf numFmtId="9" fontId="10" fillId="2" borderId="0" xfId="0" applyNumberFormat="1" applyFont="1" applyFill="1" applyBorder="1"/>
    <xf numFmtId="9" fontId="12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9" fontId="9" fillId="2" borderId="0" xfId="0" applyNumberFormat="1" applyFont="1" applyFill="1"/>
    <xf numFmtId="0" fontId="0" fillId="2" borderId="0" xfId="0" applyFill="1" applyBorder="1" applyAlignment="1">
      <alignment horizontal="center"/>
    </xf>
    <xf numFmtId="2" fontId="7" fillId="2" borderId="0" xfId="0" applyNumberFormat="1" applyFont="1" applyFill="1"/>
    <xf numFmtId="9" fontId="10" fillId="2" borderId="0" xfId="1" applyFont="1" applyFill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/>
    </xf>
    <xf numFmtId="4" fontId="9" fillId="2" borderId="0" xfId="0" applyNumberFormat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center"/>
    </xf>
    <xf numFmtId="9" fontId="0" fillId="2" borderId="0" xfId="1" applyFont="1" applyFill="1" applyBorder="1"/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/>
    </xf>
    <xf numFmtId="8" fontId="8" fillId="2" borderId="0" xfId="1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/>
    <xf numFmtId="4" fontId="7" fillId="2" borderId="0" xfId="0" applyNumberFormat="1" applyFont="1" applyFill="1" applyBorder="1" applyAlignment="1">
      <alignment horizontal="center"/>
    </xf>
    <xf numFmtId="0" fontId="11" fillId="2" borderId="0" xfId="1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8" fontId="10" fillId="2" borderId="0" xfId="0" applyNumberFormat="1" applyFont="1" applyFill="1" applyBorder="1"/>
    <xf numFmtId="0" fontId="10" fillId="2" borderId="0" xfId="0" applyNumberFormat="1" applyFont="1" applyFill="1" applyBorder="1"/>
    <xf numFmtId="0" fontId="12" fillId="2" borderId="0" xfId="0" applyNumberFormat="1" applyFont="1" applyFill="1" applyBorder="1"/>
    <xf numFmtId="0" fontId="0" fillId="2" borderId="0" xfId="0" applyNumberFormat="1" applyFill="1" applyBorder="1"/>
    <xf numFmtId="8" fontId="12" fillId="2" borderId="0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3</xdr:col>
      <xdr:colOff>1844741</xdr:colOff>
      <xdr:row>12</xdr:row>
      <xdr:rowOff>306387</xdr:rowOff>
    </xdr:to>
    <xdr:pic>
      <xdr:nvPicPr>
        <xdr:cNvPr id="2" name="Picture 1" descr="Diagram&#10;&#10;Description automatically generated">
          <a:extLst>
            <a:ext uri="{FF2B5EF4-FFF2-40B4-BE49-F238E27FC236}">
              <a16:creationId xmlns:a16="http://schemas.microsoft.com/office/drawing/2014/main" id="{D274D82F-EBD1-3A40-B93C-4554EC5CE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0"/>
          <a:ext cx="5934141" cy="2617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D62C-0D99-D04A-B86C-9F78D43687A1}">
  <dimension ref="A1:O35"/>
  <sheetViews>
    <sheetView tabSelected="1" workbookViewId="0">
      <selection activeCell="A3" sqref="A3:J3"/>
    </sheetView>
  </sheetViews>
  <sheetFormatPr baseColWidth="10" defaultRowHeight="16"/>
  <cols>
    <col min="1" max="1" width="23.6640625" style="59" customWidth="1"/>
    <col min="2" max="2" width="31" style="59" customWidth="1"/>
    <col min="3" max="3" width="10.83203125" style="59"/>
    <col min="4" max="4" width="27" style="59" customWidth="1"/>
    <col min="5" max="5" width="17.5" style="59" customWidth="1"/>
    <col min="6" max="6" width="10.83203125" style="59"/>
    <col min="7" max="7" width="11.5" style="59" bestFit="1" customWidth="1"/>
    <col min="8" max="10" width="10.83203125" style="59"/>
    <col min="11" max="11" width="12.6640625" style="59" customWidth="1"/>
    <col min="12" max="16384" width="10.83203125" style="59"/>
  </cols>
  <sheetData>
    <row r="1" spans="1:15" ht="24">
      <c r="A1" s="65"/>
    </row>
    <row r="3" spans="1:15" ht="50" customHeight="1">
      <c r="A3" s="109" t="s">
        <v>40</v>
      </c>
      <c r="B3" s="109"/>
      <c r="C3" s="109"/>
      <c r="D3" s="109"/>
      <c r="E3" s="109"/>
      <c r="F3" s="109"/>
      <c r="G3" s="109"/>
      <c r="H3" s="109"/>
      <c r="I3" s="109"/>
      <c r="J3" s="109"/>
      <c r="K3" s="87"/>
      <c r="L3" s="87"/>
      <c r="M3" s="87"/>
      <c r="N3" s="87"/>
      <c r="O3" s="87"/>
    </row>
    <row r="5" spans="1:15" ht="19">
      <c r="A5" s="60"/>
      <c r="D5" s="61"/>
    </row>
    <row r="6" spans="1:15" ht="26">
      <c r="A6" s="88"/>
      <c r="B6" s="63"/>
      <c r="C6" s="64"/>
      <c r="D6" s="65"/>
    </row>
    <row r="7" spans="1:15" ht="26">
      <c r="A7" s="88"/>
      <c r="B7" s="89"/>
      <c r="C7" s="64"/>
      <c r="D7" s="61"/>
      <c r="E7" s="61"/>
    </row>
    <row r="8" spans="1:15" ht="26">
      <c r="A8" s="62"/>
      <c r="B8" s="90"/>
      <c r="C8" s="64"/>
      <c r="D8" s="91"/>
      <c r="E8" s="92"/>
      <c r="J8" s="93"/>
      <c r="K8" s="73"/>
      <c r="L8" s="73"/>
      <c r="M8" s="73"/>
    </row>
    <row r="9" spans="1:15" ht="26">
      <c r="A9" s="62"/>
      <c r="B9" s="94"/>
      <c r="C9" s="64"/>
      <c r="D9" s="95"/>
      <c r="E9" s="96"/>
      <c r="J9" s="79"/>
      <c r="K9" s="73"/>
      <c r="L9" s="73"/>
      <c r="M9" s="73"/>
    </row>
    <row r="10" spans="1:15" ht="26">
      <c r="A10" s="64"/>
      <c r="B10" s="94"/>
      <c r="C10" s="64"/>
      <c r="J10" s="79"/>
      <c r="K10" s="73"/>
      <c r="L10" s="73"/>
      <c r="M10" s="73"/>
    </row>
    <row r="11" spans="1:15">
      <c r="A11" s="61"/>
      <c r="J11" s="79"/>
      <c r="K11" s="73"/>
      <c r="L11" s="73"/>
      <c r="M11" s="73"/>
    </row>
    <row r="12" spans="1:15" ht="26">
      <c r="A12" s="61"/>
      <c r="D12" s="64"/>
      <c r="J12" s="79"/>
      <c r="K12" s="73"/>
      <c r="L12" s="73"/>
      <c r="M12" s="73"/>
    </row>
    <row r="13" spans="1:15" ht="26">
      <c r="A13" s="97"/>
      <c r="D13" s="69"/>
      <c r="E13" s="98"/>
      <c r="J13" s="79"/>
      <c r="K13" s="73"/>
      <c r="L13" s="73"/>
      <c r="M13" s="73"/>
    </row>
    <row r="14" spans="1:15" ht="26">
      <c r="A14" s="62"/>
      <c r="B14" s="99"/>
      <c r="D14" s="69"/>
      <c r="E14" s="98"/>
      <c r="J14" s="79"/>
      <c r="K14" s="73"/>
      <c r="L14" s="73"/>
      <c r="M14" s="73"/>
    </row>
    <row r="15" spans="1:15" ht="29">
      <c r="A15" s="84"/>
      <c r="B15" s="100"/>
      <c r="C15" s="101"/>
      <c r="D15" s="101"/>
      <c r="E15" s="101"/>
      <c r="F15" s="101"/>
      <c r="J15" s="79"/>
      <c r="K15" s="73"/>
      <c r="L15" s="73"/>
      <c r="M15" s="73"/>
    </row>
    <row r="16" spans="1:15" ht="26">
      <c r="A16" s="62"/>
      <c r="B16" s="102"/>
      <c r="C16" s="102"/>
      <c r="D16" s="102"/>
      <c r="E16" s="102"/>
      <c r="G16" s="103"/>
      <c r="H16" s="93"/>
      <c r="I16" s="79"/>
      <c r="J16" s="79"/>
      <c r="K16" s="73"/>
      <c r="L16" s="73"/>
      <c r="M16" s="73"/>
    </row>
    <row r="17" spans="1:13" ht="24">
      <c r="A17" s="69"/>
      <c r="B17" s="104"/>
      <c r="C17" s="104"/>
      <c r="D17" s="104"/>
      <c r="E17" s="105"/>
      <c r="F17" s="106"/>
      <c r="G17" s="103"/>
      <c r="J17" s="79"/>
      <c r="K17" s="73"/>
      <c r="L17" s="73"/>
      <c r="M17" s="73"/>
    </row>
    <row r="18" spans="1:13" ht="24">
      <c r="A18" s="72"/>
      <c r="B18" s="102"/>
      <c r="C18" s="102"/>
      <c r="D18" s="102"/>
      <c r="E18" s="102"/>
      <c r="F18" s="106"/>
      <c r="G18" s="107"/>
      <c r="J18" s="79"/>
      <c r="K18" s="73"/>
      <c r="L18" s="73"/>
      <c r="M18" s="73"/>
    </row>
    <row r="19" spans="1:13" ht="35" customHeight="1">
      <c r="A19" s="108"/>
      <c r="B19" s="102"/>
      <c r="C19" s="102"/>
      <c r="D19" s="102"/>
      <c r="E19" s="102"/>
      <c r="F19" s="106"/>
      <c r="G19" s="80"/>
      <c r="J19" s="79"/>
      <c r="K19" s="73"/>
      <c r="L19" s="73"/>
      <c r="M19" s="73"/>
    </row>
    <row r="20" spans="1:13">
      <c r="B20" s="106"/>
      <c r="C20" s="106"/>
      <c r="D20" s="106"/>
      <c r="E20" s="106"/>
      <c r="F20" s="106"/>
      <c r="J20" s="79"/>
      <c r="K20" s="73"/>
      <c r="L20" s="73"/>
      <c r="M20" s="73"/>
    </row>
    <row r="21" spans="1:13">
      <c r="B21" s="106"/>
      <c r="C21" s="106"/>
      <c r="D21" s="106"/>
      <c r="E21" s="106"/>
      <c r="F21" s="106"/>
      <c r="J21" s="79"/>
      <c r="K21" s="73"/>
      <c r="L21" s="73"/>
      <c r="M21" s="73"/>
    </row>
    <row r="22" spans="1:13" ht="24">
      <c r="A22" s="65"/>
      <c r="J22" s="79"/>
      <c r="K22" s="73"/>
      <c r="L22" s="73"/>
      <c r="M22" s="73"/>
    </row>
    <row r="23" spans="1:13">
      <c r="J23" s="79"/>
      <c r="K23" s="73"/>
      <c r="L23" s="73"/>
      <c r="M23" s="73"/>
    </row>
    <row r="24" spans="1:13">
      <c r="C24" s="73"/>
      <c r="J24" s="79"/>
      <c r="K24" s="73"/>
      <c r="L24" s="73"/>
      <c r="M24" s="73"/>
    </row>
    <row r="25" spans="1:13">
      <c r="J25" s="79"/>
      <c r="K25" s="73"/>
      <c r="L25" s="73"/>
      <c r="M25" s="73"/>
    </row>
    <row r="26" spans="1:13">
      <c r="J26" s="79"/>
      <c r="K26" s="73"/>
      <c r="L26" s="73"/>
      <c r="M26" s="73"/>
    </row>
    <row r="27" spans="1:13">
      <c r="J27" s="79"/>
      <c r="K27" s="73"/>
      <c r="L27" s="73"/>
      <c r="M27" s="73"/>
    </row>
    <row r="28" spans="1:13">
      <c r="J28" s="79"/>
      <c r="K28" s="73"/>
      <c r="L28" s="73"/>
      <c r="M28" s="73"/>
    </row>
    <row r="29" spans="1:13">
      <c r="J29" s="79"/>
      <c r="K29" s="73"/>
      <c r="L29" s="73"/>
      <c r="M29" s="73"/>
    </row>
    <row r="30" spans="1:13">
      <c r="J30" s="79"/>
      <c r="K30" s="73"/>
      <c r="L30" s="73"/>
      <c r="M30" s="73"/>
    </row>
    <row r="31" spans="1:13">
      <c r="J31" s="79"/>
      <c r="K31" s="73"/>
      <c r="L31" s="73"/>
      <c r="M31" s="73"/>
    </row>
    <row r="32" spans="1:13">
      <c r="J32" s="79"/>
      <c r="K32" s="73"/>
      <c r="L32" s="73"/>
      <c r="M32" s="73"/>
    </row>
    <row r="33" spans="10:13">
      <c r="J33" s="79"/>
      <c r="K33" s="73"/>
      <c r="L33" s="73"/>
      <c r="M33" s="73"/>
    </row>
    <row r="34" spans="10:13">
      <c r="J34" s="79"/>
      <c r="K34" s="73"/>
      <c r="L34" s="73"/>
      <c r="M34" s="73"/>
    </row>
    <row r="35" spans="10:13">
      <c r="J35" s="79"/>
      <c r="K35" s="73"/>
      <c r="L35" s="73"/>
      <c r="M35" s="73"/>
    </row>
  </sheetData>
  <mergeCells count="1"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5061-1EDC-E740-9870-0C808880E16D}">
  <dimension ref="A1:O20"/>
  <sheetViews>
    <sheetView topLeftCell="A2" workbookViewId="0">
      <selection activeCell="B16" sqref="B16"/>
    </sheetView>
  </sheetViews>
  <sheetFormatPr baseColWidth="10" defaultRowHeight="16"/>
  <cols>
    <col min="1" max="1" width="33.33203125" style="2" customWidth="1"/>
    <col min="2" max="2" width="20.1640625" style="2" bestFit="1" customWidth="1"/>
    <col min="3" max="11" width="16.6640625" style="2" bestFit="1" customWidth="1"/>
    <col min="12" max="12" width="18.5" style="2" customWidth="1"/>
    <col min="13" max="13" width="13.5" style="2" bestFit="1" customWidth="1"/>
    <col min="14" max="16384" width="10.83203125" style="2"/>
  </cols>
  <sheetData>
    <row r="1" spans="1:15" ht="24">
      <c r="A1" s="1" t="s">
        <v>0</v>
      </c>
    </row>
    <row r="3" spans="1:15" ht="76" customHeight="1">
      <c r="A3" s="53" t="s">
        <v>25</v>
      </c>
      <c r="B3" s="53"/>
      <c r="C3" s="53"/>
      <c r="D3" s="53"/>
      <c r="E3" s="53"/>
      <c r="F3" s="53"/>
      <c r="G3" s="53"/>
      <c r="H3" s="53"/>
      <c r="I3" s="53"/>
      <c r="J3" s="53"/>
      <c r="K3" s="3"/>
      <c r="L3" s="3"/>
      <c r="M3" s="3"/>
      <c r="N3" s="3"/>
      <c r="O3" s="3"/>
    </row>
    <row r="4" spans="1:15" ht="21">
      <c r="A4" s="48" t="s">
        <v>16</v>
      </c>
    </row>
    <row r="5" spans="1:15" ht="19">
      <c r="A5" s="4"/>
      <c r="D5" s="8"/>
    </row>
    <row r="6" spans="1:15" ht="26">
      <c r="A6" s="11" t="s">
        <v>3</v>
      </c>
      <c r="B6" s="32">
        <v>0.05</v>
      </c>
      <c r="C6" s="5"/>
      <c r="D6" s="1"/>
    </row>
    <row r="7" spans="1:15" s="45" customFormat="1" ht="24">
      <c r="A7" s="1"/>
      <c r="D7" s="46"/>
    </row>
    <row r="8" spans="1:15" s="48" customFormat="1" ht="25" thickBot="1">
      <c r="A8" s="1"/>
      <c r="B8" s="49">
        <v>0</v>
      </c>
      <c r="C8" s="50">
        <f>B8+1</f>
        <v>1</v>
      </c>
      <c r="D8" s="50">
        <f>C8+1</f>
        <v>2</v>
      </c>
      <c r="E8" s="50">
        <f t="shared" ref="E8:K8" si="0">D8+1</f>
        <v>3</v>
      </c>
      <c r="F8" s="50">
        <f t="shared" si="0"/>
        <v>4</v>
      </c>
      <c r="G8" s="50">
        <f t="shared" si="0"/>
        <v>5</v>
      </c>
      <c r="H8" s="50">
        <f t="shared" si="0"/>
        <v>6</v>
      </c>
      <c r="I8" s="50">
        <f t="shared" si="0"/>
        <v>7</v>
      </c>
      <c r="J8" s="50">
        <f t="shared" si="0"/>
        <v>8</v>
      </c>
      <c r="K8" s="50">
        <f t="shared" si="0"/>
        <v>9</v>
      </c>
      <c r="L8" s="50">
        <f>K8+1</f>
        <v>10</v>
      </c>
    </row>
    <row r="9" spans="1:15" ht="27" thickTop="1">
      <c r="A9" s="6" t="s">
        <v>12</v>
      </c>
      <c r="B9" s="43">
        <f>-25000*5</f>
        <v>-125000</v>
      </c>
      <c r="C9" s="43"/>
      <c r="D9" s="44"/>
      <c r="E9" s="44"/>
      <c r="F9" s="44"/>
      <c r="G9" s="44"/>
      <c r="H9" s="44"/>
      <c r="I9" s="44"/>
      <c r="J9" s="44"/>
      <c r="K9" s="44"/>
      <c r="L9" s="5"/>
    </row>
    <row r="10" spans="1:15" ht="26">
      <c r="A10" s="51" t="s">
        <v>13</v>
      </c>
      <c r="B10" s="52">
        <v>-20000</v>
      </c>
      <c r="C10" s="44"/>
      <c r="D10" s="44"/>
      <c r="E10" s="44"/>
      <c r="F10" s="44"/>
      <c r="G10" s="44"/>
      <c r="H10" s="44"/>
      <c r="I10" s="44"/>
      <c r="J10" s="44"/>
      <c r="K10" s="44"/>
      <c r="L10" s="5"/>
    </row>
    <row r="11" spans="1:15" ht="26">
      <c r="A11" s="14" t="s">
        <v>14</v>
      </c>
      <c r="B11" s="43"/>
      <c r="C11" s="44">
        <f>10000*5</f>
        <v>50000</v>
      </c>
      <c r="D11" s="44">
        <f t="shared" ref="D11:L11" si="1">10000*5</f>
        <v>50000</v>
      </c>
      <c r="E11" s="44">
        <f t="shared" si="1"/>
        <v>50000</v>
      </c>
      <c r="F11" s="44">
        <f t="shared" si="1"/>
        <v>50000</v>
      </c>
      <c r="G11" s="44">
        <f t="shared" si="1"/>
        <v>50000</v>
      </c>
      <c r="H11" s="44">
        <f t="shared" si="1"/>
        <v>50000</v>
      </c>
      <c r="I11" s="44">
        <f t="shared" si="1"/>
        <v>50000</v>
      </c>
      <c r="J11" s="44">
        <f t="shared" si="1"/>
        <v>50000</v>
      </c>
      <c r="K11" s="44">
        <f t="shared" si="1"/>
        <v>50000</v>
      </c>
      <c r="L11" s="44">
        <f t="shared" si="1"/>
        <v>50000</v>
      </c>
    </row>
    <row r="12" spans="1:15" ht="26">
      <c r="A12" s="6" t="s">
        <v>24</v>
      </c>
      <c r="B12" s="44"/>
      <c r="C12" s="44">
        <f>-5000*5</f>
        <v>-25000</v>
      </c>
      <c r="D12" s="44">
        <f t="shared" ref="D12:L12" si="2">-5000*5</f>
        <v>-25000</v>
      </c>
      <c r="E12" s="44">
        <f t="shared" si="2"/>
        <v>-25000</v>
      </c>
      <c r="F12" s="44">
        <f t="shared" si="2"/>
        <v>-25000</v>
      </c>
      <c r="G12" s="44">
        <f t="shared" si="2"/>
        <v>-25000</v>
      </c>
      <c r="H12" s="44">
        <f t="shared" si="2"/>
        <v>-25000</v>
      </c>
      <c r="I12" s="44">
        <f t="shared" si="2"/>
        <v>-25000</v>
      </c>
      <c r="J12" s="44">
        <f t="shared" si="2"/>
        <v>-25000</v>
      </c>
      <c r="K12" s="44">
        <f t="shared" si="2"/>
        <v>-25000</v>
      </c>
      <c r="L12" s="44">
        <f t="shared" si="2"/>
        <v>-25000</v>
      </c>
    </row>
    <row r="13" spans="1:15" ht="26">
      <c r="A13" s="6" t="s">
        <v>15</v>
      </c>
      <c r="B13" s="44">
        <f>SUM(B9:B12)</f>
        <v>-145000</v>
      </c>
      <c r="C13" s="44">
        <f t="shared" ref="C13:L13" si="3">SUM(C9:C12)</f>
        <v>25000</v>
      </c>
      <c r="D13" s="44">
        <f t="shared" si="3"/>
        <v>25000</v>
      </c>
      <c r="E13" s="44">
        <f t="shared" si="3"/>
        <v>25000</v>
      </c>
      <c r="F13" s="44">
        <f t="shared" si="3"/>
        <v>25000</v>
      </c>
      <c r="G13" s="44">
        <f t="shared" si="3"/>
        <v>25000</v>
      </c>
      <c r="H13" s="44">
        <f t="shared" si="3"/>
        <v>25000</v>
      </c>
      <c r="I13" s="44">
        <f t="shared" si="3"/>
        <v>25000</v>
      </c>
      <c r="J13" s="44">
        <f t="shared" si="3"/>
        <v>25000</v>
      </c>
      <c r="K13" s="44">
        <f t="shared" si="3"/>
        <v>25000</v>
      </c>
      <c r="L13" s="44">
        <f t="shared" si="3"/>
        <v>25000</v>
      </c>
      <c r="M13" s="17"/>
    </row>
    <row r="14" spans="1:15" ht="26">
      <c r="A14" s="55" t="s">
        <v>22</v>
      </c>
      <c r="B14" s="54">
        <f>NPV(B6,C13:L13)+B13</f>
        <v>48043.373229620251</v>
      </c>
      <c r="C14" s="44">
        <f>NPV(B6,C13:L13)+B13</f>
        <v>48043.373229620251</v>
      </c>
      <c r="D14" s="44"/>
      <c r="E14" s="44"/>
      <c r="F14" s="44"/>
      <c r="G14" s="44"/>
      <c r="H14" s="44"/>
      <c r="I14" s="44"/>
      <c r="J14" s="44"/>
      <c r="K14" s="44"/>
      <c r="L14" s="5"/>
    </row>
    <row r="15" spans="1:15" ht="26">
      <c r="A15" s="6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5"/>
    </row>
    <row r="16" spans="1:15" ht="26">
      <c r="A16" s="6" t="s">
        <v>20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5"/>
    </row>
    <row r="17" spans="1:8" ht="24">
      <c r="A17" s="6" t="s">
        <v>21</v>
      </c>
    </row>
    <row r="18" spans="1:8" ht="24">
      <c r="A18" s="6" t="s">
        <v>27</v>
      </c>
      <c r="H18" s="57"/>
    </row>
    <row r="19" spans="1:8" ht="26">
      <c r="B19" s="56" t="s">
        <v>26</v>
      </c>
      <c r="H19" s="17"/>
    </row>
    <row r="20" spans="1:8">
      <c r="H20" s="17"/>
    </row>
  </sheetData>
  <mergeCells count="1"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956C-A242-8B47-8E7D-C8D617074EAF}">
  <dimension ref="A1:O20"/>
  <sheetViews>
    <sheetView workbookViewId="0">
      <selection activeCell="B11" sqref="B11"/>
    </sheetView>
  </sheetViews>
  <sheetFormatPr baseColWidth="10" defaultRowHeight="16"/>
  <cols>
    <col min="1" max="1" width="33.33203125" style="2" customWidth="1"/>
    <col min="2" max="2" width="18.6640625" style="2" bestFit="1" customWidth="1"/>
    <col min="3" max="11" width="16.6640625" style="2" bestFit="1" customWidth="1"/>
    <col min="12" max="12" width="10.83203125" style="2"/>
    <col min="13" max="13" width="13.5" style="2" bestFit="1" customWidth="1"/>
    <col min="14" max="16384" width="10.83203125" style="2"/>
  </cols>
  <sheetData>
    <row r="1" spans="1:15" ht="24">
      <c r="A1" s="1" t="s">
        <v>23</v>
      </c>
    </row>
    <row r="3" spans="1:15" ht="76" customHeight="1">
      <c r="A3" s="53" t="s">
        <v>38</v>
      </c>
      <c r="B3" s="53"/>
      <c r="C3" s="53"/>
      <c r="D3" s="53"/>
      <c r="E3" s="53"/>
      <c r="F3" s="53"/>
      <c r="G3" s="53"/>
      <c r="H3" s="53"/>
      <c r="I3" s="53"/>
      <c r="J3" s="53"/>
      <c r="K3" s="3"/>
      <c r="L3" s="3"/>
      <c r="M3" s="3"/>
      <c r="N3" s="3"/>
      <c r="O3" s="3"/>
    </row>
    <row r="4" spans="1:15" s="59" customFormat="1"/>
    <row r="5" spans="1:15" s="59" customFormat="1" ht="25" thickBot="1">
      <c r="A5" s="6"/>
      <c r="B5" s="49" t="s">
        <v>30</v>
      </c>
      <c r="C5" s="50" t="s">
        <v>31</v>
      </c>
      <c r="D5" s="50" t="s">
        <v>32</v>
      </c>
      <c r="E5" s="68"/>
    </row>
    <row r="6" spans="1:15" s="59" customFormat="1" ht="25" thickTop="1">
      <c r="A6" s="14" t="s">
        <v>28</v>
      </c>
      <c r="B6" s="14">
        <v>12000</v>
      </c>
      <c r="C6" s="14">
        <v>3000</v>
      </c>
      <c r="D6" s="14" t="s">
        <v>33</v>
      </c>
      <c r="E6" s="14"/>
    </row>
    <row r="7" spans="1:15" s="66" customFormat="1" ht="24">
      <c r="A7" s="14" t="s">
        <v>29</v>
      </c>
      <c r="B7" s="14">
        <v>13000</v>
      </c>
      <c r="C7" s="77">
        <v>2500</v>
      </c>
      <c r="D7" s="14" t="s">
        <v>33</v>
      </c>
      <c r="E7" s="14"/>
    </row>
    <row r="8" spans="1:15" s="58" customFormat="1" ht="21">
      <c r="A8" s="67" t="s">
        <v>35</v>
      </c>
      <c r="B8" s="81">
        <v>0.1</v>
      </c>
      <c r="K8" s="68"/>
    </row>
    <row r="9" spans="1:15" s="59" customFormat="1" ht="26">
      <c r="A9" s="84"/>
      <c r="K9" s="70"/>
      <c r="L9" s="64"/>
    </row>
    <row r="10" spans="1:15" s="59" customFormat="1" ht="26">
      <c r="A10" s="78" t="s">
        <v>34</v>
      </c>
      <c r="B10" s="71"/>
      <c r="C10" s="70"/>
      <c r="D10" s="70"/>
      <c r="E10" s="70"/>
      <c r="F10" s="70"/>
      <c r="G10" s="70"/>
      <c r="H10" s="70"/>
      <c r="I10" s="70"/>
      <c r="J10" s="70"/>
      <c r="K10" s="70"/>
      <c r="L10" s="64"/>
    </row>
    <row r="11" spans="1:15" s="59" customFormat="1" ht="26">
      <c r="A11" s="47" t="s">
        <v>3</v>
      </c>
      <c r="B11" s="76">
        <v>0.1</v>
      </c>
      <c r="C11" s="2"/>
      <c r="D11" s="2"/>
      <c r="E11" s="2"/>
      <c r="F11" s="2"/>
      <c r="G11" s="2"/>
      <c r="H11" s="2"/>
      <c r="K11" s="70"/>
      <c r="L11" s="64"/>
    </row>
    <row r="12" spans="1:15" s="59" customFormat="1" ht="27" thickBot="1">
      <c r="A12" s="6"/>
      <c r="B12" s="49">
        <v>0</v>
      </c>
      <c r="C12" s="50">
        <f>B12+1</f>
        <v>1</v>
      </c>
      <c r="D12" s="50">
        <f>C12+1</f>
        <v>2</v>
      </c>
      <c r="E12" s="50">
        <f t="shared" ref="E12:G12" si="0">D12+1</f>
        <v>3</v>
      </c>
      <c r="F12" s="50">
        <f t="shared" si="0"/>
        <v>4</v>
      </c>
      <c r="G12" s="50">
        <f t="shared" si="0"/>
        <v>5</v>
      </c>
      <c r="H12" s="50">
        <f t="shared" ref="H12:K12" si="1">G12+1</f>
        <v>6</v>
      </c>
      <c r="I12" s="50">
        <f t="shared" si="1"/>
        <v>7</v>
      </c>
      <c r="J12" s="50">
        <f t="shared" si="1"/>
        <v>8</v>
      </c>
      <c r="K12" s="50" t="s">
        <v>22</v>
      </c>
      <c r="L12" s="64"/>
    </row>
    <row r="13" spans="1:15" s="59" customFormat="1" ht="27" thickTop="1">
      <c r="A13" s="14" t="s">
        <v>28</v>
      </c>
      <c r="B13" s="14">
        <v>-12000</v>
      </c>
      <c r="C13" s="14">
        <v>3000</v>
      </c>
      <c r="D13" s="14">
        <v>3000</v>
      </c>
      <c r="E13" s="14">
        <v>3000</v>
      </c>
      <c r="F13" s="14">
        <v>3000</v>
      </c>
      <c r="G13" s="14">
        <v>3000</v>
      </c>
      <c r="H13" s="14">
        <v>3000</v>
      </c>
      <c r="I13" s="14">
        <v>3000</v>
      </c>
      <c r="J13" s="14">
        <v>3000</v>
      </c>
      <c r="K13" s="82">
        <f>NPV(B11,C13:J13)+B13</f>
        <v>4004.7785937079898</v>
      </c>
      <c r="L13" s="64"/>
      <c r="M13" s="73"/>
    </row>
    <row r="14" spans="1:15" s="59" customFormat="1" ht="26">
      <c r="A14" s="14" t="s">
        <v>29</v>
      </c>
      <c r="B14" s="14">
        <v>-13000</v>
      </c>
      <c r="C14" s="77">
        <v>2500</v>
      </c>
      <c r="D14" s="14">
        <v>2500</v>
      </c>
      <c r="E14" s="14">
        <v>2500</v>
      </c>
      <c r="F14" s="14">
        <v>2500</v>
      </c>
      <c r="G14" s="14">
        <v>2500</v>
      </c>
      <c r="H14" s="14">
        <v>2500</v>
      </c>
      <c r="I14" s="14">
        <v>2500</v>
      </c>
      <c r="J14" s="14">
        <v>2500</v>
      </c>
      <c r="K14" s="82">
        <f>NPV(B11,C14:J14)+B14</f>
        <v>337.31549475665815</v>
      </c>
      <c r="L14" s="64"/>
    </row>
    <row r="15" spans="1:15" s="59" customFormat="1" ht="26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64"/>
    </row>
    <row r="16" spans="1:15" s="59" customFormat="1" ht="26">
      <c r="A16" s="65"/>
      <c r="B16" s="70" t="s">
        <v>36</v>
      </c>
      <c r="C16" s="70"/>
      <c r="D16" s="70"/>
      <c r="E16" s="70"/>
      <c r="F16" s="70"/>
      <c r="G16" s="70"/>
      <c r="H16" s="70"/>
      <c r="I16" s="70"/>
      <c r="J16" s="70"/>
      <c r="K16" s="70"/>
      <c r="L16" s="64"/>
    </row>
    <row r="17" spans="1:8" s="59" customFormat="1" ht="26">
      <c r="A17" s="69"/>
      <c r="B17" s="64" t="s">
        <v>37</v>
      </c>
      <c r="F17" s="73"/>
    </row>
    <row r="18" spans="1:8" s="59" customFormat="1" ht="24">
      <c r="A18" s="69"/>
      <c r="F18" s="73"/>
      <c r="H18" s="74"/>
    </row>
    <row r="19" spans="1:8" s="59" customFormat="1" ht="26">
      <c r="B19" s="75"/>
      <c r="H19" s="73"/>
    </row>
    <row r="20" spans="1:8">
      <c r="H20" s="17"/>
    </row>
  </sheetData>
  <mergeCells count="1">
    <mergeCell ref="A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6383-DDC3-ED4B-88D5-9D3F7291E1DF}">
  <dimension ref="A1:O26"/>
  <sheetViews>
    <sheetView workbookViewId="0">
      <selection activeCell="F13" sqref="F13"/>
    </sheetView>
  </sheetViews>
  <sheetFormatPr baseColWidth="10" defaultRowHeight="16"/>
  <cols>
    <col min="1" max="1" width="23.6640625" style="2" customWidth="1"/>
    <col min="2" max="2" width="19.1640625" style="2" bestFit="1" customWidth="1"/>
    <col min="3" max="3" width="10.83203125" style="2"/>
    <col min="4" max="4" width="27" style="2" customWidth="1"/>
    <col min="5" max="5" width="24.33203125" style="2" customWidth="1"/>
    <col min="6" max="16384" width="10.83203125" style="2"/>
  </cols>
  <sheetData>
    <row r="1" spans="1:15" ht="24">
      <c r="A1" s="1" t="s">
        <v>1</v>
      </c>
    </row>
    <row r="3" spans="1:15" ht="50" customHeight="1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3"/>
      <c r="L3" s="3"/>
      <c r="M3" s="3"/>
      <c r="N3" s="3"/>
      <c r="O3" s="3"/>
    </row>
    <row r="5" spans="1:15" ht="19">
      <c r="A5" s="4"/>
      <c r="D5" s="8"/>
    </row>
    <row r="6" spans="1:15" ht="26">
      <c r="A6" s="11"/>
      <c r="B6" s="32"/>
      <c r="C6" s="5"/>
      <c r="D6" s="1"/>
    </row>
    <row r="7" spans="1:15" ht="26">
      <c r="A7" s="11"/>
      <c r="B7" s="32"/>
      <c r="C7" s="5"/>
      <c r="E7" s="47" t="s">
        <v>4</v>
      </c>
      <c r="F7" s="11" t="s">
        <v>18</v>
      </c>
    </row>
    <row r="8" spans="1:15" ht="26">
      <c r="A8" s="11"/>
      <c r="B8" s="22"/>
      <c r="C8" s="5"/>
      <c r="D8" s="13"/>
      <c r="E8" s="20">
        <v>0</v>
      </c>
      <c r="F8" s="5">
        <v>-1000</v>
      </c>
    </row>
    <row r="9" spans="1:15" ht="26">
      <c r="A9" s="11"/>
      <c r="B9" s="15"/>
      <c r="C9" s="5"/>
      <c r="D9" s="7"/>
      <c r="E9" s="20">
        <v>1</v>
      </c>
      <c r="F9" s="85">
        <v>315.47000000000003</v>
      </c>
    </row>
    <row r="10" spans="1:15" ht="26">
      <c r="A10" s="5"/>
      <c r="B10" s="15"/>
      <c r="C10" s="5"/>
      <c r="D10" s="6"/>
      <c r="E10" s="21">
        <v>2</v>
      </c>
      <c r="F10" s="5">
        <v>315.47000000000003</v>
      </c>
    </row>
    <row r="11" spans="1:15" ht="26">
      <c r="A11" s="8"/>
      <c r="D11" s="1"/>
      <c r="E11" s="21">
        <v>3</v>
      </c>
      <c r="F11" s="5">
        <v>315.47000000000003</v>
      </c>
    </row>
    <row r="12" spans="1:15" ht="26">
      <c r="A12" s="8"/>
      <c r="B12" s="16"/>
      <c r="D12" s="8"/>
      <c r="E12" s="21">
        <v>4</v>
      </c>
      <c r="F12" s="5">
        <v>315.47000000000003</v>
      </c>
    </row>
    <row r="13" spans="1:15" ht="26">
      <c r="A13" s="11"/>
      <c r="B13" s="16"/>
      <c r="D13" s="6"/>
      <c r="E13" s="21" t="s">
        <v>19</v>
      </c>
      <c r="F13" s="83">
        <f>IRR(F8:F12)</f>
        <v>9.9998823097490419E-2</v>
      </c>
      <c r="I13" s="17"/>
    </row>
    <row r="14" spans="1:15" ht="26">
      <c r="A14" s="11" t="s">
        <v>3</v>
      </c>
      <c r="B14" s="86">
        <v>0.05</v>
      </c>
      <c r="D14" s="6"/>
      <c r="E14" s="21"/>
      <c r="F14" s="18"/>
      <c r="I14" s="17"/>
    </row>
    <row r="15" spans="1:15" ht="26">
      <c r="A15" s="11" t="s">
        <v>39</v>
      </c>
      <c r="B15" s="16"/>
      <c r="I15" s="17"/>
    </row>
    <row r="16" spans="1:15" ht="26">
      <c r="A16" s="11"/>
      <c r="B16" s="16"/>
      <c r="I16" s="17"/>
    </row>
    <row r="17" spans="1:9" ht="26">
      <c r="A17" s="6"/>
      <c r="B17" s="16"/>
      <c r="D17" s="5"/>
      <c r="E17" s="10"/>
      <c r="I17" s="17"/>
    </row>
    <row r="18" spans="1:9" ht="24">
      <c r="A18" s="6"/>
      <c r="B18" s="16"/>
      <c r="I18" s="17"/>
    </row>
    <row r="19" spans="1:9" ht="21">
      <c r="B19" s="16"/>
      <c r="I19" s="17"/>
    </row>
    <row r="20" spans="1:9" ht="21">
      <c r="B20" s="16"/>
      <c r="I20" s="17"/>
    </row>
    <row r="21" spans="1:9" ht="21">
      <c r="B21" s="16"/>
      <c r="I21" s="17"/>
    </row>
    <row r="22" spans="1:9" ht="21">
      <c r="B22" s="16"/>
      <c r="I22" s="17"/>
    </row>
    <row r="23" spans="1:9" ht="21">
      <c r="B23" s="16"/>
    </row>
    <row r="24" spans="1:9" ht="21">
      <c r="B24" s="16"/>
    </row>
    <row r="25" spans="1:9" ht="21">
      <c r="B25" s="16"/>
    </row>
    <row r="26" spans="1:9" ht="21">
      <c r="B26" s="16"/>
    </row>
  </sheetData>
  <mergeCells count="1">
    <mergeCell ref="A3:J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2A62-E862-7D41-9F93-52DEEDBFFF84}">
  <dimension ref="A1:O21"/>
  <sheetViews>
    <sheetView topLeftCell="A4" workbookViewId="0">
      <selection activeCell="E21" sqref="E21"/>
    </sheetView>
  </sheetViews>
  <sheetFormatPr baseColWidth="10" defaultRowHeight="16"/>
  <cols>
    <col min="1" max="1" width="23.6640625" style="2" customWidth="1"/>
    <col min="2" max="2" width="19.1640625" style="2" bestFit="1" customWidth="1"/>
    <col min="3" max="3" width="19.5" style="2" customWidth="1"/>
    <col min="4" max="4" width="27" style="2" customWidth="1"/>
    <col min="5" max="5" width="24.6640625" style="2" customWidth="1"/>
    <col min="6" max="16384" width="10.83203125" style="2"/>
  </cols>
  <sheetData>
    <row r="1" spans="1:15" ht="24">
      <c r="A1" s="1" t="s">
        <v>2</v>
      </c>
    </row>
    <row r="3" spans="1:15" ht="50" customHeight="1">
      <c r="A3" s="53" t="s">
        <v>9</v>
      </c>
      <c r="B3" s="53"/>
      <c r="C3" s="53"/>
      <c r="D3" s="53"/>
      <c r="E3" s="53"/>
      <c r="F3" s="53"/>
      <c r="G3" s="53"/>
      <c r="H3" s="53"/>
      <c r="I3" s="53"/>
      <c r="J3" s="53"/>
      <c r="K3" s="3"/>
      <c r="L3" s="3"/>
      <c r="M3" s="3"/>
      <c r="N3" s="3"/>
      <c r="O3" s="3"/>
    </row>
    <row r="5" spans="1:15" ht="20" thickBot="1">
      <c r="A5" s="4" t="s">
        <v>10</v>
      </c>
      <c r="D5" s="8"/>
    </row>
    <row r="6" spans="1:15" ht="49" thickBot="1">
      <c r="A6" s="23" t="s">
        <v>4</v>
      </c>
      <c r="B6" s="24" t="s">
        <v>5</v>
      </c>
      <c r="C6" s="25" t="s">
        <v>6</v>
      </c>
      <c r="D6" s="1"/>
    </row>
    <row r="7" spans="1:15" ht="25" thickTop="1" thickBot="1">
      <c r="A7" s="26">
        <v>0</v>
      </c>
      <c r="B7" s="27">
        <v>-30000</v>
      </c>
      <c r="C7" s="28">
        <v>-30000</v>
      </c>
      <c r="D7" s="8"/>
      <c r="E7" s="8"/>
    </row>
    <row r="8" spans="1:15" ht="25" thickBot="1">
      <c r="A8" s="29">
        <v>1</v>
      </c>
      <c r="B8" s="30">
        <v>-4000</v>
      </c>
      <c r="C8" s="31">
        <f>C7+B8</f>
        <v>-34000</v>
      </c>
      <c r="D8" s="13"/>
      <c r="E8" s="33"/>
    </row>
    <row r="9" spans="1:15" ht="25" thickBot="1">
      <c r="A9" s="29">
        <v>2</v>
      </c>
      <c r="B9" s="30">
        <v>15000</v>
      </c>
      <c r="C9" s="31">
        <f>C8+B9</f>
        <v>-19000</v>
      </c>
      <c r="D9" s="7"/>
      <c r="E9" s="19"/>
    </row>
    <row r="10" spans="1:15" ht="25" thickBot="1">
      <c r="A10" s="29">
        <v>3</v>
      </c>
      <c r="B10" s="30">
        <v>16000</v>
      </c>
      <c r="C10" s="31">
        <f t="shared" ref="C10:C12" si="0">C9+B10</f>
        <v>-3000</v>
      </c>
      <c r="D10" s="6"/>
    </row>
    <row r="11" spans="1:15" ht="25" thickBot="1">
      <c r="A11" s="34">
        <v>4</v>
      </c>
      <c r="B11" s="35">
        <v>8000</v>
      </c>
      <c r="C11" s="36">
        <f t="shared" si="0"/>
        <v>5000</v>
      </c>
      <c r="D11" s="37" t="s">
        <v>7</v>
      </c>
    </row>
    <row r="12" spans="1:15" ht="27" thickBot="1">
      <c r="A12" s="29">
        <v>5</v>
      </c>
      <c r="B12" s="30">
        <v>8000</v>
      </c>
      <c r="C12" s="31">
        <f t="shared" si="0"/>
        <v>13000</v>
      </c>
      <c r="D12" s="5"/>
    </row>
    <row r="13" spans="1:15" ht="26">
      <c r="A13" s="11"/>
      <c r="B13" s="12"/>
      <c r="D13" s="6"/>
      <c r="E13" s="9"/>
    </row>
    <row r="14" spans="1:15" ht="27" thickBot="1">
      <c r="A14" s="38" t="s">
        <v>8</v>
      </c>
      <c r="B14" s="12"/>
      <c r="D14" s="6"/>
      <c r="E14" s="9"/>
    </row>
    <row r="15" spans="1:15" ht="49" thickBot="1">
      <c r="A15" s="23" t="s">
        <v>4</v>
      </c>
      <c r="B15" s="24" t="s">
        <v>5</v>
      </c>
      <c r="C15" s="25" t="s">
        <v>11</v>
      </c>
      <c r="D15" s="25" t="s">
        <v>6</v>
      </c>
    </row>
    <row r="16" spans="1:15" ht="25" thickTop="1" thickBot="1">
      <c r="A16" s="26">
        <v>0</v>
      </c>
      <c r="B16" s="27">
        <v>-30000</v>
      </c>
      <c r="C16" s="28">
        <v>-30000</v>
      </c>
      <c r="D16" s="28">
        <v>-30000</v>
      </c>
    </row>
    <row r="17" spans="1:5" ht="25" thickBot="1">
      <c r="A17" s="29">
        <v>1</v>
      </c>
      <c r="B17" s="30">
        <v>-4000</v>
      </c>
      <c r="C17" s="31">
        <f>PV(10%,A17,,-B17)</f>
        <v>-3636.363636363636</v>
      </c>
      <c r="D17" s="31">
        <f>D16+C17</f>
        <v>-33636.363636363632</v>
      </c>
      <c r="E17" s="10">
        <f>PV(10%,A17,,-B17)</f>
        <v>-3636.363636363636</v>
      </c>
    </row>
    <row r="18" spans="1:5" ht="24" thickBot="1">
      <c r="A18" s="29">
        <v>2</v>
      </c>
      <c r="B18" s="30">
        <v>15000</v>
      </c>
      <c r="C18" s="31">
        <f t="shared" ref="C18:C21" si="1">PV(10%,A18,,-B18)</f>
        <v>12396.694214876032</v>
      </c>
      <c r="D18" s="31">
        <f>D17+C18</f>
        <v>-21239.669421487601</v>
      </c>
    </row>
    <row r="19" spans="1:5" ht="24" thickBot="1">
      <c r="A19" s="29">
        <v>3</v>
      </c>
      <c r="B19" s="30">
        <v>16000</v>
      </c>
      <c r="C19" s="31">
        <f t="shared" si="1"/>
        <v>12021.036814425241</v>
      </c>
      <c r="D19" s="31">
        <f>D18+C19</f>
        <v>-9218.63260706236</v>
      </c>
    </row>
    <row r="20" spans="1:5" ht="24" thickBot="1">
      <c r="A20" s="39">
        <v>4</v>
      </c>
      <c r="B20" s="40">
        <v>8000</v>
      </c>
      <c r="C20" s="31">
        <f t="shared" si="1"/>
        <v>5464.1076429205641</v>
      </c>
      <c r="D20" s="41">
        <f t="shared" ref="D19:D21" si="2">D19+C20</f>
        <v>-3754.5249641417959</v>
      </c>
    </row>
    <row r="21" spans="1:5" ht="24" thickBot="1">
      <c r="A21" s="34">
        <v>5</v>
      </c>
      <c r="B21" s="35">
        <v>8000</v>
      </c>
      <c r="C21" s="36">
        <f t="shared" si="1"/>
        <v>4967.3705844732394</v>
      </c>
      <c r="D21" s="36">
        <f t="shared" si="2"/>
        <v>1212.8456203314436</v>
      </c>
      <c r="E21" s="42" t="s">
        <v>7</v>
      </c>
    </row>
  </sheetData>
  <mergeCells count="1"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B924-2561-BA4E-BA26-96C956E38812}">
  <dimension ref="A1"/>
  <sheetViews>
    <sheetView workbookViewId="0">
      <selection sqref="A1:XFD1048576"/>
    </sheetView>
  </sheetViews>
  <sheetFormatPr baseColWidth="10" defaultRowHeight="16"/>
  <cols>
    <col min="1" max="16384" width="10.832031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Ex01</vt:lpstr>
      <vt:lpstr>Ex.02</vt:lpstr>
      <vt:lpstr>Ex02_2</vt:lpstr>
      <vt:lpstr>Ex.3</vt:lpstr>
      <vt:lpstr>Ex.04</vt:lpstr>
      <vt:lpstr>EX.05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2020-11-12T21:57:05Z</dcterms:created>
  <dcterms:modified xsi:type="dcterms:W3CDTF">2020-11-17T17:48:46Z</dcterms:modified>
</cp:coreProperties>
</file>