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emf" ContentType="image/x-emf"/>
  <Override PartName="/xl/media/image1.png" ContentType="image/png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<sst xmlns="http://schemas.openxmlformats.org/spreadsheetml/2006/main" count="35" uniqueCount="28">
  <si>
    <t xml:space="preserve">Espessura do substrato</t>
  </si>
  <si>
    <t xml:space="preserve">h</t>
  </si>
  <si>
    <t xml:space="preserve">mm</t>
  </si>
  <si>
    <t xml:space="preserve">Usar porta no Momentum sem calibração TML.</t>
  </si>
  <si>
    <t xml:space="preserve">m</t>
  </si>
  <si>
    <t xml:space="preserve">No ADS 2016 a calibração TML é default.</t>
  </si>
  <si>
    <t xml:space="preserve">X0</t>
  </si>
  <si>
    <t xml:space="preserve">R</t>
  </si>
  <si>
    <t xml:space="preserve">Velocidade da luz</t>
  </si>
  <si>
    <t xml:space="preserve">vo</t>
  </si>
  <si>
    <t xml:space="preserve">m/s</t>
  </si>
  <si>
    <t xml:space="preserve">Er</t>
  </si>
  <si>
    <t xml:space="preserve">Frequência</t>
  </si>
  <si>
    <t xml:space="preserve">fr</t>
  </si>
  <si>
    <t xml:space="preserve">GHz</t>
  </si>
  <si>
    <t xml:space="preserve">Hz</t>
  </si>
  <si>
    <t xml:space="preserve">Largura do patch</t>
  </si>
  <si>
    <t xml:space="preserve">W</t>
  </si>
  <si>
    <t xml:space="preserve">Redge</t>
  </si>
  <si>
    <t xml:space="preserve">Ω</t>
  </si>
  <si>
    <t xml:space="preserve">Simulado</t>
  </si>
  <si>
    <t xml:space="preserve">x0</t>
  </si>
  <si>
    <t xml:space="preserve">Calculado no Linecalc para W acima</t>
  </si>
  <si>
    <t xml:space="preserve">Eef</t>
  </si>
  <si>
    <t xml:space="preserve">Comprimento do patch</t>
  </si>
  <si>
    <t xml:space="preserve">L</t>
  </si>
  <si>
    <t xml:space="preserve">DL</t>
  </si>
  <si>
    <t xml:space="preserve">y0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</si>
</sst>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E+00"/>
    <numFmt numFmtId="166" formatCode="0"/>
    <numFmt numFmtId="167" formatCode="0.00"/>
    <numFmt numFmtId="168" formatCode="0.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BFBFBF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BFBFBF"/>
      </patternFill>
    </fill>
    <fill>
      <patternFill patternType="solid">
        <fgColor rgb="FFE2F0D9"/>
        <bgColor rgb="FFD9D9D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 diagonalUp="false" diagonalDown="false">
      <left/>
      <right/>
      <top style="medium">
        <color rgb="FF92D050"/>
      </top>
      <bottom style="medium">
        <color rgb="FF92D050"/>
      </bottom>
      <diagonal/>
    </border>
    <border diagonalUp="false" diagonalDown="false"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R</a:t>
            </a:r>
          </a:p>
        </c:rich>
      </c:tx>
      <c:overlay val="0"/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Sheet1!$O$3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rgbClr val="5b9bd5"/>
            </a:solidFill>
            <a:ln w="1908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numFmt formatCode="0.0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Sheet1!$N$4:$N$333</c:f>
              <c:numCache>
                <c:formatCode>General</c:formatCode>
                <c:ptCount val="3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23.7684785635107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</c:v>
                </c:pt>
                <c:pt idx="167">
                  <c:v>2</c:v>
                </c:pt>
                <c:pt idx="168">
                  <c:v>3</c:v>
                </c:pt>
                <c:pt idx="169">
                  <c:v>4</c:v>
                </c:pt>
                <c:pt idx="170">
                  <c:v>5</c:v>
                </c:pt>
                <c:pt idx="171">
                  <c:v>6</c:v>
                </c:pt>
                <c:pt idx="172">
                  <c:v>7</c:v>
                </c:pt>
                <c:pt idx="173">
                  <c:v>8</c:v>
                </c:pt>
                <c:pt idx="174">
                  <c:v>9</c:v>
                </c:pt>
                <c:pt idx="175">
                  <c:v>10</c:v>
                </c:pt>
                <c:pt idx="176">
                  <c:v>11</c:v>
                </c:pt>
                <c:pt idx="177">
                  <c:v>12</c:v>
                </c:pt>
                <c:pt idx="178">
                  <c:v>13</c:v>
                </c:pt>
                <c:pt idx="179">
                  <c:v>14</c:v>
                </c:pt>
                <c:pt idx="180">
                  <c:v>15</c:v>
                </c:pt>
                <c:pt idx="181">
                  <c:v>16</c:v>
                </c:pt>
                <c:pt idx="182">
                  <c:v>17</c:v>
                </c:pt>
                <c:pt idx="183">
                  <c:v>18</c:v>
                </c:pt>
                <c:pt idx="184">
                  <c:v>19</c:v>
                </c:pt>
                <c:pt idx="185">
                  <c:v>20</c:v>
                </c:pt>
                <c:pt idx="186">
                  <c:v>21</c:v>
                </c:pt>
                <c:pt idx="187">
                  <c:v>22</c:v>
                </c:pt>
                <c:pt idx="188">
                  <c:v>23</c:v>
                </c:pt>
                <c:pt idx="189">
                  <c:v>24</c:v>
                </c:pt>
                <c:pt idx="190">
                  <c:v>25</c:v>
                </c:pt>
                <c:pt idx="191">
                  <c:v>26</c:v>
                </c:pt>
                <c:pt idx="192">
                  <c:v>27</c:v>
                </c:pt>
                <c:pt idx="193">
                  <c:v>28</c:v>
                </c:pt>
                <c:pt idx="194">
                  <c:v>29</c:v>
                </c:pt>
                <c:pt idx="195">
                  <c:v>30</c:v>
                </c:pt>
                <c:pt idx="196">
                  <c:v>31</c:v>
                </c:pt>
                <c:pt idx="197">
                  <c:v>32</c:v>
                </c:pt>
                <c:pt idx="198">
                  <c:v>33</c:v>
                </c:pt>
                <c:pt idx="199">
                  <c:v>34</c:v>
                </c:pt>
                <c:pt idx="200">
                  <c:v>35</c:v>
                </c:pt>
                <c:pt idx="201">
                  <c:v>36</c:v>
                </c:pt>
                <c:pt idx="202">
                  <c:v>37</c:v>
                </c:pt>
                <c:pt idx="203">
                  <c:v>38</c:v>
                </c:pt>
                <c:pt idx="204">
                  <c:v>39</c:v>
                </c:pt>
                <c:pt idx="205">
                  <c:v>40</c:v>
                </c:pt>
                <c:pt idx="206">
                  <c:v>41</c:v>
                </c:pt>
                <c:pt idx="207">
                  <c:v>42</c:v>
                </c:pt>
                <c:pt idx="208">
                  <c:v>43</c:v>
                </c:pt>
                <c:pt idx="209">
                  <c:v>44</c:v>
                </c:pt>
                <c:pt idx="210">
                  <c:v>45</c:v>
                </c:pt>
                <c:pt idx="211">
                  <c:v>46</c:v>
                </c:pt>
                <c:pt idx="212">
                  <c:v>47</c:v>
                </c:pt>
                <c:pt idx="213">
                  <c:v>48</c:v>
                </c:pt>
                <c:pt idx="214">
                  <c:v>49</c:v>
                </c:pt>
                <c:pt idx="215">
                  <c:v>50</c:v>
                </c:pt>
                <c:pt idx="216">
                  <c:v>51</c:v>
                </c:pt>
                <c:pt idx="217">
                  <c:v>52</c:v>
                </c:pt>
                <c:pt idx="218">
                  <c:v>53</c:v>
                </c:pt>
                <c:pt idx="219">
                  <c:v>54</c:v>
                </c:pt>
                <c:pt idx="220">
                  <c:v>55</c:v>
                </c:pt>
                <c:pt idx="221">
                  <c:v>56</c:v>
                </c:pt>
                <c:pt idx="222">
                  <c:v>57</c:v>
                </c:pt>
                <c:pt idx="223">
                  <c:v>58</c:v>
                </c:pt>
                <c:pt idx="224">
                  <c:v>59</c:v>
                </c:pt>
                <c:pt idx="225">
                  <c:v>60</c:v>
                </c:pt>
                <c:pt idx="226">
                  <c:v>61</c:v>
                </c:pt>
                <c:pt idx="227">
                  <c:v>62</c:v>
                </c:pt>
                <c:pt idx="228">
                  <c:v>63</c:v>
                </c:pt>
                <c:pt idx="229">
                  <c:v>64</c:v>
                </c:pt>
                <c:pt idx="230">
                  <c:v>65</c:v>
                </c:pt>
                <c:pt idx="231">
                  <c:v>66</c:v>
                </c:pt>
                <c:pt idx="232">
                  <c:v>67</c:v>
                </c:pt>
                <c:pt idx="233">
                  <c:v>68</c:v>
                </c:pt>
                <c:pt idx="234">
                  <c:v>69</c:v>
                </c:pt>
                <c:pt idx="235">
                  <c:v>70</c:v>
                </c:pt>
                <c:pt idx="236">
                  <c:v>71</c:v>
                </c:pt>
                <c:pt idx="237">
                  <c:v>72</c:v>
                </c:pt>
                <c:pt idx="238">
                  <c:v>73</c:v>
                </c:pt>
                <c:pt idx="239">
                  <c:v>74</c:v>
                </c:pt>
                <c:pt idx="240">
                  <c:v>75</c:v>
                </c:pt>
                <c:pt idx="241">
                  <c:v>76</c:v>
                </c:pt>
                <c:pt idx="242">
                  <c:v>77</c:v>
                </c:pt>
                <c:pt idx="243">
                  <c:v>78</c:v>
                </c:pt>
                <c:pt idx="244">
                  <c:v>79</c:v>
                </c:pt>
                <c:pt idx="245">
                  <c:v>80</c:v>
                </c:pt>
                <c:pt idx="246">
                  <c:v>81</c:v>
                </c:pt>
                <c:pt idx="247">
                  <c:v>82</c:v>
                </c:pt>
                <c:pt idx="248">
                  <c:v>83</c:v>
                </c:pt>
                <c:pt idx="249">
                  <c:v>84</c:v>
                </c:pt>
                <c:pt idx="250">
                  <c:v>85</c:v>
                </c:pt>
                <c:pt idx="251">
                  <c:v>86</c:v>
                </c:pt>
                <c:pt idx="252">
                  <c:v>87</c:v>
                </c:pt>
                <c:pt idx="253">
                  <c:v>88</c:v>
                </c:pt>
                <c:pt idx="254">
                  <c:v>89</c:v>
                </c:pt>
                <c:pt idx="255">
                  <c:v>90</c:v>
                </c:pt>
                <c:pt idx="256">
                  <c:v>91</c:v>
                </c:pt>
                <c:pt idx="257">
                  <c:v>92</c:v>
                </c:pt>
                <c:pt idx="258">
                  <c:v>93</c:v>
                </c:pt>
                <c:pt idx="259">
                  <c:v>94</c:v>
                </c:pt>
                <c:pt idx="260">
                  <c:v>95</c:v>
                </c:pt>
                <c:pt idx="261">
                  <c:v>96</c:v>
                </c:pt>
                <c:pt idx="262">
                  <c:v>97</c:v>
                </c:pt>
                <c:pt idx="263">
                  <c:v>98</c:v>
                </c:pt>
                <c:pt idx="264">
                  <c:v>99</c:v>
                </c:pt>
                <c:pt idx="265">
                  <c:v>100</c:v>
                </c:pt>
                <c:pt idx="266">
                  <c:v>101</c:v>
                </c:pt>
                <c:pt idx="267">
                  <c:v>102</c:v>
                </c:pt>
                <c:pt idx="268">
                  <c:v>103</c:v>
                </c:pt>
                <c:pt idx="269">
                  <c:v>104</c:v>
                </c:pt>
                <c:pt idx="270">
                  <c:v>105</c:v>
                </c:pt>
                <c:pt idx="271">
                  <c:v>106</c:v>
                </c:pt>
                <c:pt idx="272">
                  <c:v>107</c:v>
                </c:pt>
                <c:pt idx="273">
                  <c:v>108</c:v>
                </c:pt>
                <c:pt idx="274">
                  <c:v>109</c:v>
                </c:pt>
                <c:pt idx="275">
                  <c:v>110</c:v>
                </c:pt>
                <c:pt idx="276">
                  <c:v>111</c:v>
                </c:pt>
                <c:pt idx="277">
                  <c:v>112</c:v>
                </c:pt>
                <c:pt idx="278">
                  <c:v>113</c:v>
                </c:pt>
                <c:pt idx="279">
                  <c:v>114</c:v>
                </c:pt>
                <c:pt idx="280">
                  <c:v>115</c:v>
                </c:pt>
                <c:pt idx="281">
                  <c:v>116</c:v>
                </c:pt>
                <c:pt idx="282">
                  <c:v>117</c:v>
                </c:pt>
                <c:pt idx="283">
                  <c:v>118</c:v>
                </c:pt>
                <c:pt idx="284">
                  <c:v>119</c:v>
                </c:pt>
                <c:pt idx="285">
                  <c:v>120</c:v>
                </c:pt>
                <c:pt idx="286">
                  <c:v>121</c:v>
                </c:pt>
                <c:pt idx="287">
                  <c:v>122</c:v>
                </c:pt>
                <c:pt idx="288">
                  <c:v>123</c:v>
                </c:pt>
                <c:pt idx="289">
                  <c:v>124</c:v>
                </c:pt>
                <c:pt idx="290">
                  <c:v>125</c:v>
                </c:pt>
                <c:pt idx="291">
                  <c:v>126</c:v>
                </c:pt>
                <c:pt idx="292">
                  <c:v>127</c:v>
                </c:pt>
                <c:pt idx="293">
                  <c:v>128</c:v>
                </c:pt>
                <c:pt idx="294">
                  <c:v>129</c:v>
                </c:pt>
                <c:pt idx="295">
                  <c:v>130</c:v>
                </c:pt>
                <c:pt idx="296">
                  <c:v>131</c:v>
                </c:pt>
                <c:pt idx="297">
                  <c:v>132</c:v>
                </c:pt>
                <c:pt idx="298">
                  <c:v>133</c:v>
                </c:pt>
                <c:pt idx="299">
                  <c:v>134</c:v>
                </c:pt>
                <c:pt idx="300">
                  <c:v>135</c:v>
                </c:pt>
                <c:pt idx="301">
                  <c:v>136</c:v>
                </c:pt>
                <c:pt idx="302">
                  <c:v>137</c:v>
                </c:pt>
                <c:pt idx="303">
                  <c:v>138</c:v>
                </c:pt>
                <c:pt idx="304">
                  <c:v>139</c:v>
                </c:pt>
                <c:pt idx="305">
                  <c:v>140</c:v>
                </c:pt>
                <c:pt idx="306">
                  <c:v>141</c:v>
                </c:pt>
                <c:pt idx="307">
                  <c:v>142</c:v>
                </c:pt>
                <c:pt idx="308">
                  <c:v>143</c:v>
                </c:pt>
                <c:pt idx="309">
                  <c:v>144</c:v>
                </c:pt>
                <c:pt idx="310">
                  <c:v>145</c:v>
                </c:pt>
                <c:pt idx="311">
                  <c:v>146</c:v>
                </c:pt>
                <c:pt idx="312">
                  <c:v>147</c:v>
                </c:pt>
                <c:pt idx="313">
                  <c:v>148</c:v>
                </c:pt>
                <c:pt idx="314">
                  <c:v>149</c:v>
                </c:pt>
                <c:pt idx="315">
                  <c:v>150</c:v>
                </c:pt>
                <c:pt idx="316">
                  <c:v>151</c:v>
                </c:pt>
                <c:pt idx="317">
                  <c:v>152</c:v>
                </c:pt>
                <c:pt idx="318">
                  <c:v>153</c:v>
                </c:pt>
                <c:pt idx="319">
                  <c:v>154</c:v>
                </c:pt>
                <c:pt idx="320">
                  <c:v>155</c:v>
                </c:pt>
                <c:pt idx="321">
                  <c:v>156</c:v>
                </c:pt>
                <c:pt idx="322">
                  <c:v>157</c:v>
                </c:pt>
                <c:pt idx="323">
                  <c:v>158</c:v>
                </c:pt>
                <c:pt idx="324">
                  <c:v>159</c:v>
                </c:pt>
                <c:pt idx="325">
                  <c:v>160</c:v>
                </c:pt>
                <c:pt idx="326">
                  <c:v>161</c:v>
                </c:pt>
                <c:pt idx="327">
                  <c:v>162</c:v>
                </c:pt>
                <c:pt idx="328">
                  <c:v>163</c:v>
                </c:pt>
                <c:pt idx="329">
                  <c:v>164</c:v>
                </c:pt>
              </c:numCache>
            </c:numRef>
          </c:xVal>
          <c:yVal>
            <c:numRef>
              <c:f>Sheet1!$O$4:$O$333</c:f>
              <c:numCache>
                <c:formatCode>General</c:formatCode>
                <c:ptCount val="330"/>
                <c:pt idx="0">
                  <c:v>75.668549848633</c:v>
                </c:pt>
                <c:pt idx="1">
                  <c:v>74.6799814578393</c:v>
                </c:pt>
                <c:pt idx="2">
                  <c:v>73.0515401509224</c:v>
                </c:pt>
                <c:pt idx="3">
                  <c:v>70.8116336709176</c:v>
                </c:pt>
                <c:pt idx="4">
                  <c:v>67.999336614764</c:v>
                </c:pt>
                <c:pt idx="5">
                  <c:v>64.6637087869329</c:v>
                </c:pt>
                <c:pt idx="6">
                  <c:v>60.8629393636578</c:v>
                </c:pt>
                <c:pt idx="7">
                  <c:v>56.6633317976048</c:v>
                </c:pt>
                <c:pt idx="8">
                  <c:v>52.1381471710608</c:v>
                </c:pt>
                <c:pt idx="9">
                  <c:v>47.3663261750485</c:v>
                </c:pt>
                <c:pt idx="10">
                  <c:v>42.4311120091166</c:v>
                </c:pt>
                <c:pt idx="11">
                  <c:v>37.4185982249664</c:v>
                </c:pt>
                <c:pt idx="12">
                  <c:v>32.4162268464131</c:v>
                </c:pt>
                <c:pt idx="13">
                  <c:v>27.5112629655944</c:v>
                </c:pt>
                <c:pt idx="14">
                  <c:v>22.7892724257073</c:v>
                </c:pt>
                <c:pt idx="15">
                  <c:v>18.3326291467098</c:v>
                </c:pt>
                <c:pt idx="16">
                  <c:v>14.2190781333078</c:v>
                </c:pt>
                <c:pt idx="17">
                  <c:v>10.5203792331881</c:v>
                </c:pt>
                <c:pt idx="18">
                  <c:v>7.30105530478782</c:v>
                </c:pt>
                <c:pt idx="19">
                  <c:v>4.61726663249466</c:v>
                </c:pt>
                <c:pt idx="20">
                  <c:v>2.51583122481758</c:v>
                </c:pt>
                <c:pt idx="21">
                  <c:v>1.03340808617564</c:v>
                </c:pt>
                <c:pt idx="22">
                  <c:v>0.195857709921096</c:v>
                </c:pt>
                <c:pt idx="23">
                  <c:v>1.96540442686629E-030</c:v>
                </c:pt>
                <c:pt idx="24">
                  <c:v>0.502314131518621</c:v>
                </c:pt>
                <c:pt idx="25">
                  <c:v>1.64097487530091</c:v>
                </c:pt>
                <c:pt idx="26">
                  <c:v>3.41390953388</c:v>
                </c:pt>
                <c:pt idx="27">
                  <c:v>5.79018971457433</c:v>
                </c:pt>
                <c:pt idx="28">
                  <c:v>8.7283618160375</c:v>
                </c:pt>
                <c:pt idx="29">
                  <c:v>12.1771701757552</c:v>
                </c:pt>
                <c:pt idx="30">
                  <c:v>16.0764512119976</c:v>
                </c:pt>
                <c:pt idx="31">
                  <c:v>20.3581829621499</c:v>
                </c:pt>
                <c:pt idx="32">
                  <c:v>24.9476717084908</c:v>
                </c:pt>
                <c:pt idx="33">
                  <c:v>29.7648549910377</c:v>
                </c:pt>
                <c:pt idx="34">
                  <c:v>34.7256982767294</c:v>
                </c:pt>
                <c:pt idx="35">
                  <c:v>39.7436609204104</c:v>
                </c:pt>
                <c:pt idx="36">
                  <c:v>44.7312058443019</c:v>
                </c:pt>
                <c:pt idx="37">
                  <c:v>49.601326599984</c:v>
                </c:pt>
                <c:pt idx="38">
                  <c:v>54.269065173686</c:v>
                </c:pt>
                <c:pt idx="39">
                  <c:v>58.6529940571555</c:v>
                </c:pt>
                <c:pt idx="40">
                  <c:v>62.6766367297603</c:v>
                </c:pt>
                <c:pt idx="41">
                  <c:v>66.2698017718753</c:v>
                </c:pt>
                <c:pt idx="42">
                  <c:v>69.3698073362848</c:v>
                </c:pt>
                <c:pt idx="43">
                  <c:v>71.9225746170118</c:v>
                </c:pt>
                <c:pt idx="44">
                  <c:v>73.8835712402879</c:v>
                </c:pt>
                <c:pt idx="45">
                  <c:v>75.2185881204491</c:v>
                </c:pt>
                <c:pt idx="46">
                  <c:v>75.9043362287055</c:v>
                </c:pt>
                <c:pt idx="47">
                  <c:v>75.9288528643055</c:v>
                </c:pt>
                <c:pt idx="48">
                  <c:v>75.2917103407975</c:v>
                </c:pt>
                <c:pt idx="49">
                  <c:v>74.004023446911</c:v>
                </c:pt>
                <c:pt idx="50">
                  <c:v>72.0882555519033</c:v>
                </c:pt>
                <c:pt idx="51">
                  <c:v>69.5778267378158</c:v>
                </c:pt>
                <c:pt idx="52">
                  <c:v>66.5165307946709</c:v>
                </c:pt>
                <c:pt idx="53">
                  <c:v>62.9577712489809</c:v>
                </c:pt>
                <c:pt idx="54">
                  <c:v>58.9636297528562</c:v>
                </c:pt>
                <c:pt idx="55">
                  <c:v>54.603783085427</c:v>
                </c:pt>
                <c:pt idx="56">
                  <c:v>49.954287659212</c:v>
                </c:pt>
                <c:pt idx="57">
                  <c:v>45.0962527354111</c:v>
                </c:pt>
                <c:pt idx="58">
                  <c:v>40.1144254935423</c:v>
                </c:pt>
                <c:pt idx="59">
                  <c:v>35.0957126385215</c:v>
                </c:pt>
                <c:pt idx="60">
                  <c:v>30.127664335373</c:v>
                </c:pt>
                <c:pt idx="61">
                  <c:v>25.2969469189431</c:v>
                </c:pt>
                <c:pt idx="62">
                  <c:v>20.6878310218048</c:v>
                </c:pt>
                <c:pt idx="63">
                  <c:v>16.3807214945778</c:v>
                </c:pt>
                <c:pt idx="64">
                  <c:v>12.450754763828</c:v>
                </c:pt>
                <c:pt idx="65">
                  <c:v>8.96648809628054</c:v>
                </c:pt>
                <c:pt idx="66">
                  <c:v>5.98870363479645</c:v>
                </c:pt>
                <c:pt idx="67">
                  <c:v>3.56934806940189</c:v>
                </c:pt>
                <c:pt idx="68">
                  <c:v>1.75062644053697</c:v>
                </c:pt>
                <c:pt idx="69">
                  <c:v>0.564265882895426</c:v>
                </c:pt>
                <c:pt idx="70">
                  <c:v>0.0309621536565331</c:v>
                </c:pt>
                <c:pt idx="71">
                  <c:v>0.160018600282453</c:v>
                </c:pt>
                <c:pt idx="72">
                  <c:v>0.949183865995854</c:v>
                </c:pt>
                <c:pt idx="73">
                  <c:v>2.38469116412441</c:v>
                </c:pt>
                <c:pt idx="74">
                  <c:v>4.4414984361811</c:v>
                </c:pt>
                <c:pt idx="75">
                  <c:v>7.08372520418403</c:v>
                </c:pt>
                <c:pt idx="76">
                  <c:v>10.2652784964385</c:v>
                </c:pt>
                <c:pt idx="77">
                  <c:v>13.9306569276654</c:v>
                </c:pt>
                <c:pt idx="78">
                  <c:v>18.0159189065046</c:v>
                </c:pt>
                <c:pt idx="79">
                  <c:v>22.4497980802579</c:v>
                </c:pt>
                <c:pt idx="80">
                  <c:v>27.1549465582262</c:v>
                </c:pt>
                <c:pt idx="81">
                  <c:v>32.0492842259241</c:v>
                </c:pt>
                <c:pt idx="82">
                  <c:v>37.0474306117304</c:v>
                </c:pt>
                <c:pt idx="83">
                  <c:v>42.0621943274276</c:v>
                </c:pt>
                <c:pt idx="84">
                  <c:v>47.0060940997192</c:v>
                </c:pt>
                <c:pt idx="85">
                  <c:v>51.7928848587172</c:v>
                </c:pt>
                <c:pt idx="86">
                  <c:v>56.3390622611778</c:v>
                </c:pt>
                <c:pt idx="87">
                  <c:v>60.5653194024597</c:v>
                </c:pt>
                <c:pt idx="88">
                  <c:v>64.3979303052369</c:v>
                </c:pt>
                <c:pt idx="89">
                  <c:v>67.7700360503588</c:v>
                </c:pt>
                <c:pt idx="90">
                  <c:v>70.6228111136337</c:v>
                </c:pt>
                <c:pt idx="91">
                  <c:v>72.9064895620859</c:v>
                </c:pt>
                <c:pt idx="92">
                  <c:v>74.5812332079568</c:v>
                </c:pt>
                <c:pt idx="93">
                  <c:v>75.617826575724</c:v>
                </c:pt>
                <c:pt idx="94">
                  <c:v>75.9981865586162</c:v>
                </c:pt>
                <c:pt idx="95">
                  <c:v>75.7156778737966</c:v>
                </c:pt>
                <c:pt idx="96">
                  <c:v>74.7752288131781</c:v>
                </c:pt>
                <c:pt idx="97">
                  <c:v>73.1932452706287</c:v>
                </c:pt>
                <c:pt idx="98">
                  <c:v>70.99732454534</c:v>
                </c:pt>
                <c:pt idx="99">
                  <c:v>68.2257739139849</c:v>
                </c:pt>
                <c:pt idx="100">
                  <c:v>64.9269423700522</c:v>
                </c:pt>
                <c:pt idx="101">
                  <c:v>61.1583771879929</c:v>
                </c:pt>
                <c:pt idx="102">
                  <c:v>56.9858200257034</c:v>
                </c:pt>
                <c:pt idx="103">
                  <c:v>52.4820600780796</c:v>
                </c:pt>
                <c:pt idx="104">
                  <c:v>47.7256642880883</c:v>
                </c:pt>
                <c:pt idx="105">
                  <c:v>42.7996067664954</c:v>
                </c:pt>
                <c:pt idx="106">
                  <c:v>37.7898213296783</c:v>
                </c:pt>
                <c:pt idx="107">
                  <c:v>32.7837024061293</c:v>
                </c:pt>
                <c:pt idx="108">
                  <c:v>27.8685804629521</c:v>
                </c:pt>
                <c:pt idx="109">
                  <c:v>23.1301985481494</c:v>
                </c:pt>
                <c:pt idx="110">
                  <c:v>18.6512165250317</c:v>
                </c:pt>
                <c:pt idx="111">
                  <c:v>14.5097690919954</c:v>
                </c:pt>
                <c:pt idx="112">
                  <c:v>10.7781027426488</c:v>
                </c:pt>
                <c:pt idx="113">
                  <c:v>7.5213154441678</c:v>
                </c:pt>
                <c:pt idx="114">
                  <c:v>4.79622101987094</c:v>
                </c:pt>
                <c:pt idx="115">
                  <c:v>2.65035804656999</c:v>
                </c:pt>
                <c:pt idx="116">
                  <c:v>1.12116055622876</c:v>
                </c:pt>
                <c:pt idx="117">
                  <c:v>0.235305008828514</c:v>
                </c:pt>
                <c:pt idx="118">
                  <c:v>0.00824492833109112</c:v>
                </c:pt>
                <c:pt idx="119">
                  <c:v>0.443941319897035</c:v>
                </c:pt>
                <c:pt idx="120">
                  <c:v>1.5347935711614</c:v>
                </c:pt>
                <c:pt idx="121">
                  <c:v>3.26177204297674</c:v>
                </c:pt>
                <c:pt idx="122">
                  <c:v>5.59475003661196</c:v>
                </c:pt>
                <c:pt idx="123">
                  <c:v>8.49302934632359</c:v>
                </c:pt>
                <c:pt idx="124">
                  <c:v>11.9060502291691</c:v>
                </c:pt>
                <c:pt idx="125">
                  <c:v>15.7742734068203</c:v>
                </c:pt>
                <c:pt idx="126">
                  <c:v>20.0302187130793</c:v>
                </c:pt>
                <c:pt idx="127">
                  <c:v>24.5996422681585</c:v>
                </c:pt>
                <c:pt idx="128">
                  <c:v>29.4028316442162</c:v>
                </c:pt>
                <c:pt idx="129">
                  <c:v>34.3559964283187</c:v>
                </c:pt>
                <c:pt idx="130">
                  <c:v>39.3727299248116</c:v>
                </c:pt>
                <c:pt idx="131">
                  <c:v>44.3655164980747</c:v>
                </c:pt>
                <c:pt idx="132">
                  <c:v>49.2472582604527</c:v>
                </c:pt>
                <c:pt idx="133">
                  <c:v>53.9327944726786</c:v>
                </c:pt>
                <c:pt idx="134">
                  <c:v>58.3403871512377</c:v>
                </c:pt>
                <c:pt idx="135">
                  <c:v>62.3931469666316</c:v>
                </c:pt>
                <c:pt idx="136">
                  <c:v>66.020374558109</c:v>
                </c:pt>
                <c:pt idx="137">
                  <c:v>69.1587938659736</c:v>
                </c:pt>
                <c:pt idx="138">
                  <c:v>71.7536559662964</c:v>
                </c:pt>
                <c:pt idx="139">
                  <c:v>73.7596941519235</c:v>
                </c:pt>
                <c:pt idx="140">
                  <c:v>75.1419135986299</c:v>
                </c:pt>
                <c:pt idx="141">
                  <c:v>75.876201840898</c:v>
                </c:pt>
                <c:pt idx="142">
                  <c:v>75.9497494077254</c:v>
                </c:pt>
                <c:pt idx="143">
                  <c:v>75.3612732805774</c:v>
                </c:pt>
                <c:pt idx="144">
                  <c:v>74.1210392753182</c:v>
                </c:pt>
                <c:pt idx="145">
                  <c:v>72.2506829576727</c:v>
                </c:pt>
                <c:pt idx="146">
                  <c:v>69.7828322163039</c:v>
                </c:pt>
                <c:pt idx="147">
                  <c:v>66.760538077621</c:v>
                </c:pt>
                <c:pt idx="148">
                  <c:v>63.2365236916104</c:v>
                </c:pt>
                <c:pt idx="149">
                  <c:v>59.2722645899387</c:v>
                </c:pt>
                <c:pt idx="150">
                  <c:v>54.9369162609905</c:v>
                </c:pt>
                <c:pt idx="151">
                  <c:v>50.3061077500214</c:v>
                </c:pt>
                <c:pt idx="152">
                  <c:v>45.4606223297635</c:v>
                </c:pt>
                <c:pt idx="153">
                  <c:v>40.4849882568483</c:v>
                </c:pt>
                <c:pt idx="154">
                  <c:v>35.4660041979395</c:v>
                </c:pt>
                <c:pt idx="155">
                  <c:v>30.4912250491442</c:v>
                </c:pt>
                <c:pt idx="156">
                  <c:v>25.6474345631932</c:v>
                </c:pt>
                <c:pt idx="157">
                  <c:v>21.0191314290211</c:v>
                </c:pt>
                <c:pt idx="158">
                  <c:v>16.6870552137015</c:v>
                </c:pt>
                <c:pt idx="159">
                  <c:v>12.7267778813027</c:v>
                </c:pt>
                <c:pt idx="160">
                  <c:v>9.20738545926052</c:v>
                </c:pt>
                <c:pt idx="161">
                  <c:v>6.19027285025941</c:v>
                </c:pt>
                <c:pt idx="162">
                  <c:v>3.7280728138228</c:v>
                </c:pt>
                <c:pt idx="163">
                  <c:v>1.86373780125454</c:v>
                </c:pt>
                <c:pt idx="164">
                  <c:v>0.629790661086953</c:v>
                </c:pt>
                <c:pt idx="165">
                  <c:v>0.0477572862878107</c:v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</c:numCache>
            </c:numRef>
          </c:yVal>
          <c:smooth val="1"/>
        </c:ser>
        <c:axId val="95715257"/>
        <c:axId val="41039458"/>
      </c:scatterChart>
      <c:valAx>
        <c:axId val="95715257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1039458"/>
        <c:crosses val="autoZero"/>
        <c:crossBetween val="midCat"/>
      </c:valAx>
      <c:valAx>
        <c:axId val="41039458"/>
        <c:scaling>
          <c:orientation val="minMax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5715257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Relationship Id="rId3" Type="http://schemas.openxmlformats.org/officeDocument/2006/relationships/image" Target="../media/image2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45720</xdr:colOff>
      <xdr:row>3</xdr:row>
      <xdr:rowOff>137160</xdr:rowOff>
    </xdr:from>
    <xdr:to>
      <xdr:col>11</xdr:col>
      <xdr:colOff>596160</xdr:colOff>
      <xdr:row>6</xdr:row>
      <xdr:rowOff>132840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4733640" y="708480"/>
          <a:ext cx="1545480" cy="567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16</xdr:col>
      <xdr:colOff>312840</xdr:colOff>
      <xdr:row>3</xdr:row>
      <xdr:rowOff>118440</xdr:rowOff>
    </xdr:from>
    <xdr:to>
      <xdr:col>38</xdr:col>
      <xdr:colOff>12960</xdr:colOff>
      <xdr:row>41</xdr:row>
      <xdr:rowOff>149400</xdr:rowOff>
    </xdr:to>
    <xdr:graphicFrame>
      <xdr:nvGraphicFramePr>
        <xdr:cNvPr id="1" name="Chart 2"/>
        <xdr:cNvGraphicFramePr/>
      </xdr:nvGraphicFramePr>
      <xdr:xfrm>
        <a:off x="8646480" y="689760"/>
        <a:ext cx="13167000" cy="721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404640</xdr:colOff>
      <xdr:row>17</xdr:row>
      <xdr:rowOff>104400</xdr:rowOff>
    </xdr:from>
    <xdr:to>
      <xdr:col>6</xdr:col>
      <xdr:colOff>516960</xdr:colOff>
      <xdr:row>24</xdr:row>
      <xdr:rowOff>161280</xdr:rowOff>
    </xdr:to>
    <xdr:pic>
      <xdr:nvPicPr>
        <xdr:cNvPr id="2" name="Figura 1" descr=""/>
        <xdr:cNvPicPr/>
      </xdr:nvPicPr>
      <xdr:blipFill>
        <a:blip r:embed="rId3"/>
        <a:stretch/>
      </xdr:blipFill>
      <xdr:spPr>
        <a:xfrm>
          <a:off x="678960" y="3472200"/>
          <a:ext cx="3301920" cy="1337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169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D6" activeCellId="0" sqref="D6"/>
    </sheetView>
  </sheetViews>
  <sheetFormatPr defaultRowHeight="14.4" zeroHeight="false" outlineLevelRow="0" outlineLevelCol="0"/>
  <cols>
    <col collapsed="false" customWidth="true" hidden="false" outlineLevel="0" max="1" min="1" style="0" width="3.89"/>
    <col collapsed="false" customWidth="true" hidden="false" outlineLevel="0" max="2" min="2" style="0" width="19.89"/>
    <col collapsed="false" customWidth="true" hidden="false" outlineLevel="0" max="3" min="3" style="0" width="3.66"/>
    <col collapsed="false" customWidth="true" hidden="false" outlineLevel="0" max="4" min="4" style="0" width="11.99"/>
    <col collapsed="false" customWidth="true" hidden="false" outlineLevel="0" max="5" min="5" style="0" width="5.55"/>
    <col collapsed="false" customWidth="true" hidden="false" outlineLevel="0" max="6" min="6" style="0" width="4.1"/>
    <col collapsed="false" customWidth="true" hidden="false" outlineLevel="0" max="8" min="7" style="0" width="8.67"/>
    <col collapsed="false" customWidth="true" hidden="false" outlineLevel="0" max="9" min="9" style="0" width="6.01"/>
    <col collapsed="false" customWidth="true" hidden="false" outlineLevel="0" max="10" min="10" style="0" width="3.99"/>
    <col collapsed="false" customWidth="true" hidden="false" outlineLevel="0" max="11" min="11" style="0" width="4.1"/>
    <col collapsed="false" customWidth="true" hidden="false" outlineLevel="0" max="12" min="12" style="0" width="8.67"/>
    <col collapsed="false" customWidth="true" hidden="false" outlineLevel="0" max="13" min="13" style="0" width="10.66"/>
    <col collapsed="false" customWidth="true" hidden="false" outlineLevel="0" max="14" min="14" style="1" width="3.99"/>
    <col collapsed="false" customWidth="true" hidden="false" outlineLevel="0" max="15" min="15" style="0" width="5.55"/>
    <col collapsed="false" customWidth="true" hidden="false" outlineLevel="0" max="1025" min="16" style="0" width="8.67"/>
  </cols>
  <sheetData>
    <row r="1" customFormat="false" ht="15" hidden="false" customHeight="false" outlineLevel="0" collapsed="false"/>
    <row r="2" customFormat="false" ht="15" hidden="false" customHeight="false" outlineLevel="0" collapsed="false">
      <c r="B2" s="2" t="s">
        <v>0</v>
      </c>
      <c r="C2" s="3" t="s">
        <v>1</v>
      </c>
      <c r="D2" s="4" t="n">
        <v>1.6</v>
      </c>
      <c r="E2" s="5" t="s">
        <v>2</v>
      </c>
      <c r="H2" s="6" t="s">
        <v>3</v>
      </c>
      <c r="I2" s="7"/>
      <c r="J2" s="7"/>
      <c r="K2" s="7"/>
      <c r="L2" s="8"/>
      <c r="M2" s="8"/>
    </row>
    <row r="3" customFormat="false" ht="15" hidden="false" customHeight="false" outlineLevel="0" collapsed="false">
      <c r="C3" s="1"/>
      <c r="D3" s="9" t="n">
        <f aca="false">D2/1000</f>
        <v>0.0016</v>
      </c>
      <c r="E3" s="0" t="s">
        <v>4</v>
      </c>
      <c r="H3" s="10" t="s">
        <v>5</v>
      </c>
      <c r="I3" s="11"/>
      <c r="J3" s="11"/>
      <c r="K3" s="11"/>
      <c r="L3" s="12"/>
      <c r="M3" s="12"/>
      <c r="N3" s="1" t="s">
        <v>6</v>
      </c>
      <c r="O3" s="1" t="s">
        <v>7</v>
      </c>
    </row>
    <row r="4" customFormat="false" ht="15" hidden="false" customHeight="false" outlineLevel="0" collapsed="false">
      <c r="B4" s="2" t="s">
        <v>8</v>
      </c>
      <c r="C4" s="3" t="s">
        <v>9</v>
      </c>
      <c r="D4" s="13" t="n">
        <v>300000000</v>
      </c>
      <c r="E4" s="5" t="s">
        <v>10</v>
      </c>
      <c r="N4" s="14" t="n">
        <v>1</v>
      </c>
      <c r="O4" s="15" t="n">
        <f aca="false">$J$8*(COS(PI()*N4/($D$12*1000)))^2</f>
        <v>75.668549848633</v>
      </c>
    </row>
    <row r="5" customFormat="false" ht="15" hidden="false" customHeight="false" outlineLevel="0" collapsed="false">
      <c r="B5" s="2"/>
      <c r="C5" s="3" t="s">
        <v>11</v>
      </c>
      <c r="D5" s="4" t="n">
        <v>4.35</v>
      </c>
      <c r="E5" s="5"/>
      <c r="N5" s="14" t="n">
        <v>2</v>
      </c>
      <c r="O5" s="15" t="n">
        <f aca="false">$J$8*(COS(PI()*N5/($D$12*1000)))^2</f>
        <v>74.6799814578393</v>
      </c>
    </row>
    <row r="6" customFormat="false" ht="15" hidden="false" customHeight="false" outlineLevel="0" collapsed="false">
      <c r="B6" s="2" t="s">
        <v>12</v>
      </c>
      <c r="C6" s="3" t="s">
        <v>13</v>
      </c>
      <c r="D6" s="16" t="n">
        <v>1.5</v>
      </c>
      <c r="E6" s="5" t="s">
        <v>14</v>
      </c>
      <c r="N6" s="14" t="n">
        <v>3</v>
      </c>
      <c r="O6" s="15" t="n">
        <f aca="false">$J$8*(COS(PI()*N6/($D$12*1000)))^2</f>
        <v>73.0515401509224</v>
      </c>
    </row>
    <row r="7" customFormat="false" ht="15" hidden="false" customHeight="false" outlineLevel="0" collapsed="false">
      <c r="D7" s="9" t="n">
        <f aca="false">D6*1000000000</f>
        <v>1500000000</v>
      </c>
      <c r="E7" s="17" t="s">
        <v>15</v>
      </c>
      <c r="N7" s="14" t="n">
        <v>4</v>
      </c>
      <c r="O7" s="15" t="n">
        <f aca="false">$J$8*(COS(PI()*N7/($D$12*1000)))^2</f>
        <v>70.8116336709176</v>
      </c>
    </row>
    <row r="8" customFormat="false" ht="15" hidden="false" customHeight="false" outlineLevel="0" collapsed="false">
      <c r="B8" s="18" t="s">
        <v>16</v>
      </c>
      <c r="C8" s="19" t="s">
        <v>17</v>
      </c>
      <c r="D8" s="20" t="n">
        <f aca="false">D4/(2*D7)*SQRT(2/(D5+1))</f>
        <v>0.0611417840515743</v>
      </c>
      <c r="E8" s="21" t="n">
        <f aca="false">D8*1000</f>
        <v>61.1417840515743</v>
      </c>
      <c r="F8" s="18" t="s">
        <v>2</v>
      </c>
      <c r="I8" s="22" t="s">
        <v>18</v>
      </c>
      <c r="J8" s="23" t="n">
        <v>76</v>
      </c>
      <c r="K8" s="23" t="s">
        <v>19</v>
      </c>
      <c r="L8" s="24" t="s">
        <v>20</v>
      </c>
      <c r="N8" s="14" t="n">
        <v>5</v>
      </c>
      <c r="O8" s="15" t="n">
        <f aca="false">$J$8*(COS(PI()*N8/($D$12*1000)))^2</f>
        <v>67.999336614764</v>
      </c>
    </row>
    <row r="9" customFormat="false" ht="15" hidden="false" customHeight="false" outlineLevel="0" collapsed="false">
      <c r="I9" s="18" t="s">
        <v>21</v>
      </c>
      <c r="J9" s="21" t="n">
        <f aca="false">1000*ACOS(SQRT(50/J8))*D12/PI()</f>
        <v>9.45345280219213</v>
      </c>
      <c r="K9" s="18" t="s">
        <v>2</v>
      </c>
      <c r="N9" s="14" t="n">
        <v>6</v>
      </c>
      <c r="O9" s="15" t="n">
        <f aca="false">$J$8*(COS(PI()*N9/($D$12*1000)))^2</f>
        <v>64.6637087869329</v>
      </c>
    </row>
    <row r="10" customFormat="false" ht="29.4" hidden="false" customHeight="false" outlineLevel="0" collapsed="false">
      <c r="B10" s="25" t="s">
        <v>22</v>
      </c>
      <c r="C10" s="26" t="s">
        <v>23</v>
      </c>
      <c r="D10" s="27" t="n">
        <v>4.161</v>
      </c>
      <c r="E10" s="24"/>
      <c r="N10" s="14" t="n">
        <v>7</v>
      </c>
      <c r="O10" s="15" t="n">
        <f aca="false">$J$8*(COS(PI()*N10/($D$12*1000)))^2</f>
        <v>60.8629393636578</v>
      </c>
    </row>
    <row r="11" customFormat="false" ht="14.4" hidden="false" customHeight="false" outlineLevel="0" collapsed="false">
      <c r="N11" s="14" t="n">
        <v>8</v>
      </c>
      <c r="O11" s="15" t="n">
        <f aca="false">$J$8*(COS(PI()*N11/($D$12*1000)))^2</f>
        <v>56.6633317976048</v>
      </c>
    </row>
    <row r="12" customFormat="false" ht="14.4" hidden="false" customHeight="false" outlineLevel="0" collapsed="false">
      <c r="B12" s="18" t="s">
        <v>24</v>
      </c>
      <c r="C12" s="19" t="s">
        <v>25</v>
      </c>
      <c r="D12" s="20" t="n">
        <f aca="false">D4/(2*D7*SQRT(D10))-2*D13</f>
        <v>0.0475369571270215</v>
      </c>
      <c r="E12" s="21" t="n">
        <f aca="false">D12*1000</f>
        <v>47.5369571270215</v>
      </c>
      <c r="F12" s="18" t="s">
        <v>2</v>
      </c>
      <c r="N12" s="14" t="n">
        <v>9</v>
      </c>
      <c r="O12" s="15" t="n">
        <f aca="false">$J$8*(COS(PI()*N12/($D$12*1000)))^2</f>
        <v>52.1381471710608</v>
      </c>
    </row>
    <row r="13" customFormat="false" ht="14.4" hidden="false" customHeight="false" outlineLevel="0" collapsed="false">
      <c r="C13" s="28" t="s">
        <v>26</v>
      </c>
      <c r="D13" s="29" t="n">
        <f aca="false">0.412*D3*((D10+0.3)*(D8/D3+0.264))/((D10-0.258)*(D8/D3+0.8))</f>
        <v>0.000743092403510733</v>
      </c>
      <c r="E13" s="30" t="n">
        <f aca="false">D13*1000</f>
        <v>0.743092403510733</v>
      </c>
      <c r="F13" s="31" t="s">
        <v>2</v>
      </c>
      <c r="N13" s="14" t="n">
        <v>10</v>
      </c>
      <c r="O13" s="15" t="n">
        <f aca="false">$J$8*(COS(PI()*N13/($D$12*1000)))^2</f>
        <v>47.3663261750485</v>
      </c>
    </row>
    <row r="14" customFormat="false" ht="14.4" hidden="false" customHeight="false" outlineLevel="0" collapsed="false">
      <c r="N14" s="14" t="n">
        <v>11</v>
      </c>
      <c r="O14" s="15" t="n">
        <f aca="false">$J$8*(COS(PI()*N14/($D$12*1000)))^2</f>
        <v>42.4311120091166</v>
      </c>
    </row>
    <row r="15" customFormat="false" ht="14.4" hidden="false" customHeight="false" outlineLevel="0" collapsed="false">
      <c r="C15" s="32" t="s">
        <v>27</v>
      </c>
      <c r="D15" s="33" t="n">
        <f aca="false">D12/6</f>
        <v>0.00792282618783691</v>
      </c>
      <c r="E15" s="34" t="n">
        <f aca="false">D15*1000</f>
        <v>7.92282618783691</v>
      </c>
      <c r="F15" s="35" t="s">
        <v>2</v>
      </c>
      <c r="N15" s="14" t="n">
        <v>12</v>
      </c>
      <c r="O15" s="15" t="n">
        <f aca="false">$J$8*(COS(PI()*N15/($D$12*1000)))^2</f>
        <v>37.4185982249664</v>
      </c>
    </row>
    <row r="16" customFormat="false" ht="14.4" hidden="false" customHeight="false" outlineLevel="0" collapsed="false">
      <c r="C16" s="32" t="s">
        <v>17</v>
      </c>
      <c r="D16" s="33" t="n">
        <f aca="false">D12*1.5</f>
        <v>0.0713054356905322</v>
      </c>
      <c r="E16" s="36" t="n">
        <f aca="false">D16*1000</f>
        <v>71.3054356905322</v>
      </c>
      <c r="F16" s="35" t="s">
        <v>2</v>
      </c>
      <c r="N16" s="14" t="n">
        <v>13</v>
      </c>
      <c r="O16" s="15" t="n">
        <f aca="false">$J$8*(COS(PI()*N16/($D$12*1000)))^2</f>
        <v>32.4162268464131</v>
      </c>
    </row>
    <row r="17" customFormat="false" ht="14.4" hidden="false" customHeight="false" outlineLevel="0" collapsed="false">
      <c r="C17" s="1"/>
      <c r="N17" s="14" t="n">
        <v>14</v>
      </c>
      <c r="O17" s="15" t="n">
        <f aca="false">$J$8*(COS(PI()*N17/($D$12*1000)))^2</f>
        <v>27.5112629655944</v>
      </c>
    </row>
    <row r="18" customFormat="false" ht="14.4" hidden="false" customHeight="false" outlineLevel="0" collapsed="false">
      <c r="N18" s="14" t="n">
        <v>15</v>
      </c>
      <c r="O18" s="15" t="n">
        <f aca="false">$J$8*(COS(PI()*N18/($D$12*1000)))^2</f>
        <v>22.7892724257073</v>
      </c>
    </row>
    <row r="19" customFormat="false" ht="14.4" hidden="false" customHeight="false" outlineLevel="0" collapsed="false">
      <c r="N19" s="14" t="n">
        <v>16</v>
      </c>
      <c r="O19" s="15" t="n">
        <f aca="false">$J$8*(COS(PI()*N19/($D$12*1000)))^2</f>
        <v>18.3326291467098</v>
      </c>
    </row>
    <row r="20" customFormat="false" ht="14.4" hidden="false" customHeight="false" outlineLevel="0" collapsed="false">
      <c r="N20" s="14" t="n">
        <v>17</v>
      </c>
      <c r="O20" s="15" t="n">
        <f aca="false">$J$8*(COS(PI()*N20/($D$12*1000)))^2</f>
        <v>14.2190781333078</v>
      </c>
    </row>
    <row r="21" customFormat="false" ht="14.4" hidden="false" customHeight="false" outlineLevel="0" collapsed="false">
      <c r="N21" s="14" t="n">
        <v>18</v>
      </c>
      <c r="O21" s="15" t="n">
        <f aca="false">$J$8*(COS(PI()*N21/($D$12*1000)))^2</f>
        <v>10.5203792331881</v>
      </c>
    </row>
    <row r="22" customFormat="false" ht="14.4" hidden="false" customHeight="false" outlineLevel="0" collapsed="false">
      <c r="N22" s="14" t="n">
        <v>19</v>
      </c>
      <c r="O22" s="15" t="n">
        <f aca="false">$J$8*(COS(PI()*N22/($D$12*1000)))^2</f>
        <v>7.30105530478782</v>
      </c>
    </row>
    <row r="23" customFormat="false" ht="14.4" hidden="false" customHeight="false" outlineLevel="0" collapsed="false">
      <c r="N23" s="14" t="n">
        <v>20</v>
      </c>
      <c r="O23" s="15" t="n">
        <f aca="false">$J$8*(COS(PI()*N23/($D$12*1000)))^2</f>
        <v>4.61726663249466</v>
      </c>
    </row>
    <row r="24" customFormat="false" ht="14.4" hidden="false" customHeight="false" outlineLevel="0" collapsed="false">
      <c r="N24" s="14" t="n">
        <v>21</v>
      </c>
      <c r="O24" s="15" t="n">
        <f aca="false">$J$8*(COS(PI()*N24/($D$12*1000)))^2</f>
        <v>2.51583122481758</v>
      </c>
    </row>
    <row r="25" customFormat="false" ht="14.4" hidden="false" customHeight="false" outlineLevel="0" collapsed="false">
      <c r="N25" s="14" t="n">
        <v>22</v>
      </c>
      <c r="O25" s="15" t="n">
        <f aca="false">$J$8*(COS(PI()*N25/($D$12*1000)))^2</f>
        <v>1.03340808617564</v>
      </c>
    </row>
    <row r="26" customFormat="false" ht="14.4" hidden="false" customHeight="false" outlineLevel="0" collapsed="false">
      <c r="N26" s="14" t="n">
        <v>23</v>
      </c>
      <c r="O26" s="15" t="n">
        <f aca="false">$J$8*(COS(PI()*N26/($D$12*1000)))^2</f>
        <v>0.195857709921096</v>
      </c>
    </row>
    <row r="27" customFormat="false" ht="14.4" hidden="false" customHeight="false" outlineLevel="0" collapsed="false">
      <c r="N27" s="14" t="n">
        <f aca="false">E12/2</f>
        <v>23.7684785635107</v>
      </c>
      <c r="O27" s="15" t="n">
        <f aca="false">$J$8*(COS(PI()*N27/($D$12*1000)))^2</f>
        <v>1.96540442686629E-030</v>
      </c>
    </row>
    <row r="28" customFormat="false" ht="14.4" hidden="false" customHeight="false" outlineLevel="0" collapsed="false">
      <c r="N28" s="14" t="n">
        <v>25</v>
      </c>
      <c r="O28" s="15" t="n">
        <f aca="false">$J$8*(COS(PI()*N28/($D$12*1000)))^2</f>
        <v>0.502314131518621</v>
      </c>
    </row>
    <row r="29" customFormat="false" ht="14.4" hidden="false" customHeight="false" outlineLevel="0" collapsed="false">
      <c r="N29" s="14" t="n">
        <v>26</v>
      </c>
      <c r="O29" s="15" t="n">
        <f aca="false">$J$8*(COS(PI()*N29/($D$12*1000)))^2</f>
        <v>1.64097487530091</v>
      </c>
    </row>
    <row r="30" customFormat="false" ht="14.4" hidden="false" customHeight="false" outlineLevel="0" collapsed="false">
      <c r="N30" s="14" t="n">
        <v>27</v>
      </c>
      <c r="O30" s="15" t="n">
        <f aca="false">$J$8*(COS(PI()*N30/($D$12*1000)))^2</f>
        <v>3.41390953388</v>
      </c>
    </row>
    <row r="31" customFormat="false" ht="14.4" hidden="false" customHeight="false" outlineLevel="0" collapsed="false">
      <c r="N31" s="14" t="n">
        <v>28</v>
      </c>
      <c r="O31" s="15" t="n">
        <f aca="false">$J$8*(COS(PI()*N31/($D$12*1000)))^2</f>
        <v>5.79018971457433</v>
      </c>
    </row>
    <row r="32" customFormat="false" ht="14.4" hidden="false" customHeight="false" outlineLevel="0" collapsed="false">
      <c r="N32" s="14" t="n">
        <v>29</v>
      </c>
      <c r="O32" s="15" t="n">
        <f aca="false">$J$8*(COS(PI()*N32/($D$12*1000)))^2</f>
        <v>8.7283618160375</v>
      </c>
    </row>
    <row r="33" customFormat="false" ht="14.4" hidden="false" customHeight="false" outlineLevel="0" collapsed="false">
      <c r="N33" s="14" t="n">
        <v>30</v>
      </c>
      <c r="O33" s="15" t="n">
        <f aca="false">$J$8*(COS(PI()*N33/($D$12*1000)))^2</f>
        <v>12.1771701757552</v>
      </c>
    </row>
    <row r="34" customFormat="false" ht="14.4" hidden="false" customHeight="false" outlineLevel="0" collapsed="false">
      <c r="N34" s="14" t="n">
        <v>31</v>
      </c>
      <c r="O34" s="15" t="n">
        <f aca="false">$J$8*(COS(PI()*N34/($D$12*1000)))^2</f>
        <v>16.0764512119976</v>
      </c>
    </row>
    <row r="35" customFormat="false" ht="14.4" hidden="false" customHeight="false" outlineLevel="0" collapsed="false">
      <c r="N35" s="14" t="n">
        <v>32</v>
      </c>
      <c r="O35" s="15" t="n">
        <f aca="false">$J$8*(COS(PI()*N35/($D$12*1000)))^2</f>
        <v>20.3581829621499</v>
      </c>
    </row>
    <row r="36" customFormat="false" ht="14.4" hidden="false" customHeight="false" outlineLevel="0" collapsed="false">
      <c r="N36" s="14" t="n">
        <v>33</v>
      </c>
      <c r="O36" s="15" t="n">
        <f aca="false">$J$8*(COS(PI()*N36/($D$12*1000)))^2</f>
        <v>24.9476717084908</v>
      </c>
    </row>
    <row r="37" customFormat="false" ht="14.4" hidden="false" customHeight="false" outlineLevel="0" collapsed="false">
      <c r="N37" s="14" t="n">
        <v>34</v>
      </c>
      <c r="O37" s="15" t="n">
        <f aca="false">$J$8*(COS(PI()*N37/($D$12*1000)))^2</f>
        <v>29.7648549910377</v>
      </c>
    </row>
    <row r="38" customFormat="false" ht="14.4" hidden="false" customHeight="false" outlineLevel="0" collapsed="false">
      <c r="N38" s="14" t="n">
        <v>35</v>
      </c>
      <c r="O38" s="15" t="n">
        <f aca="false">$J$8*(COS(PI()*N38/($D$12*1000)))^2</f>
        <v>34.7256982767294</v>
      </c>
    </row>
    <row r="39" customFormat="false" ht="14.4" hidden="false" customHeight="false" outlineLevel="0" collapsed="false">
      <c r="N39" s="14" t="n">
        <v>36</v>
      </c>
      <c r="O39" s="15" t="n">
        <f aca="false">$J$8*(COS(PI()*N39/($D$12*1000)))^2</f>
        <v>39.7436609204104</v>
      </c>
    </row>
    <row r="40" customFormat="false" ht="14.4" hidden="false" customHeight="false" outlineLevel="0" collapsed="false">
      <c r="N40" s="14" t="n">
        <v>37</v>
      </c>
      <c r="O40" s="15" t="n">
        <f aca="false">$J$8*(COS(PI()*N40/($D$12*1000)))^2</f>
        <v>44.7312058443019</v>
      </c>
    </row>
    <row r="41" customFormat="false" ht="14.4" hidden="false" customHeight="false" outlineLevel="0" collapsed="false">
      <c r="N41" s="14" t="n">
        <v>38</v>
      </c>
      <c r="O41" s="15" t="n">
        <f aca="false">$J$8*(COS(PI()*N41/($D$12*1000)))^2</f>
        <v>49.601326599984</v>
      </c>
    </row>
    <row r="42" customFormat="false" ht="14.4" hidden="false" customHeight="false" outlineLevel="0" collapsed="false">
      <c r="N42" s="14" t="n">
        <v>39</v>
      </c>
      <c r="O42" s="15" t="n">
        <f aca="false">$J$8*(COS(PI()*N42/($D$12*1000)))^2</f>
        <v>54.269065173686</v>
      </c>
    </row>
    <row r="43" customFormat="false" ht="14.4" hidden="false" customHeight="false" outlineLevel="0" collapsed="false">
      <c r="N43" s="14" t="n">
        <v>40</v>
      </c>
      <c r="O43" s="15" t="n">
        <f aca="false">$J$8*(COS(PI()*N43/($D$12*1000)))^2</f>
        <v>58.6529940571555</v>
      </c>
    </row>
    <row r="44" customFormat="false" ht="14.4" hidden="false" customHeight="false" outlineLevel="0" collapsed="false">
      <c r="N44" s="14" t="n">
        <v>41</v>
      </c>
      <c r="O44" s="15" t="n">
        <f aca="false">$J$8*(COS(PI()*N44/($D$12*1000)))^2</f>
        <v>62.6766367297603</v>
      </c>
    </row>
    <row r="45" customFormat="false" ht="14.4" hidden="false" customHeight="false" outlineLevel="0" collapsed="false">
      <c r="N45" s="14" t="n">
        <v>42</v>
      </c>
      <c r="O45" s="15" t="n">
        <f aca="false">$J$8*(COS(PI()*N45/($D$12*1000)))^2</f>
        <v>66.2698017718753</v>
      </c>
    </row>
    <row r="46" customFormat="false" ht="14.4" hidden="false" customHeight="false" outlineLevel="0" collapsed="false">
      <c r="N46" s="14" t="n">
        <v>43</v>
      </c>
      <c r="O46" s="15" t="n">
        <f aca="false">$J$8*(COS(PI()*N46/($D$12*1000)))^2</f>
        <v>69.3698073362848</v>
      </c>
    </row>
    <row r="47" customFormat="false" ht="14.4" hidden="false" customHeight="false" outlineLevel="0" collapsed="false">
      <c r="N47" s="14" t="n">
        <v>44</v>
      </c>
      <c r="O47" s="15" t="n">
        <f aca="false">$J$8*(COS(PI()*N47/($D$12*1000)))^2</f>
        <v>71.9225746170118</v>
      </c>
    </row>
    <row r="48" customFormat="false" ht="14.4" hidden="false" customHeight="false" outlineLevel="0" collapsed="false">
      <c r="N48" s="14" t="n">
        <v>45</v>
      </c>
      <c r="O48" s="15" t="n">
        <f aca="false">$J$8*(COS(PI()*N48/($D$12*1000)))^2</f>
        <v>73.8835712402879</v>
      </c>
    </row>
    <row r="49" customFormat="false" ht="14.4" hidden="false" customHeight="false" outlineLevel="0" collapsed="false">
      <c r="N49" s="14" t="n">
        <v>46</v>
      </c>
      <c r="O49" s="15" t="n">
        <f aca="false">$J$8*(COS(PI()*N49/($D$12*1000)))^2</f>
        <v>75.2185881204491</v>
      </c>
    </row>
    <row r="50" customFormat="false" ht="14.4" hidden="false" customHeight="false" outlineLevel="0" collapsed="false">
      <c r="N50" s="14" t="n">
        <v>47</v>
      </c>
      <c r="O50" s="15" t="n">
        <f aca="false">$J$8*(COS(PI()*N50/($D$12*1000)))^2</f>
        <v>75.9043362287055</v>
      </c>
    </row>
    <row r="51" customFormat="false" ht="14.4" hidden="false" customHeight="false" outlineLevel="0" collapsed="false">
      <c r="N51" s="14" t="n">
        <v>48</v>
      </c>
      <c r="O51" s="15" t="n">
        <f aca="false">$J$8*(COS(PI()*N51/($D$12*1000)))^2</f>
        <v>75.9288528643055</v>
      </c>
    </row>
    <row r="52" customFormat="false" ht="14.4" hidden="false" customHeight="false" outlineLevel="0" collapsed="false">
      <c r="N52" s="14" t="n">
        <v>49</v>
      </c>
      <c r="O52" s="15" t="n">
        <f aca="false">$J$8*(COS(PI()*N52/($D$12*1000)))^2</f>
        <v>75.2917103407975</v>
      </c>
    </row>
    <row r="53" customFormat="false" ht="14.4" hidden="false" customHeight="false" outlineLevel="0" collapsed="false">
      <c r="N53" s="14" t="n">
        <v>50</v>
      </c>
      <c r="O53" s="15" t="n">
        <f aca="false">$J$8*(COS(PI()*N53/($D$12*1000)))^2</f>
        <v>74.004023446911</v>
      </c>
    </row>
    <row r="54" customFormat="false" ht="14.4" hidden="false" customHeight="false" outlineLevel="0" collapsed="false">
      <c r="N54" s="14" t="n">
        <v>51</v>
      </c>
      <c r="O54" s="15" t="n">
        <f aca="false">$J$8*(COS(PI()*N54/($D$12*1000)))^2</f>
        <v>72.0882555519033</v>
      </c>
    </row>
    <row r="55" customFormat="false" ht="14.4" hidden="false" customHeight="false" outlineLevel="0" collapsed="false">
      <c r="N55" s="14" t="n">
        <v>52</v>
      </c>
      <c r="O55" s="15" t="n">
        <f aca="false">$J$8*(COS(PI()*N55/($D$12*1000)))^2</f>
        <v>69.5778267378158</v>
      </c>
    </row>
    <row r="56" customFormat="false" ht="14.4" hidden="false" customHeight="false" outlineLevel="0" collapsed="false">
      <c r="N56" s="14" t="n">
        <v>53</v>
      </c>
      <c r="O56" s="15" t="n">
        <f aca="false">$J$8*(COS(PI()*N56/($D$12*1000)))^2</f>
        <v>66.5165307946709</v>
      </c>
    </row>
    <row r="57" customFormat="false" ht="14.4" hidden="false" customHeight="false" outlineLevel="0" collapsed="false">
      <c r="N57" s="14" t="n">
        <v>54</v>
      </c>
      <c r="O57" s="15" t="n">
        <f aca="false">$J$8*(COS(PI()*N57/($D$12*1000)))^2</f>
        <v>62.9577712489809</v>
      </c>
    </row>
    <row r="58" customFormat="false" ht="14.4" hidden="false" customHeight="false" outlineLevel="0" collapsed="false">
      <c r="N58" s="14" t="n">
        <v>55</v>
      </c>
      <c r="O58" s="15" t="n">
        <f aca="false">$J$8*(COS(PI()*N58/($D$12*1000)))^2</f>
        <v>58.9636297528562</v>
      </c>
    </row>
    <row r="59" customFormat="false" ht="14.4" hidden="false" customHeight="false" outlineLevel="0" collapsed="false">
      <c r="N59" s="14" t="n">
        <v>56</v>
      </c>
      <c r="O59" s="15" t="n">
        <f aca="false">$J$8*(COS(PI()*N59/($D$12*1000)))^2</f>
        <v>54.603783085427</v>
      </c>
    </row>
    <row r="60" customFormat="false" ht="14.4" hidden="false" customHeight="false" outlineLevel="0" collapsed="false">
      <c r="N60" s="14" t="n">
        <v>57</v>
      </c>
      <c r="O60" s="15" t="n">
        <f aca="false">$J$8*(COS(PI()*N60/($D$12*1000)))^2</f>
        <v>49.954287659212</v>
      </c>
    </row>
    <row r="61" customFormat="false" ht="14.4" hidden="false" customHeight="false" outlineLevel="0" collapsed="false">
      <c r="N61" s="14" t="n">
        <v>58</v>
      </c>
      <c r="O61" s="15" t="n">
        <f aca="false">$J$8*(COS(PI()*N61/($D$12*1000)))^2</f>
        <v>45.0962527354111</v>
      </c>
    </row>
    <row r="62" customFormat="false" ht="14.4" hidden="false" customHeight="false" outlineLevel="0" collapsed="false">
      <c r="N62" s="14" t="n">
        <v>59</v>
      </c>
      <c r="O62" s="15" t="n">
        <f aca="false">$J$8*(COS(PI()*N62/($D$12*1000)))^2</f>
        <v>40.1144254935423</v>
      </c>
    </row>
    <row r="63" customFormat="false" ht="14.4" hidden="false" customHeight="false" outlineLevel="0" collapsed="false">
      <c r="N63" s="14" t="n">
        <v>60</v>
      </c>
      <c r="O63" s="15" t="n">
        <f aca="false">$J$8*(COS(PI()*N63/($D$12*1000)))^2</f>
        <v>35.0957126385215</v>
      </c>
    </row>
    <row r="64" customFormat="false" ht="14.4" hidden="false" customHeight="false" outlineLevel="0" collapsed="false">
      <c r="N64" s="14" t="n">
        <v>61</v>
      </c>
      <c r="O64" s="15" t="n">
        <f aca="false">$J$8*(COS(PI()*N64/($D$12*1000)))^2</f>
        <v>30.127664335373</v>
      </c>
    </row>
    <row r="65" customFormat="false" ht="14.4" hidden="false" customHeight="false" outlineLevel="0" collapsed="false">
      <c r="N65" s="14" t="n">
        <v>62</v>
      </c>
      <c r="O65" s="15" t="n">
        <f aca="false">$J$8*(COS(PI()*N65/($D$12*1000)))^2</f>
        <v>25.2969469189431</v>
      </c>
    </row>
    <row r="66" customFormat="false" ht="14.4" hidden="false" customHeight="false" outlineLevel="0" collapsed="false">
      <c r="N66" s="14" t="n">
        <v>63</v>
      </c>
      <c r="O66" s="15" t="n">
        <f aca="false">$J$8*(COS(PI()*N66/($D$12*1000)))^2</f>
        <v>20.6878310218048</v>
      </c>
    </row>
    <row r="67" customFormat="false" ht="14.4" hidden="false" customHeight="false" outlineLevel="0" collapsed="false">
      <c r="N67" s="14" t="n">
        <v>64</v>
      </c>
      <c r="O67" s="15" t="n">
        <f aca="false">$J$8*(COS(PI()*N67/($D$12*1000)))^2</f>
        <v>16.3807214945778</v>
      </c>
    </row>
    <row r="68" customFormat="false" ht="14.4" hidden="false" customHeight="false" outlineLevel="0" collapsed="false">
      <c r="N68" s="14" t="n">
        <v>65</v>
      </c>
      <c r="O68" s="15" t="n">
        <f aca="false">$J$8*(COS(PI()*N68/($D$12*1000)))^2</f>
        <v>12.450754763828</v>
      </c>
    </row>
    <row r="69" customFormat="false" ht="14.4" hidden="false" customHeight="false" outlineLevel="0" collapsed="false">
      <c r="N69" s="14" t="n">
        <v>66</v>
      </c>
      <c r="O69" s="15" t="n">
        <f aca="false">$J$8*(COS(PI()*N69/($D$12*1000)))^2</f>
        <v>8.96648809628054</v>
      </c>
    </row>
    <row r="70" customFormat="false" ht="14.4" hidden="false" customHeight="false" outlineLevel="0" collapsed="false">
      <c r="N70" s="14" t="n">
        <v>67</v>
      </c>
      <c r="O70" s="15" t="n">
        <f aca="false">$J$8*(COS(PI()*N70/($D$12*1000)))^2</f>
        <v>5.98870363479645</v>
      </c>
    </row>
    <row r="71" customFormat="false" ht="14.4" hidden="false" customHeight="false" outlineLevel="0" collapsed="false">
      <c r="N71" s="14" t="n">
        <v>68</v>
      </c>
      <c r="O71" s="15" t="n">
        <f aca="false">$J$8*(COS(PI()*N71/($D$12*1000)))^2</f>
        <v>3.56934806940189</v>
      </c>
    </row>
    <row r="72" customFormat="false" ht="14.4" hidden="false" customHeight="false" outlineLevel="0" collapsed="false">
      <c r="N72" s="14" t="n">
        <v>69</v>
      </c>
      <c r="O72" s="15" t="n">
        <f aca="false">$J$8*(COS(PI()*N72/($D$12*1000)))^2</f>
        <v>1.75062644053697</v>
      </c>
    </row>
    <row r="73" customFormat="false" ht="14.4" hidden="false" customHeight="false" outlineLevel="0" collapsed="false">
      <c r="N73" s="14" t="n">
        <v>70</v>
      </c>
      <c r="O73" s="15" t="n">
        <f aca="false">$J$8*(COS(PI()*N73/($D$12*1000)))^2</f>
        <v>0.564265882895426</v>
      </c>
    </row>
    <row r="74" customFormat="false" ht="14.4" hidden="false" customHeight="false" outlineLevel="0" collapsed="false">
      <c r="N74" s="14" t="n">
        <v>71</v>
      </c>
      <c r="O74" s="15" t="n">
        <f aca="false">$J$8*(COS(PI()*N74/($D$12*1000)))^2</f>
        <v>0.0309621536565331</v>
      </c>
    </row>
    <row r="75" customFormat="false" ht="14.4" hidden="false" customHeight="false" outlineLevel="0" collapsed="false">
      <c r="N75" s="14" t="n">
        <v>72</v>
      </c>
      <c r="O75" s="15" t="n">
        <f aca="false">$J$8*(COS(PI()*N75/($D$12*1000)))^2</f>
        <v>0.160018600282453</v>
      </c>
    </row>
    <row r="76" customFormat="false" ht="14.4" hidden="false" customHeight="false" outlineLevel="0" collapsed="false">
      <c r="N76" s="14" t="n">
        <v>73</v>
      </c>
      <c r="O76" s="15" t="n">
        <f aca="false">$J$8*(COS(PI()*N76/($D$12*1000)))^2</f>
        <v>0.949183865995854</v>
      </c>
    </row>
    <row r="77" customFormat="false" ht="14.4" hidden="false" customHeight="false" outlineLevel="0" collapsed="false">
      <c r="N77" s="14" t="n">
        <v>74</v>
      </c>
      <c r="O77" s="15" t="n">
        <f aca="false">$J$8*(COS(PI()*N77/($D$12*1000)))^2</f>
        <v>2.38469116412441</v>
      </c>
    </row>
    <row r="78" customFormat="false" ht="14.4" hidden="false" customHeight="false" outlineLevel="0" collapsed="false">
      <c r="N78" s="14" t="n">
        <v>75</v>
      </c>
      <c r="O78" s="15" t="n">
        <f aca="false">$J$8*(COS(PI()*N78/($D$12*1000)))^2</f>
        <v>4.4414984361811</v>
      </c>
    </row>
    <row r="79" customFormat="false" ht="14.4" hidden="false" customHeight="false" outlineLevel="0" collapsed="false">
      <c r="N79" s="14" t="n">
        <v>76</v>
      </c>
      <c r="O79" s="15" t="n">
        <f aca="false">$J$8*(COS(PI()*N79/($D$12*1000)))^2</f>
        <v>7.08372520418403</v>
      </c>
    </row>
    <row r="80" customFormat="false" ht="14.4" hidden="false" customHeight="false" outlineLevel="0" collapsed="false">
      <c r="N80" s="14" t="n">
        <v>77</v>
      </c>
      <c r="O80" s="15" t="n">
        <f aca="false">$J$8*(COS(PI()*N80/($D$12*1000)))^2</f>
        <v>10.2652784964385</v>
      </c>
    </row>
    <row r="81" customFormat="false" ht="14.4" hidden="false" customHeight="false" outlineLevel="0" collapsed="false">
      <c r="N81" s="14" t="n">
        <v>78</v>
      </c>
      <c r="O81" s="15" t="n">
        <f aca="false">$J$8*(COS(PI()*N81/($D$12*1000)))^2</f>
        <v>13.9306569276654</v>
      </c>
    </row>
    <row r="82" customFormat="false" ht="14.4" hidden="false" customHeight="false" outlineLevel="0" collapsed="false">
      <c r="N82" s="14" t="n">
        <v>79</v>
      </c>
      <c r="O82" s="15" t="n">
        <f aca="false">$J$8*(COS(PI()*N82/($D$12*1000)))^2</f>
        <v>18.0159189065046</v>
      </c>
    </row>
    <row r="83" customFormat="false" ht="14.4" hidden="false" customHeight="false" outlineLevel="0" collapsed="false">
      <c r="N83" s="14" t="n">
        <v>80</v>
      </c>
      <c r="O83" s="15" t="n">
        <f aca="false">$J$8*(COS(PI()*N83/($D$12*1000)))^2</f>
        <v>22.4497980802579</v>
      </c>
    </row>
    <row r="84" customFormat="false" ht="14.4" hidden="false" customHeight="false" outlineLevel="0" collapsed="false">
      <c r="N84" s="14" t="n">
        <v>81</v>
      </c>
      <c r="O84" s="15" t="n">
        <f aca="false">$J$8*(COS(PI()*N84/($D$12*1000)))^2</f>
        <v>27.1549465582262</v>
      </c>
    </row>
    <row r="85" customFormat="false" ht="14.4" hidden="false" customHeight="false" outlineLevel="0" collapsed="false">
      <c r="N85" s="14" t="n">
        <v>82</v>
      </c>
      <c r="O85" s="15" t="n">
        <f aca="false">$J$8*(COS(PI()*N85/($D$12*1000)))^2</f>
        <v>32.0492842259241</v>
      </c>
    </row>
    <row r="86" customFormat="false" ht="14.4" hidden="false" customHeight="false" outlineLevel="0" collapsed="false">
      <c r="N86" s="14" t="n">
        <v>83</v>
      </c>
      <c r="O86" s="15" t="n">
        <f aca="false">$J$8*(COS(PI()*N86/($D$12*1000)))^2</f>
        <v>37.0474306117304</v>
      </c>
    </row>
    <row r="87" customFormat="false" ht="14.4" hidden="false" customHeight="false" outlineLevel="0" collapsed="false">
      <c r="N87" s="14" t="n">
        <v>84</v>
      </c>
      <c r="O87" s="15" t="n">
        <f aca="false">$J$8*(COS(PI()*N87/($D$12*1000)))^2</f>
        <v>42.0621943274276</v>
      </c>
    </row>
    <row r="88" customFormat="false" ht="14.4" hidden="false" customHeight="false" outlineLevel="0" collapsed="false">
      <c r="N88" s="14" t="n">
        <v>85</v>
      </c>
      <c r="O88" s="15" t="n">
        <f aca="false">$J$8*(COS(PI()*N88/($D$12*1000)))^2</f>
        <v>47.0060940997192</v>
      </c>
    </row>
    <row r="89" customFormat="false" ht="14.4" hidden="false" customHeight="false" outlineLevel="0" collapsed="false">
      <c r="N89" s="14" t="n">
        <v>86</v>
      </c>
      <c r="O89" s="15" t="n">
        <f aca="false">$J$8*(COS(PI()*N89/($D$12*1000)))^2</f>
        <v>51.7928848587172</v>
      </c>
    </row>
    <row r="90" customFormat="false" ht="14.4" hidden="false" customHeight="false" outlineLevel="0" collapsed="false">
      <c r="N90" s="14" t="n">
        <v>87</v>
      </c>
      <c r="O90" s="15" t="n">
        <f aca="false">$J$8*(COS(PI()*N90/($D$12*1000)))^2</f>
        <v>56.3390622611778</v>
      </c>
    </row>
    <row r="91" customFormat="false" ht="14.4" hidden="false" customHeight="false" outlineLevel="0" collapsed="false">
      <c r="N91" s="14" t="n">
        <v>88</v>
      </c>
      <c r="O91" s="15" t="n">
        <f aca="false">$J$8*(COS(PI()*N91/($D$12*1000)))^2</f>
        <v>60.5653194024597</v>
      </c>
    </row>
    <row r="92" customFormat="false" ht="14.4" hidden="false" customHeight="false" outlineLevel="0" collapsed="false">
      <c r="N92" s="14" t="n">
        <v>89</v>
      </c>
      <c r="O92" s="15" t="n">
        <f aca="false">$J$8*(COS(PI()*N92/($D$12*1000)))^2</f>
        <v>64.3979303052369</v>
      </c>
    </row>
    <row r="93" customFormat="false" ht="14.4" hidden="false" customHeight="false" outlineLevel="0" collapsed="false">
      <c r="N93" s="14" t="n">
        <v>90</v>
      </c>
      <c r="O93" s="15" t="n">
        <f aca="false">$J$8*(COS(PI()*N93/($D$12*1000)))^2</f>
        <v>67.7700360503588</v>
      </c>
    </row>
    <row r="94" customFormat="false" ht="14.4" hidden="false" customHeight="false" outlineLevel="0" collapsed="false">
      <c r="N94" s="14" t="n">
        <v>91</v>
      </c>
      <c r="O94" s="15" t="n">
        <f aca="false">$J$8*(COS(PI()*N94/($D$12*1000)))^2</f>
        <v>70.6228111136337</v>
      </c>
    </row>
    <row r="95" customFormat="false" ht="14.4" hidden="false" customHeight="false" outlineLevel="0" collapsed="false">
      <c r="N95" s="14" t="n">
        <v>92</v>
      </c>
      <c r="O95" s="15" t="n">
        <f aca="false">$J$8*(COS(PI()*N95/($D$12*1000)))^2</f>
        <v>72.9064895620859</v>
      </c>
    </row>
    <row r="96" customFormat="false" ht="14.4" hidden="false" customHeight="false" outlineLevel="0" collapsed="false">
      <c r="N96" s="14" t="n">
        <v>93</v>
      </c>
      <c r="O96" s="15" t="n">
        <f aca="false">$J$8*(COS(PI()*N96/($D$12*1000)))^2</f>
        <v>74.5812332079568</v>
      </c>
    </row>
    <row r="97" customFormat="false" ht="14.4" hidden="false" customHeight="false" outlineLevel="0" collapsed="false">
      <c r="N97" s="14" t="n">
        <v>94</v>
      </c>
      <c r="O97" s="15" t="n">
        <f aca="false">$J$8*(COS(PI()*N97/($D$12*1000)))^2</f>
        <v>75.617826575724</v>
      </c>
    </row>
    <row r="98" customFormat="false" ht="14.4" hidden="false" customHeight="false" outlineLevel="0" collapsed="false">
      <c r="N98" s="14" t="n">
        <v>95</v>
      </c>
      <c r="O98" s="15" t="n">
        <f aca="false">$J$8*(COS(PI()*N98/($D$12*1000)))^2</f>
        <v>75.9981865586162</v>
      </c>
    </row>
    <row r="99" customFormat="false" ht="14.4" hidden="false" customHeight="false" outlineLevel="0" collapsed="false">
      <c r="N99" s="14" t="n">
        <v>96</v>
      </c>
      <c r="O99" s="15" t="n">
        <f aca="false">$J$8*(COS(PI()*N99/($D$12*1000)))^2</f>
        <v>75.7156778737966</v>
      </c>
    </row>
    <row r="100" customFormat="false" ht="14.4" hidden="false" customHeight="false" outlineLevel="0" collapsed="false">
      <c r="N100" s="14" t="n">
        <v>97</v>
      </c>
      <c r="O100" s="15" t="n">
        <f aca="false">$J$8*(COS(PI()*N100/($D$12*1000)))^2</f>
        <v>74.7752288131781</v>
      </c>
    </row>
    <row r="101" customFormat="false" ht="14.4" hidden="false" customHeight="false" outlineLevel="0" collapsed="false">
      <c r="N101" s="14" t="n">
        <v>98</v>
      </c>
      <c r="O101" s="15" t="n">
        <f aca="false">$J$8*(COS(PI()*N101/($D$12*1000)))^2</f>
        <v>73.1932452706287</v>
      </c>
    </row>
    <row r="102" customFormat="false" ht="14.4" hidden="false" customHeight="false" outlineLevel="0" collapsed="false">
      <c r="N102" s="14" t="n">
        <v>99</v>
      </c>
      <c r="O102" s="15" t="n">
        <f aca="false">$J$8*(COS(PI()*N102/($D$12*1000)))^2</f>
        <v>70.99732454534</v>
      </c>
    </row>
    <row r="103" customFormat="false" ht="14.4" hidden="false" customHeight="false" outlineLevel="0" collapsed="false">
      <c r="N103" s="14" t="n">
        <v>100</v>
      </c>
      <c r="O103" s="15" t="n">
        <f aca="false">$J$8*(COS(PI()*N103/($D$12*1000)))^2</f>
        <v>68.2257739139849</v>
      </c>
    </row>
    <row r="104" customFormat="false" ht="14.4" hidden="false" customHeight="false" outlineLevel="0" collapsed="false">
      <c r="N104" s="14" t="n">
        <v>101</v>
      </c>
      <c r="O104" s="15" t="n">
        <f aca="false">$J$8*(COS(PI()*N104/($D$12*1000)))^2</f>
        <v>64.9269423700522</v>
      </c>
    </row>
    <row r="105" customFormat="false" ht="14.4" hidden="false" customHeight="false" outlineLevel="0" collapsed="false">
      <c r="N105" s="14" t="n">
        <v>102</v>
      </c>
      <c r="O105" s="15" t="n">
        <f aca="false">$J$8*(COS(PI()*N105/($D$12*1000)))^2</f>
        <v>61.1583771879929</v>
      </c>
    </row>
    <row r="106" customFormat="false" ht="14.4" hidden="false" customHeight="false" outlineLevel="0" collapsed="false">
      <c r="N106" s="14" t="n">
        <v>103</v>
      </c>
      <c r="O106" s="15" t="n">
        <f aca="false">$J$8*(COS(PI()*N106/($D$12*1000)))^2</f>
        <v>56.9858200257034</v>
      </c>
    </row>
    <row r="107" customFormat="false" ht="14.4" hidden="false" customHeight="false" outlineLevel="0" collapsed="false">
      <c r="N107" s="14" t="n">
        <v>104</v>
      </c>
      <c r="O107" s="15" t="n">
        <f aca="false">$J$8*(COS(PI()*N107/($D$12*1000)))^2</f>
        <v>52.4820600780796</v>
      </c>
    </row>
    <row r="108" customFormat="false" ht="14.4" hidden="false" customHeight="false" outlineLevel="0" collapsed="false">
      <c r="N108" s="14" t="n">
        <v>105</v>
      </c>
      <c r="O108" s="15" t="n">
        <f aca="false">$J$8*(COS(PI()*N108/($D$12*1000)))^2</f>
        <v>47.7256642880883</v>
      </c>
    </row>
    <row r="109" customFormat="false" ht="14.4" hidden="false" customHeight="false" outlineLevel="0" collapsed="false">
      <c r="N109" s="14" t="n">
        <v>106</v>
      </c>
      <c r="O109" s="15" t="n">
        <f aca="false">$J$8*(COS(PI()*N109/($D$12*1000)))^2</f>
        <v>42.7996067664954</v>
      </c>
    </row>
    <row r="110" customFormat="false" ht="14.4" hidden="false" customHeight="false" outlineLevel="0" collapsed="false">
      <c r="N110" s="14" t="n">
        <v>107</v>
      </c>
      <c r="O110" s="15" t="n">
        <f aca="false">$J$8*(COS(PI()*N110/($D$12*1000)))^2</f>
        <v>37.7898213296783</v>
      </c>
    </row>
    <row r="111" customFormat="false" ht="14.4" hidden="false" customHeight="false" outlineLevel="0" collapsed="false">
      <c r="N111" s="14" t="n">
        <v>108</v>
      </c>
      <c r="O111" s="15" t="n">
        <f aca="false">$J$8*(COS(PI()*N111/($D$12*1000)))^2</f>
        <v>32.7837024061293</v>
      </c>
    </row>
    <row r="112" customFormat="false" ht="14.4" hidden="false" customHeight="false" outlineLevel="0" collapsed="false">
      <c r="N112" s="14" t="n">
        <v>109</v>
      </c>
      <c r="O112" s="15" t="n">
        <f aca="false">$J$8*(COS(PI()*N112/($D$12*1000)))^2</f>
        <v>27.8685804629521</v>
      </c>
    </row>
    <row r="113" customFormat="false" ht="14.4" hidden="false" customHeight="false" outlineLevel="0" collapsed="false">
      <c r="N113" s="14" t="n">
        <v>110</v>
      </c>
      <c r="O113" s="15" t="n">
        <f aca="false">$J$8*(COS(PI()*N113/($D$12*1000)))^2</f>
        <v>23.1301985481494</v>
      </c>
    </row>
    <row r="114" customFormat="false" ht="14.4" hidden="false" customHeight="false" outlineLevel="0" collapsed="false">
      <c r="N114" s="14" t="n">
        <v>111</v>
      </c>
      <c r="O114" s="15" t="n">
        <f aca="false">$J$8*(COS(PI()*N114/($D$12*1000)))^2</f>
        <v>18.6512165250317</v>
      </c>
    </row>
    <row r="115" customFormat="false" ht="14.4" hidden="false" customHeight="false" outlineLevel="0" collapsed="false">
      <c r="N115" s="14" t="n">
        <v>112</v>
      </c>
      <c r="O115" s="15" t="n">
        <f aca="false">$J$8*(COS(PI()*N115/($D$12*1000)))^2</f>
        <v>14.5097690919954</v>
      </c>
    </row>
    <row r="116" customFormat="false" ht="14.4" hidden="false" customHeight="false" outlineLevel="0" collapsed="false">
      <c r="N116" s="14" t="n">
        <v>113</v>
      </c>
      <c r="O116" s="15" t="n">
        <f aca="false">$J$8*(COS(PI()*N116/($D$12*1000)))^2</f>
        <v>10.7781027426488</v>
      </c>
    </row>
    <row r="117" customFormat="false" ht="14.4" hidden="false" customHeight="false" outlineLevel="0" collapsed="false">
      <c r="N117" s="14" t="n">
        <v>114</v>
      </c>
      <c r="O117" s="15" t="n">
        <f aca="false">$J$8*(COS(PI()*N117/($D$12*1000)))^2</f>
        <v>7.5213154441678</v>
      </c>
    </row>
    <row r="118" customFormat="false" ht="14.4" hidden="false" customHeight="false" outlineLevel="0" collapsed="false">
      <c r="N118" s="14" t="n">
        <v>115</v>
      </c>
      <c r="O118" s="15" t="n">
        <f aca="false">$J$8*(COS(PI()*N118/($D$12*1000)))^2</f>
        <v>4.79622101987094</v>
      </c>
    </row>
    <row r="119" customFormat="false" ht="14.4" hidden="false" customHeight="false" outlineLevel="0" collapsed="false">
      <c r="N119" s="14" t="n">
        <v>116</v>
      </c>
      <c r="O119" s="15" t="n">
        <f aca="false">$J$8*(COS(PI()*N119/($D$12*1000)))^2</f>
        <v>2.65035804656999</v>
      </c>
    </row>
    <row r="120" customFormat="false" ht="14.4" hidden="false" customHeight="false" outlineLevel="0" collapsed="false">
      <c r="N120" s="14" t="n">
        <v>117</v>
      </c>
      <c r="O120" s="15" t="n">
        <f aca="false">$J$8*(COS(PI()*N120/($D$12*1000)))^2</f>
        <v>1.12116055622876</v>
      </c>
    </row>
    <row r="121" customFormat="false" ht="14.4" hidden="false" customHeight="false" outlineLevel="0" collapsed="false">
      <c r="N121" s="14" t="n">
        <v>118</v>
      </c>
      <c r="O121" s="15" t="n">
        <f aca="false">$J$8*(COS(PI()*N121/($D$12*1000)))^2</f>
        <v>0.235305008828514</v>
      </c>
    </row>
    <row r="122" customFormat="false" ht="14.4" hidden="false" customHeight="false" outlineLevel="0" collapsed="false">
      <c r="N122" s="14" t="n">
        <v>119</v>
      </c>
      <c r="O122" s="15" t="n">
        <f aca="false">$J$8*(COS(PI()*N122/($D$12*1000)))^2</f>
        <v>0.00824492833109112</v>
      </c>
    </row>
    <row r="123" customFormat="false" ht="14.4" hidden="false" customHeight="false" outlineLevel="0" collapsed="false">
      <c r="N123" s="14" t="n">
        <v>120</v>
      </c>
      <c r="O123" s="15" t="n">
        <f aca="false">$J$8*(COS(PI()*N123/($D$12*1000)))^2</f>
        <v>0.443941319897035</v>
      </c>
    </row>
    <row r="124" customFormat="false" ht="14.4" hidden="false" customHeight="false" outlineLevel="0" collapsed="false">
      <c r="N124" s="14" t="n">
        <v>121</v>
      </c>
      <c r="O124" s="15" t="n">
        <f aca="false">$J$8*(COS(PI()*N124/($D$12*1000)))^2</f>
        <v>1.5347935711614</v>
      </c>
    </row>
    <row r="125" customFormat="false" ht="14.4" hidden="false" customHeight="false" outlineLevel="0" collapsed="false">
      <c r="N125" s="14" t="n">
        <v>122</v>
      </c>
      <c r="O125" s="15" t="n">
        <f aca="false">$J$8*(COS(PI()*N125/($D$12*1000)))^2</f>
        <v>3.26177204297674</v>
      </c>
    </row>
    <row r="126" customFormat="false" ht="14.4" hidden="false" customHeight="false" outlineLevel="0" collapsed="false">
      <c r="N126" s="14" t="n">
        <v>123</v>
      </c>
      <c r="O126" s="15" t="n">
        <f aca="false">$J$8*(COS(PI()*N126/($D$12*1000)))^2</f>
        <v>5.59475003661196</v>
      </c>
    </row>
    <row r="127" customFormat="false" ht="14.4" hidden="false" customHeight="false" outlineLevel="0" collapsed="false">
      <c r="N127" s="14" t="n">
        <v>124</v>
      </c>
      <c r="O127" s="15" t="n">
        <f aca="false">$J$8*(COS(PI()*N127/($D$12*1000)))^2</f>
        <v>8.49302934632359</v>
      </c>
    </row>
    <row r="128" customFormat="false" ht="14.4" hidden="false" customHeight="false" outlineLevel="0" collapsed="false">
      <c r="N128" s="14" t="n">
        <v>125</v>
      </c>
      <c r="O128" s="15" t="n">
        <f aca="false">$J$8*(COS(PI()*N128/($D$12*1000)))^2</f>
        <v>11.9060502291691</v>
      </c>
    </row>
    <row r="129" customFormat="false" ht="14.4" hidden="false" customHeight="false" outlineLevel="0" collapsed="false">
      <c r="N129" s="14" t="n">
        <v>126</v>
      </c>
      <c r="O129" s="15" t="n">
        <f aca="false">$J$8*(COS(PI()*N129/($D$12*1000)))^2</f>
        <v>15.7742734068203</v>
      </c>
    </row>
    <row r="130" customFormat="false" ht="14.4" hidden="false" customHeight="false" outlineLevel="0" collapsed="false">
      <c r="N130" s="14" t="n">
        <v>127</v>
      </c>
      <c r="O130" s="15" t="n">
        <f aca="false">$J$8*(COS(PI()*N130/($D$12*1000)))^2</f>
        <v>20.0302187130793</v>
      </c>
    </row>
    <row r="131" customFormat="false" ht="14.4" hidden="false" customHeight="false" outlineLevel="0" collapsed="false">
      <c r="N131" s="14" t="n">
        <v>128</v>
      </c>
      <c r="O131" s="15" t="n">
        <f aca="false">$J$8*(COS(PI()*N131/($D$12*1000)))^2</f>
        <v>24.5996422681585</v>
      </c>
    </row>
    <row r="132" customFormat="false" ht="14.4" hidden="false" customHeight="false" outlineLevel="0" collapsed="false">
      <c r="N132" s="14" t="n">
        <v>129</v>
      </c>
      <c r="O132" s="15" t="n">
        <f aca="false">$J$8*(COS(PI()*N132/($D$12*1000)))^2</f>
        <v>29.4028316442162</v>
      </c>
    </row>
    <row r="133" customFormat="false" ht="14.4" hidden="false" customHeight="false" outlineLevel="0" collapsed="false">
      <c r="N133" s="14" t="n">
        <v>130</v>
      </c>
      <c r="O133" s="15" t="n">
        <f aca="false">$J$8*(COS(PI()*N133/($D$12*1000)))^2</f>
        <v>34.3559964283187</v>
      </c>
    </row>
    <row r="134" customFormat="false" ht="14.4" hidden="false" customHeight="false" outlineLevel="0" collapsed="false">
      <c r="N134" s="14" t="n">
        <v>131</v>
      </c>
      <c r="O134" s="15" t="n">
        <f aca="false">$J$8*(COS(PI()*N134/($D$12*1000)))^2</f>
        <v>39.3727299248116</v>
      </c>
    </row>
    <row r="135" customFormat="false" ht="14.4" hidden="false" customHeight="false" outlineLevel="0" collapsed="false">
      <c r="N135" s="14" t="n">
        <v>132</v>
      </c>
      <c r="O135" s="15" t="n">
        <f aca="false">$J$8*(COS(PI()*N135/($D$12*1000)))^2</f>
        <v>44.3655164980747</v>
      </c>
    </row>
    <row r="136" customFormat="false" ht="14.4" hidden="false" customHeight="false" outlineLevel="0" collapsed="false">
      <c r="N136" s="14" t="n">
        <v>133</v>
      </c>
      <c r="O136" s="15" t="n">
        <f aca="false">$J$8*(COS(PI()*N136/($D$12*1000)))^2</f>
        <v>49.2472582604527</v>
      </c>
    </row>
    <row r="137" customFormat="false" ht="14.4" hidden="false" customHeight="false" outlineLevel="0" collapsed="false">
      <c r="N137" s="14" t="n">
        <v>134</v>
      </c>
      <c r="O137" s="15" t="n">
        <f aca="false">$J$8*(COS(PI()*N137/($D$12*1000)))^2</f>
        <v>53.9327944726786</v>
      </c>
    </row>
    <row r="138" customFormat="false" ht="14.4" hidden="false" customHeight="false" outlineLevel="0" collapsed="false">
      <c r="N138" s="14" t="n">
        <v>135</v>
      </c>
      <c r="O138" s="15" t="n">
        <f aca="false">$J$8*(COS(PI()*N138/($D$12*1000)))^2</f>
        <v>58.3403871512377</v>
      </c>
    </row>
    <row r="139" customFormat="false" ht="14.4" hidden="false" customHeight="false" outlineLevel="0" collapsed="false">
      <c r="N139" s="14" t="n">
        <v>136</v>
      </c>
      <c r="O139" s="15" t="n">
        <f aca="false">$J$8*(COS(PI()*N139/($D$12*1000)))^2</f>
        <v>62.3931469666316</v>
      </c>
    </row>
    <row r="140" customFormat="false" ht="14.4" hidden="false" customHeight="false" outlineLevel="0" collapsed="false">
      <c r="N140" s="14" t="n">
        <v>137</v>
      </c>
      <c r="O140" s="15" t="n">
        <f aca="false">$J$8*(COS(PI()*N140/($D$12*1000)))^2</f>
        <v>66.020374558109</v>
      </c>
    </row>
    <row r="141" customFormat="false" ht="14.4" hidden="false" customHeight="false" outlineLevel="0" collapsed="false">
      <c r="N141" s="14" t="n">
        <v>138</v>
      </c>
      <c r="O141" s="15" t="n">
        <f aca="false">$J$8*(COS(PI()*N141/($D$12*1000)))^2</f>
        <v>69.1587938659736</v>
      </c>
    </row>
    <row r="142" customFormat="false" ht="14.4" hidden="false" customHeight="false" outlineLevel="0" collapsed="false">
      <c r="N142" s="14" t="n">
        <v>139</v>
      </c>
      <c r="O142" s="15" t="n">
        <f aca="false">$J$8*(COS(PI()*N142/($D$12*1000)))^2</f>
        <v>71.7536559662964</v>
      </c>
    </row>
    <row r="143" customFormat="false" ht="14.4" hidden="false" customHeight="false" outlineLevel="0" collapsed="false">
      <c r="N143" s="14" t="n">
        <v>140</v>
      </c>
      <c r="O143" s="15" t="n">
        <f aca="false">$J$8*(COS(PI()*N143/($D$12*1000)))^2</f>
        <v>73.7596941519235</v>
      </c>
    </row>
    <row r="144" customFormat="false" ht="14.4" hidden="false" customHeight="false" outlineLevel="0" collapsed="false">
      <c r="N144" s="14" t="n">
        <v>141</v>
      </c>
      <c r="O144" s="15" t="n">
        <f aca="false">$J$8*(COS(PI()*N144/($D$12*1000)))^2</f>
        <v>75.1419135986299</v>
      </c>
    </row>
    <row r="145" customFormat="false" ht="14.4" hidden="false" customHeight="false" outlineLevel="0" collapsed="false">
      <c r="N145" s="14" t="n">
        <v>142</v>
      </c>
      <c r="O145" s="15" t="n">
        <f aca="false">$J$8*(COS(PI()*N145/($D$12*1000)))^2</f>
        <v>75.876201840898</v>
      </c>
    </row>
    <row r="146" customFormat="false" ht="14.4" hidden="false" customHeight="false" outlineLevel="0" collapsed="false">
      <c r="N146" s="14" t="n">
        <v>143</v>
      </c>
      <c r="O146" s="15" t="n">
        <f aca="false">$J$8*(COS(PI()*N146/($D$12*1000)))^2</f>
        <v>75.9497494077254</v>
      </c>
    </row>
    <row r="147" customFormat="false" ht="14.4" hidden="false" customHeight="false" outlineLevel="0" collapsed="false">
      <c r="N147" s="14" t="n">
        <v>144</v>
      </c>
      <c r="O147" s="15" t="n">
        <f aca="false">$J$8*(COS(PI()*N147/($D$12*1000)))^2</f>
        <v>75.3612732805774</v>
      </c>
    </row>
    <row r="148" customFormat="false" ht="14.4" hidden="false" customHeight="false" outlineLevel="0" collapsed="false">
      <c r="N148" s="14" t="n">
        <v>145</v>
      </c>
      <c r="O148" s="15" t="n">
        <f aca="false">$J$8*(COS(PI()*N148/($D$12*1000)))^2</f>
        <v>74.1210392753182</v>
      </c>
    </row>
    <row r="149" customFormat="false" ht="14.4" hidden="false" customHeight="false" outlineLevel="0" collapsed="false">
      <c r="N149" s="14" t="n">
        <v>146</v>
      </c>
      <c r="O149" s="15" t="n">
        <f aca="false">$J$8*(COS(PI()*N149/($D$12*1000)))^2</f>
        <v>72.2506829576727</v>
      </c>
    </row>
    <row r="150" customFormat="false" ht="14.4" hidden="false" customHeight="false" outlineLevel="0" collapsed="false">
      <c r="N150" s="14" t="n">
        <v>147</v>
      </c>
      <c r="O150" s="15" t="n">
        <f aca="false">$J$8*(COS(PI()*N150/($D$12*1000)))^2</f>
        <v>69.7828322163039</v>
      </c>
    </row>
    <row r="151" customFormat="false" ht="14.4" hidden="false" customHeight="false" outlineLevel="0" collapsed="false">
      <c r="N151" s="14" t="n">
        <v>148</v>
      </c>
      <c r="O151" s="15" t="n">
        <f aca="false">$J$8*(COS(PI()*N151/($D$12*1000)))^2</f>
        <v>66.760538077621</v>
      </c>
    </row>
    <row r="152" customFormat="false" ht="14.4" hidden="false" customHeight="false" outlineLevel="0" collapsed="false">
      <c r="N152" s="14" t="n">
        <v>149</v>
      </c>
      <c r="O152" s="15" t="n">
        <f aca="false">$J$8*(COS(PI()*N152/($D$12*1000)))^2</f>
        <v>63.2365236916104</v>
      </c>
    </row>
    <row r="153" customFormat="false" ht="14.4" hidden="false" customHeight="false" outlineLevel="0" collapsed="false">
      <c r="N153" s="14" t="n">
        <v>150</v>
      </c>
      <c r="O153" s="15" t="n">
        <f aca="false">$J$8*(COS(PI()*N153/($D$12*1000)))^2</f>
        <v>59.2722645899387</v>
      </c>
    </row>
    <row r="154" customFormat="false" ht="14.4" hidden="false" customHeight="false" outlineLevel="0" collapsed="false">
      <c r="N154" s="14" t="n">
        <v>151</v>
      </c>
      <c r="O154" s="15" t="n">
        <f aca="false">$J$8*(COS(PI()*N154/($D$12*1000)))^2</f>
        <v>54.9369162609905</v>
      </c>
    </row>
    <row r="155" customFormat="false" ht="14.4" hidden="false" customHeight="false" outlineLevel="0" collapsed="false">
      <c r="N155" s="14" t="n">
        <v>152</v>
      </c>
      <c r="O155" s="15" t="n">
        <f aca="false">$J$8*(COS(PI()*N155/($D$12*1000)))^2</f>
        <v>50.3061077500214</v>
      </c>
    </row>
    <row r="156" customFormat="false" ht="14.4" hidden="false" customHeight="false" outlineLevel="0" collapsed="false">
      <c r="N156" s="14" t="n">
        <v>153</v>
      </c>
      <c r="O156" s="15" t="n">
        <f aca="false">$J$8*(COS(PI()*N156/($D$12*1000)))^2</f>
        <v>45.4606223297635</v>
      </c>
    </row>
    <row r="157" customFormat="false" ht="14.4" hidden="false" customHeight="false" outlineLevel="0" collapsed="false">
      <c r="N157" s="14" t="n">
        <v>154</v>
      </c>
      <c r="O157" s="15" t="n">
        <f aca="false">$J$8*(COS(PI()*N157/($D$12*1000)))^2</f>
        <v>40.4849882568483</v>
      </c>
    </row>
    <row r="158" customFormat="false" ht="14.4" hidden="false" customHeight="false" outlineLevel="0" collapsed="false">
      <c r="N158" s="14" t="n">
        <v>155</v>
      </c>
      <c r="O158" s="15" t="n">
        <f aca="false">$J$8*(COS(PI()*N158/($D$12*1000)))^2</f>
        <v>35.4660041979395</v>
      </c>
    </row>
    <row r="159" customFormat="false" ht="14.4" hidden="false" customHeight="false" outlineLevel="0" collapsed="false">
      <c r="N159" s="14" t="n">
        <v>156</v>
      </c>
      <c r="O159" s="15" t="n">
        <f aca="false">$J$8*(COS(PI()*N159/($D$12*1000)))^2</f>
        <v>30.4912250491442</v>
      </c>
    </row>
    <row r="160" customFormat="false" ht="14.4" hidden="false" customHeight="false" outlineLevel="0" collapsed="false">
      <c r="N160" s="14" t="n">
        <v>157</v>
      </c>
      <c r="O160" s="15" t="n">
        <f aca="false">$J$8*(COS(PI()*N160/($D$12*1000)))^2</f>
        <v>25.6474345631932</v>
      </c>
    </row>
    <row r="161" customFormat="false" ht="14.4" hidden="false" customHeight="false" outlineLevel="0" collapsed="false">
      <c r="N161" s="14" t="n">
        <v>158</v>
      </c>
      <c r="O161" s="15" t="n">
        <f aca="false">$J$8*(COS(PI()*N161/($D$12*1000)))^2</f>
        <v>21.0191314290211</v>
      </c>
    </row>
    <row r="162" customFormat="false" ht="14.4" hidden="false" customHeight="false" outlineLevel="0" collapsed="false">
      <c r="N162" s="14" t="n">
        <v>159</v>
      </c>
      <c r="O162" s="15" t="n">
        <f aca="false">$J$8*(COS(PI()*N162/($D$12*1000)))^2</f>
        <v>16.6870552137015</v>
      </c>
    </row>
    <row r="163" customFormat="false" ht="14.4" hidden="false" customHeight="false" outlineLevel="0" collapsed="false">
      <c r="N163" s="14" t="n">
        <v>160</v>
      </c>
      <c r="O163" s="15" t="n">
        <f aca="false">$J$8*(COS(PI()*N163/($D$12*1000)))^2</f>
        <v>12.7267778813027</v>
      </c>
    </row>
    <row r="164" customFormat="false" ht="14.4" hidden="false" customHeight="false" outlineLevel="0" collapsed="false">
      <c r="N164" s="14" t="n">
        <v>161</v>
      </c>
      <c r="O164" s="15" t="n">
        <f aca="false">$J$8*(COS(PI()*N164/($D$12*1000)))^2</f>
        <v>9.20738545926052</v>
      </c>
    </row>
    <row r="165" customFormat="false" ht="14.4" hidden="false" customHeight="false" outlineLevel="0" collapsed="false">
      <c r="N165" s="14" t="n">
        <v>162</v>
      </c>
      <c r="O165" s="15" t="n">
        <f aca="false">$J$8*(COS(PI()*N165/($D$12*1000)))^2</f>
        <v>6.19027285025941</v>
      </c>
    </row>
    <row r="166" customFormat="false" ht="14.4" hidden="false" customHeight="false" outlineLevel="0" collapsed="false">
      <c r="N166" s="14" t="n">
        <v>163</v>
      </c>
      <c r="O166" s="15" t="n">
        <f aca="false">$J$8*(COS(PI()*N166/($D$12*1000)))^2</f>
        <v>3.7280728138228</v>
      </c>
    </row>
    <row r="167" customFormat="false" ht="14.4" hidden="false" customHeight="false" outlineLevel="0" collapsed="false">
      <c r="N167" s="14" t="n">
        <v>164</v>
      </c>
      <c r="O167" s="15" t="n">
        <f aca="false">$J$8*(COS(PI()*N167/($D$12*1000)))^2</f>
        <v>1.86373780125454</v>
      </c>
    </row>
    <row r="168" customFormat="false" ht="14.4" hidden="false" customHeight="false" outlineLevel="0" collapsed="false">
      <c r="N168" s="14" t="n">
        <v>165</v>
      </c>
      <c r="O168" s="15" t="n">
        <f aca="false">$J$8*(COS(PI()*N168/($D$12*1000)))^2</f>
        <v>0.629790661086953</v>
      </c>
    </row>
    <row r="169" customFormat="false" ht="14.4" hidden="false" customHeight="false" outlineLevel="0" collapsed="false">
      <c r="N169" s="14" t="n">
        <v>166</v>
      </c>
      <c r="O169" s="15" t="n">
        <f aca="false">$J$8*(COS(PI()*N169/($D$12*1000)))^2</f>
        <v>0.0477572862878107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2018-11-01T16:04:43Z</dcterms:created>
  <dc:creator>Gustavo P. Rehder</dc:creator>
  <dc:description/>
  <dc:language>pt-BR</dc:language>
  <cp:lastModifiedBy/>
  <dcterms:modified xsi:type="dcterms:W3CDTF">2019-09-20T09:12:32Z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