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4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arquivo 2020/PRO 3362/2020/ENGENHARIA ECONÔMICA/EXERCICIOS/LISTAS DE EXERCICIOS/"/>
    </mc:Choice>
  </mc:AlternateContent>
  <xr:revisionPtr revIDLastSave="0" documentId="13_ncr:1_{3CCB4E8E-B9DB-7445-9AE8-52D3266D5170}" xr6:coauthVersionLast="45" xr6:coauthVersionMax="45" xr10:uidLastSave="{00000000-0000-0000-0000-000000000000}"/>
  <bookViews>
    <workbookView xWindow="20" yWindow="520" windowWidth="14940" windowHeight="16480" firstSheet="2" activeTab="8" xr2:uid="{00000000-000D-0000-FFFF-FFFF00000000}"/>
  </bookViews>
  <sheets>
    <sheet name="1" sheetId="5" r:id="rId1"/>
    <sheet name="2" sheetId="6" r:id="rId2"/>
    <sheet name="3" sheetId="7" r:id="rId3"/>
    <sheet name="4" sheetId="8" r:id="rId4"/>
    <sheet name="5" sheetId="9" r:id="rId5"/>
    <sheet name="6" sheetId="10" r:id="rId6"/>
    <sheet name="7" sheetId="11" r:id="rId7"/>
    <sheet name="8" sheetId="13" r:id="rId8"/>
    <sheet name="8a." sheetId="20" r:id="rId9"/>
    <sheet name="9" sheetId="14" r:id="rId10"/>
    <sheet name="10" sheetId="16" r:id="rId11"/>
    <sheet name="10a" sheetId="19" r:id="rId12"/>
    <sheet name="8a" sheetId="15" r:id="rId13"/>
    <sheet name="8b" sheetId="17" r:id="rId14"/>
    <sheet name="RGS" sheetId="18" r:id="rId15"/>
  </sheets>
  <externalReferences>
    <externalReference r:id="rId16"/>
    <externalReference r:id="rId17"/>
  </externalReferences>
  <definedNames>
    <definedName name="OLE_LINK1" localSheetId="7">'8'!$J$23</definedName>
    <definedName name="solver_eng" localSheetId="7" hidden="1">1</definedName>
    <definedName name="solver_lin" localSheetId="7" hidden="1">2</definedName>
    <definedName name="solver_neg" localSheetId="7" hidden="1">1</definedName>
    <definedName name="solver_num" localSheetId="7" hidden="1">0</definedName>
    <definedName name="solver_opt" localSheetId="7" hidden="1">'8'!$R$20</definedName>
    <definedName name="solver_typ" localSheetId="7" hidden="1">1</definedName>
    <definedName name="solver_val" localSheetId="7" hidden="1">0</definedName>
    <definedName name="solver_ver" localSheetId="7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20" l="1"/>
  <c r="H25" i="20"/>
  <c r="I24" i="20"/>
  <c r="G23" i="20"/>
  <c r="I22" i="20"/>
  <c r="H22" i="20"/>
  <c r="J27" i="20" s="1"/>
  <c r="G22" i="20"/>
  <c r="I21" i="20"/>
  <c r="H21" i="20"/>
  <c r="G21" i="20"/>
  <c r="J30" i="20" s="1"/>
  <c r="V20" i="13" l="1"/>
  <c r="J37" i="13"/>
  <c r="R19" i="13"/>
  <c r="Q19" i="13"/>
  <c r="P19" i="13"/>
  <c r="R22" i="13"/>
  <c r="R21" i="13"/>
  <c r="R20" i="13"/>
  <c r="E42" i="5"/>
  <c r="D39" i="5"/>
  <c r="L25" i="19"/>
  <c r="K32" i="19"/>
  <c r="L21" i="19"/>
  <c r="F28" i="6"/>
  <c r="E28" i="6"/>
  <c r="D28" i="6"/>
  <c r="C28" i="6"/>
  <c r="F30" i="6" s="1"/>
  <c r="F31" i="6" s="1"/>
  <c r="F27" i="6"/>
  <c r="E27" i="6"/>
  <c r="D27" i="6"/>
  <c r="C27" i="6"/>
  <c r="C16" i="7" l="1"/>
  <c r="C13" i="7" l="1"/>
  <c r="I34" i="17" l="1"/>
  <c r="G30" i="17"/>
  <c r="H29" i="17"/>
  <c r="F28" i="17"/>
  <c r="H27" i="17"/>
  <c r="G27" i="17"/>
  <c r="F27" i="17"/>
  <c r="I32" i="17" s="1"/>
  <c r="H26" i="17"/>
  <c r="G26" i="17"/>
  <c r="F26" i="17"/>
  <c r="B64" i="18"/>
  <c r="B17" i="18"/>
  <c r="B19" i="18" s="1"/>
  <c r="B16" i="18"/>
  <c r="C111" i="16"/>
  <c r="C110" i="16" s="1"/>
  <c r="C109" i="16" s="1"/>
  <c r="C108" i="16" s="1"/>
  <c r="C107" i="16" s="1"/>
  <c r="C106" i="16" s="1"/>
  <c r="C105" i="16" s="1"/>
  <c r="C104" i="16" s="1"/>
  <c r="C103" i="16" s="1"/>
  <c r="C102" i="16" s="1"/>
  <c r="C101" i="16" s="1"/>
  <c r="C100" i="16" s="1"/>
  <c r="C99" i="16" s="1"/>
  <c r="C98" i="16" s="1"/>
  <c r="C97" i="16" s="1"/>
  <c r="C96" i="16" s="1"/>
  <c r="C95" i="16" s="1"/>
  <c r="C94" i="16" s="1"/>
  <c r="C93" i="16" s="1"/>
  <c r="C92" i="16" s="1"/>
  <c r="C91" i="16" s="1"/>
  <c r="C90" i="16" s="1"/>
  <c r="C89" i="16" s="1"/>
  <c r="C88" i="16" s="1"/>
  <c r="C87" i="16" s="1"/>
  <c r="C86" i="16" s="1"/>
  <c r="C85" i="16" s="1"/>
  <c r="C84" i="16" s="1"/>
  <c r="C83" i="16" s="1"/>
  <c r="C82" i="16" s="1"/>
  <c r="C81" i="16" s="1"/>
  <c r="C80" i="16" s="1"/>
  <c r="C79" i="16" s="1"/>
  <c r="C78" i="16" s="1"/>
  <c r="C77" i="16" s="1"/>
  <c r="C76" i="16" s="1"/>
  <c r="C75" i="16" s="1"/>
  <c r="C74" i="16" s="1"/>
  <c r="C73" i="16" s="1"/>
  <c r="C72" i="16" s="1"/>
  <c r="C71" i="16" s="1"/>
  <c r="C70" i="16" s="1"/>
  <c r="C69" i="16" s="1"/>
  <c r="C68" i="16" s="1"/>
  <c r="C67" i="16" s="1"/>
  <c r="C66" i="16" s="1"/>
  <c r="C65" i="16" s="1"/>
  <c r="C64" i="16" s="1"/>
  <c r="C63" i="16" s="1"/>
  <c r="C62" i="16" s="1"/>
  <c r="C61" i="16" s="1"/>
  <c r="C60" i="16" s="1"/>
  <c r="C59" i="16" s="1"/>
  <c r="C58" i="16" s="1"/>
  <c r="C57" i="16" s="1"/>
  <c r="C56" i="16" s="1"/>
  <c r="C55" i="16" s="1"/>
  <c r="C54" i="16" s="1"/>
  <c r="C53" i="16" s="1"/>
  <c r="C52" i="16" s="1"/>
  <c r="C51" i="16" s="1"/>
  <c r="C50" i="16" s="1"/>
  <c r="C49" i="16" s="1"/>
  <c r="C48" i="16" s="1"/>
  <c r="C47" i="16" s="1"/>
  <c r="C46" i="16" s="1"/>
  <c r="C45" i="16" s="1"/>
  <c r="C44" i="16" s="1"/>
  <c r="C43" i="16" s="1"/>
  <c r="C42" i="16" s="1"/>
  <c r="C41" i="16" s="1"/>
  <c r="C40" i="16" s="1"/>
  <c r="C39" i="16" s="1"/>
  <c r="C38" i="16" s="1"/>
  <c r="C37" i="16" s="1"/>
  <c r="C36" i="16" s="1"/>
  <c r="C35" i="16" s="1"/>
  <c r="C34" i="16" s="1"/>
  <c r="C33" i="16" s="1"/>
  <c r="C32" i="16" s="1"/>
  <c r="C31" i="16" s="1"/>
  <c r="C30" i="16" s="1"/>
  <c r="C29" i="16" s="1"/>
  <c r="C28" i="16" s="1"/>
  <c r="C27" i="16" s="1"/>
  <c r="C26" i="16" s="1"/>
  <c r="C25" i="16" s="1"/>
  <c r="C24" i="16" s="1"/>
  <c r="C23" i="16" s="1"/>
  <c r="C22" i="16" s="1"/>
  <c r="C21" i="16" s="1"/>
  <c r="C20" i="16" s="1"/>
  <c r="C19" i="16" s="1"/>
  <c r="C18" i="16" s="1"/>
  <c r="C17" i="16" s="1"/>
  <c r="C16" i="16" s="1"/>
  <c r="C15" i="16" s="1"/>
  <c r="C14" i="16" s="1"/>
  <c r="C13" i="16" s="1"/>
  <c r="C12" i="16" s="1"/>
  <c r="B13" i="16"/>
  <c r="E20" i="15"/>
  <c r="D20" i="15"/>
  <c r="C20" i="15"/>
  <c r="E18" i="15"/>
  <c r="D18" i="15"/>
  <c r="C18" i="15"/>
  <c r="E17" i="15"/>
  <c r="D17" i="15"/>
  <c r="C17" i="15"/>
  <c r="D49" i="5"/>
  <c r="D47" i="5"/>
  <c r="D46" i="5"/>
  <c r="D45" i="5"/>
  <c r="D42" i="5"/>
  <c r="D41" i="5"/>
  <c r="D40" i="5"/>
  <c r="D43" i="5"/>
  <c r="C38" i="5"/>
  <c r="D38" i="5"/>
  <c r="C51" i="5"/>
  <c r="C52" i="5"/>
  <c r="C50" i="5"/>
  <c r="C49" i="5"/>
  <c r="C48" i="5"/>
  <c r="C47" i="5"/>
  <c r="C46" i="5"/>
  <c r="C45" i="5"/>
  <c r="B42" i="5"/>
  <c r="B44" i="5" s="1"/>
  <c r="B46" i="5" s="1"/>
  <c r="B48" i="5" s="1"/>
  <c r="B50" i="5" s="1"/>
  <c r="B52" i="5" s="1"/>
  <c r="C44" i="5"/>
  <c r="C43" i="5"/>
  <c r="C42" i="5"/>
  <c r="C41" i="5"/>
  <c r="C40" i="5"/>
  <c r="C39" i="5"/>
  <c r="E31" i="5"/>
  <c r="E32" i="5" s="1"/>
  <c r="E33" i="5" s="1"/>
  <c r="E34" i="5" s="1"/>
  <c r="E35" i="5" s="1"/>
  <c r="E36" i="5" s="1"/>
  <c r="E30" i="5"/>
  <c r="E48" i="5"/>
  <c r="E49" i="5" s="1"/>
  <c r="D50" i="5" s="1"/>
  <c r="D51" i="5" s="1"/>
  <c r="D52" i="5" s="1"/>
  <c r="E47" i="5"/>
  <c r="E46" i="5"/>
  <c r="D48" i="5" s="1"/>
  <c r="E45" i="5"/>
  <c r="E44" i="5"/>
  <c r="E43" i="5"/>
  <c r="D44" i="5" s="1"/>
  <c r="E41" i="5"/>
  <c r="E12" i="16" l="1"/>
  <c r="D12" i="16"/>
  <c r="I35" i="17"/>
  <c r="E13" i="16"/>
  <c r="B14" i="16"/>
  <c r="D13" i="16"/>
  <c r="E14" i="16" l="1"/>
  <c r="B15" i="16"/>
  <c r="D14" i="16"/>
  <c r="E15" i="16" l="1"/>
  <c r="D15" i="16"/>
  <c r="B16" i="16"/>
  <c r="E16" i="16" l="1"/>
  <c r="B17" i="16"/>
  <c r="D16" i="16"/>
  <c r="E17" i="16" l="1"/>
  <c r="D17" i="16"/>
  <c r="B18" i="16"/>
  <c r="E18" i="16" l="1"/>
  <c r="B19" i="16"/>
  <c r="D18" i="16"/>
  <c r="E19" i="16" l="1"/>
  <c r="D19" i="16"/>
  <c r="B20" i="16"/>
  <c r="E20" i="16" l="1"/>
  <c r="B21" i="16"/>
  <c r="D20" i="16"/>
  <c r="E21" i="16" l="1"/>
  <c r="D21" i="16"/>
  <c r="B22" i="16"/>
  <c r="E22" i="16" l="1"/>
  <c r="B23" i="16"/>
  <c r="D22" i="16"/>
  <c r="E23" i="16" l="1"/>
  <c r="D23" i="16"/>
  <c r="B24" i="16"/>
  <c r="E24" i="16" l="1"/>
  <c r="B25" i="16"/>
  <c r="D24" i="16"/>
  <c r="E25" i="16" l="1"/>
  <c r="D25" i="16"/>
  <c r="B26" i="16"/>
  <c r="E26" i="16" l="1"/>
  <c r="B27" i="16"/>
  <c r="D26" i="16"/>
  <c r="E27" i="16" l="1"/>
  <c r="D27" i="16"/>
  <c r="B28" i="16"/>
  <c r="E28" i="16" l="1"/>
  <c r="B29" i="16"/>
  <c r="D28" i="16"/>
  <c r="E29" i="16" l="1"/>
  <c r="D29" i="16"/>
  <c r="B30" i="16"/>
  <c r="E30" i="16" l="1"/>
  <c r="B31" i="16"/>
  <c r="D30" i="16"/>
  <c r="E31" i="16" l="1"/>
  <c r="D31" i="16"/>
  <c r="B32" i="16"/>
  <c r="E32" i="16" l="1"/>
  <c r="B33" i="16"/>
  <c r="D32" i="16"/>
  <c r="E33" i="16" l="1"/>
  <c r="D33" i="16"/>
  <c r="B34" i="16"/>
  <c r="E34" i="16" l="1"/>
  <c r="B35" i="16"/>
  <c r="D34" i="16"/>
  <c r="E35" i="16" l="1"/>
  <c r="B36" i="16"/>
  <c r="D35" i="16"/>
  <c r="E36" i="16" l="1"/>
  <c r="B37" i="16"/>
  <c r="D36" i="16"/>
  <c r="E37" i="16" l="1"/>
  <c r="B38" i="16"/>
  <c r="D37" i="16"/>
  <c r="E38" i="16" l="1"/>
  <c r="B39" i="16"/>
  <c r="D38" i="16"/>
  <c r="E39" i="16" l="1"/>
  <c r="B40" i="16"/>
  <c r="D39" i="16"/>
  <c r="E40" i="16" l="1"/>
  <c r="B41" i="16"/>
  <c r="D40" i="16"/>
  <c r="E41" i="16" l="1"/>
  <c r="B42" i="16"/>
  <c r="D41" i="16"/>
  <c r="E42" i="16" l="1"/>
  <c r="B43" i="16"/>
  <c r="D42" i="16"/>
  <c r="E43" i="16" l="1"/>
  <c r="B44" i="16"/>
  <c r="D43" i="16"/>
  <c r="E44" i="16" l="1"/>
  <c r="B45" i="16"/>
  <c r="D44" i="16"/>
  <c r="E45" i="16" l="1"/>
  <c r="B46" i="16"/>
  <c r="D45" i="16"/>
  <c r="E46" i="16" l="1"/>
  <c r="B47" i="16"/>
  <c r="D46" i="16"/>
  <c r="E47" i="16" l="1"/>
  <c r="B48" i="16"/>
  <c r="D47" i="16"/>
  <c r="E48" i="16" l="1"/>
  <c r="B49" i="16"/>
  <c r="D48" i="16"/>
  <c r="E49" i="16" l="1"/>
  <c r="B50" i="16"/>
  <c r="D49" i="16"/>
  <c r="E50" i="16" l="1"/>
  <c r="B51" i="16"/>
  <c r="D50" i="16"/>
  <c r="E51" i="16" l="1"/>
  <c r="B52" i="16"/>
  <c r="D51" i="16"/>
  <c r="E52" i="16" l="1"/>
  <c r="B53" i="16"/>
  <c r="D52" i="16"/>
  <c r="E53" i="16" l="1"/>
  <c r="B54" i="16"/>
  <c r="D53" i="16"/>
  <c r="E54" i="16" l="1"/>
  <c r="B55" i="16"/>
  <c r="D54" i="16"/>
  <c r="E55" i="16" l="1"/>
  <c r="B56" i="16"/>
  <c r="D55" i="16"/>
  <c r="E56" i="16" l="1"/>
  <c r="B57" i="16"/>
  <c r="D56" i="16"/>
  <c r="E57" i="16" l="1"/>
  <c r="B58" i="16"/>
  <c r="D57" i="16"/>
  <c r="E58" i="16" l="1"/>
  <c r="B59" i="16"/>
  <c r="D58" i="16"/>
  <c r="E59" i="16" l="1"/>
  <c r="B60" i="16"/>
  <c r="D59" i="16"/>
  <c r="E60" i="16" l="1"/>
  <c r="B61" i="16"/>
  <c r="D60" i="16"/>
  <c r="E61" i="16" l="1"/>
  <c r="B62" i="16"/>
  <c r="D61" i="16"/>
  <c r="E62" i="16" l="1"/>
  <c r="B63" i="16"/>
  <c r="D62" i="16"/>
  <c r="E63" i="16" l="1"/>
  <c r="B64" i="16"/>
  <c r="D63" i="16"/>
  <c r="E64" i="16" l="1"/>
  <c r="B65" i="16"/>
  <c r="D64" i="16"/>
  <c r="E65" i="16" l="1"/>
  <c r="B66" i="16"/>
  <c r="D65" i="16"/>
  <c r="E66" i="16" l="1"/>
  <c r="B67" i="16"/>
  <c r="D66" i="16"/>
  <c r="E67" i="16" l="1"/>
  <c r="B68" i="16"/>
  <c r="D67" i="16"/>
  <c r="E68" i="16" l="1"/>
  <c r="B69" i="16"/>
  <c r="D68" i="16"/>
  <c r="E69" i="16" l="1"/>
  <c r="B70" i="16"/>
  <c r="D69" i="16"/>
  <c r="E70" i="16" l="1"/>
  <c r="B71" i="16"/>
  <c r="D70" i="16"/>
  <c r="E71" i="16" l="1"/>
  <c r="B72" i="16"/>
  <c r="D71" i="16"/>
  <c r="E72" i="16" l="1"/>
  <c r="B73" i="16"/>
  <c r="D72" i="16"/>
  <c r="E73" i="16" l="1"/>
  <c r="B74" i="16"/>
  <c r="D73" i="16"/>
  <c r="E74" i="16" l="1"/>
  <c r="B75" i="16"/>
  <c r="D74" i="16"/>
  <c r="E75" i="16" l="1"/>
  <c r="B76" i="16"/>
  <c r="D75" i="16"/>
  <c r="E76" i="16" l="1"/>
  <c r="B77" i="16"/>
  <c r="D76" i="16"/>
  <c r="E77" i="16" l="1"/>
  <c r="B78" i="16"/>
  <c r="D77" i="16"/>
  <c r="E78" i="16" l="1"/>
  <c r="B79" i="16"/>
  <c r="D78" i="16"/>
  <c r="E79" i="16" l="1"/>
  <c r="B80" i="16"/>
  <c r="D79" i="16"/>
  <c r="E80" i="16" l="1"/>
  <c r="B81" i="16"/>
  <c r="D80" i="16"/>
  <c r="E81" i="16" l="1"/>
  <c r="B82" i="16"/>
  <c r="D81" i="16"/>
  <c r="E82" i="16" l="1"/>
  <c r="B83" i="16"/>
  <c r="D82" i="16"/>
  <c r="E83" i="16" l="1"/>
  <c r="B84" i="16"/>
  <c r="D83" i="16"/>
  <c r="E84" i="16" l="1"/>
  <c r="B85" i="16"/>
  <c r="D84" i="16"/>
  <c r="E85" i="16" l="1"/>
  <c r="B86" i="16"/>
  <c r="D85" i="16"/>
  <c r="E86" i="16" l="1"/>
  <c r="B87" i="16"/>
  <c r="D86" i="16"/>
  <c r="E87" i="16" l="1"/>
  <c r="B88" i="16"/>
  <c r="D87" i="16"/>
  <c r="E88" i="16" l="1"/>
  <c r="B89" i="16"/>
  <c r="D88" i="16"/>
  <c r="E89" i="16" l="1"/>
  <c r="B90" i="16"/>
  <c r="D89" i="16"/>
  <c r="E90" i="16" l="1"/>
  <c r="B91" i="16"/>
  <c r="D90" i="16"/>
  <c r="E91" i="16" l="1"/>
  <c r="B92" i="16"/>
  <c r="D91" i="16"/>
  <c r="E92" i="16" l="1"/>
  <c r="B93" i="16"/>
  <c r="D92" i="16"/>
  <c r="E93" i="16" l="1"/>
  <c r="B94" i="16"/>
  <c r="D93" i="16"/>
  <c r="E94" i="16" l="1"/>
  <c r="B95" i="16"/>
  <c r="D94" i="16"/>
  <c r="E95" i="16" l="1"/>
  <c r="B96" i="16"/>
  <c r="D95" i="16"/>
  <c r="E96" i="16" l="1"/>
  <c r="B97" i="16"/>
  <c r="D96" i="16"/>
  <c r="E97" i="16" l="1"/>
  <c r="B98" i="16"/>
  <c r="D97" i="16"/>
  <c r="E98" i="16" l="1"/>
  <c r="B99" i="16"/>
  <c r="D98" i="16"/>
  <c r="E99" i="16" l="1"/>
  <c r="B100" i="16"/>
  <c r="D99" i="16"/>
  <c r="E100" i="16" l="1"/>
  <c r="B101" i="16"/>
  <c r="D100" i="16"/>
  <c r="E101" i="16" l="1"/>
  <c r="B102" i="16"/>
  <c r="D101" i="16"/>
  <c r="E102" i="16" l="1"/>
  <c r="B103" i="16"/>
  <c r="D102" i="16"/>
  <c r="E103" i="16" l="1"/>
  <c r="B104" i="16"/>
  <c r="D103" i="16"/>
  <c r="E104" i="16" l="1"/>
  <c r="B105" i="16"/>
  <c r="D104" i="16"/>
  <c r="E105" i="16" l="1"/>
  <c r="B106" i="16"/>
  <c r="D105" i="16"/>
  <c r="E106" i="16" l="1"/>
  <c r="B107" i="16"/>
  <c r="D106" i="16"/>
  <c r="E107" i="16" l="1"/>
  <c r="B108" i="16"/>
  <c r="D107" i="16"/>
  <c r="E108" i="16" l="1"/>
  <c r="B109" i="16"/>
  <c r="D108" i="16"/>
  <c r="E109" i="16" l="1"/>
  <c r="B110" i="16"/>
  <c r="D109" i="16"/>
  <c r="E110" i="16" l="1"/>
  <c r="B111" i="16"/>
  <c r="D110" i="16"/>
  <c r="E111" i="16" l="1"/>
  <c r="B112" i="16"/>
  <c r="D111" i="16"/>
  <c r="D112" i="16" l="1"/>
  <c r="E112" i="16"/>
</calcChain>
</file>

<file path=xl/sharedStrings.xml><?xml version="1.0" encoding="utf-8"?>
<sst xmlns="http://schemas.openxmlformats.org/spreadsheetml/2006/main" count="214" uniqueCount="138">
  <si>
    <t>Projeto</t>
  </si>
  <si>
    <t>TIR</t>
  </si>
  <si>
    <t>Investimento inicial</t>
  </si>
  <si>
    <t>D</t>
  </si>
  <si>
    <t>E</t>
  </si>
  <si>
    <t>F</t>
  </si>
  <si>
    <t>G</t>
  </si>
  <si>
    <t>H</t>
  </si>
  <si>
    <t>I</t>
  </si>
  <si>
    <t>J</t>
  </si>
  <si>
    <t>ATÉ O PROJETO F</t>
  </si>
  <si>
    <t xml:space="preserve">A PARTIR DAÍ A  (tir-INCREMENTAL) dos PROJETOS SÃO MENORES QUE O CUSTO DO financiamento de CAPITAL </t>
  </si>
  <si>
    <t>Capital a ser obtido</t>
  </si>
  <si>
    <t>Custo (%)</t>
  </si>
  <si>
    <t>0 a 600.000</t>
  </si>
  <si>
    <t>600.000 a 1.000.000</t>
  </si>
  <si>
    <t>1.000.000 a 1.500.000</t>
  </si>
  <si>
    <t>Acima de 1.500.000</t>
  </si>
  <si>
    <t>Capital</t>
  </si>
  <si>
    <t>cmpc</t>
  </si>
  <si>
    <t>capital</t>
  </si>
  <si>
    <t>f</t>
  </si>
  <si>
    <t>% aa</t>
  </si>
  <si>
    <t>P =</t>
  </si>
  <si>
    <t>r =</t>
  </si>
  <si>
    <t>n =</t>
  </si>
  <si>
    <t>f =</t>
  </si>
  <si>
    <t>tabela</t>
  </si>
  <si>
    <t>(1 + tn) = (1 + r) . (1 + f)</t>
  </si>
  <si>
    <t>tn=&gt;</t>
  </si>
  <si>
    <t>pagamento semestral?</t>
  </si>
  <si>
    <t>taxa nominal</t>
  </si>
  <si>
    <t>vencimento</t>
  </si>
  <si>
    <t>valor de face</t>
  </si>
  <si>
    <t xml:space="preserve">VPT = bond = </t>
  </si>
  <si>
    <t>ps a vp</t>
  </si>
  <si>
    <t>solução está errada…</t>
  </si>
  <si>
    <t>M=</t>
  </si>
  <si>
    <t>sabendo que o próximo dividendo anual (D1) a ser distribuído será igual a R$0,75, e que os dividendos tem crescido a uma taxa de 3% aa, deseja-se calcular o custo de capital próprio da empresa.</t>
  </si>
  <si>
    <t>deseja-se calcular o custo de capital próprio da empresa.</t>
  </si>
  <si>
    <t xml:space="preserve">A ação da Maquinaria AS está cotada em R$ 5,60 (Po); </t>
  </si>
  <si>
    <t>Ex 5</t>
  </si>
  <si>
    <t>A Cia Bigorna analisa a possibilidade de lançar ações. Do dividendo atual foi igual a R$ 6,00. O crescimento médio foi de 4% aa.  A última cotação da empresa Po foi de R$80. Qual o custo percentual anual decorrente desta emissão?</t>
  </si>
  <si>
    <t xml:space="preserve">A operação terá um custo de 5% do preço de venda Do dividendo atual foi igual a R$ 6,00. </t>
  </si>
  <si>
    <t xml:space="preserve">O crescimento médio foi de 4% aa.  A última cotação da empresa Po </t>
  </si>
  <si>
    <t>resposta do livro - errada</t>
  </si>
  <si>
    <t>nada mais do que o método americano</t>
  </si>
  <si>
    <t>paga juros e depois o principal no vencimento</t>
  </si>
  <si>
    <t>ano</t>
  </si>
  <si>
    <t>AT&amp;T</t>
  </si>
  <si>
    <t>GM</t>
  </si>
  <si>
    <t>US$</t>
  </si>
  <si>
    <t>MÉDIA</t>
  </si>
  <si>
    <t>1 x 2</t>
  </si>
  <si>
    <t>2 x 3</t>
  </si>
  <si>
    <t>1 x 3</t>
  </si>
  <si>
    <t>correlação</t>
  </si>
  <si>
    <t>Questão 7)</t>
  </si>
  <si>
    <t>NOTA QUESTÃO: 0,3</t>
  </si>
  <si>
    <t>Ativo A</t>
  </si>
  <si>
    <t>Ativo B</t>
  </si>
  <si>
    <t>Retorno</t>
  </si>
  <si>
    <t>Risco</t>
  </si>
  <si>
    <t>Resolução dos Exercícios do Livro:</t>
  </si>
  <si>
    <t>Exercício 1:</t>
  </si>
  <si>
    <t>Retorno Esperado</t>
  </si>
  <si>
    <t>Desvio–padrão do Retorno</t>
  </si>
  <si>
    <t>Retorno Esperado da Carteira</t>
  </si>
  <si>
    <t>Variância da Carteira</t>
  </si>
  <si>
    <t>Desvio–padrão</t>
  </si>
  <si>
    <t>O Desvio–padrão da Carteira (23,45%) é menor do que os desvios dos ativos individuais da carteira (25% e 35%)</t>
  </si>
  <si>
    <t>Exercício 2:</t>
  </si>
  <si>
    <t>Minimização da Variância A</t>
  </si>
  <si>
    <t>Portanto, uma carteira com 70% investidos em A e 30% em B minimizará a variância da carteira.</t>
  </si>
  <si>
    <t>média</t>
  </si>
  <si>
    <t>variância</t>
  </si>
  <si>
    <t xml:space="preserve">cov 1,2 </t>
  </si>
  <si>
    <t>cov 1,3</t>
  </si>
  <si>
    <t xml:space="preserve">cov 2,3 </t>
  </si>
  <si>
    <t>FO</t>
  </si>
  <si>
    <t>solução</t>
  </si>
  <si>
    <t>rest 1</t>
  </si>
  <si>
    <t>todo o $ é investido</t>
  </si>
  <si>
    <t>rest 2</t>
  </si>
  <si>
    <t>retor esperado &gt;= 12%</t>
  </si>
  <si>
    <t>rest 3</t>
  </si>
  <si>
    <t>X1 &lt;=</t>
  </si>
  <si>
    <t>rest 4</t>
  </si>
  <si>
    <t xml:space="preserve">X2 &lt; = </t>
  </si>
  <si>
    <t>rest 5</t>
  </si>
  <si>
    <t>X3 &lt;=</t>
  </si>
  <si>
    <t>rest 6</t>
  </si>
  <si>
    <t>X1, &gt; 0</t>
  </si>
  <si>
    <t>rest 7</t>
  </si>
  <si>
    <t>X2, &gt; 0</t>
  </si>
  <si>
    <t>rest 8</t>
  </si>
  <si>
    <t>X3 &gt; 0</t>
  </si>
  <si>
    <t>Primeiramente, iremos mostrar a tabela seguinte, com as suas respectivas variâncias e covariâncias:</t>
  </si>
  <si>
    <t>Ano</t>
  </si>
  <si>
    <t>Variância</t>
  </si>
  <si>
    <t>Covariância (AT&amp;T e GM)</t>
  </si>
  <si>
    <t>Covariância (AT&amp;T e Dólar)</t>
  </si>
  <si>
    <t>Covariância (GM e Dólar)</t>
  </si>
  <si>
    <t>A fim de resolução deste texto, nos iremos considerar, os limites superiores iguais a 40%, O retorno esperado do portifólio de 15% O máximo que podemos colocar em cada ação é de 40% do investimento.Assim, colocando estas possibilidades no Excel e usando o Solver, temos:</t>
  </si>
  <si>
    <t>Min</t>
  </si>
  <si>
    <t>A fim de tirar maiores conclusões, iremos aumentar o limite superior para 60%. O resultado seria este:</t>
  </si>
  <si>
    <t>P=A/i</t>
  </si>
  <si>
    <t>P = valor da empresa</t>
  </si>
  <si>
    <t>A = LAJIR</t>
  </si>
  <si>
    <t>Ka = CmeCP</t>
  </si>
  <si>
    <t>Valor =</t>
  </si>
  <si>
    <t>sem considerar IR</t>
  </si>
  <si>
    <t>2. Dados:</t>
  </si>
  <si>
    <t>considerando IR 40% tem-se</t>
  </si>
  <si>
    <r>
      <t>CmePC = (W</t>
    </r>
    <r>
      <rPr>
        <vertAlign val="subscript"/>
        <sz val="11"/>
        <color rgb="FF000000"/>
        <rFont val="Arial"/>
        <family val="2"/>
      </rPr>
      <t>d</t>
    </r>
    <r>
      <rPr>
        <sz val="11"/>
        <color rgb="FF000000"/>
        <rFont val="Arial"/>
        <family val="2"/>
      </rPr>
      <t xml:space="preserve"> x K</t>
    </r>
    <r>
      <rPr>
        <vertAlign val="subscript"/>
        <sz val="11"/>
        <color rgb="FF000000"/>
        <rFont val="Arial"/>
        <family val="2"/>
      </rPr>
      <t>d</t>
    </r>
    <r>
      <rPr>
        <sz val="11"/>
        <color rgb="FF000000"/>
        <rFont val="Arial"/>
        <family val="2"/>
      </rPr>
      <t>) + ( W</t>
    </r>
    <r>
      <rPr>
        <vertAlign val="subscript"/>
        <sz val="11"/>
        <color rgb="FF000000"/>
        <rFont val="Arial"/>
        <family val="2"/>
      </rPr>
      <t xml:space="preserve">p </t>
    </r>
    <r>
      <rPr>
        <sz val="11"/>
        <color rgb="FF000000"/>
        <rFont val="Arial"/>
        <family val="2"/>
      </rPr>
      <t>x K</t>
    </r>
    <r>
      <rPr>
        <vertAlign val="subscript"/>
        <sz val="11"/>
        <color rgb="FF000000"/>
        <rFont val="Arial"/>
        <family val="2"/>
      </rPr>
      <t>p</t>
    </r>
    <r>
      <rPr>
        <sz val="11"/>
        <color rgb="FF000000"/>
        <rFont val="Arial"/>
        <family val="2"/>
      </rPr>
      <t>) + (W</t>
    </r>
    <r>
      <rPr>
        <vertAlign val="subscript"/>
        <sz val="11"/>
        <color rgb="FF000000"/>
        <rFont val="Arial"/>
        <family val="2"/>
      </rPr>
      <t>o</t>
    </r>
    <r>
      <rPr>
        <sz val="11"/>
        <color rgb="FF000000"/>
        <rFont val="Arial"/>
        <family val="2"/>
      </rPr>
      <t xml:space="preserve"> x K</t>
    </r>
    <r>
      <rPr>
        <vertAlign val="subscript"/>
        <sz val="11"/>
        <color rgb="FF000000"/>
        <rFont val="Arial"/>
        <family val="2"/>
      </rPr>
      <t>o</t>
    </r>
    <r>
      <rPr>
        <sz val="11"/>
        <color rgb="FF000000"/>
        <rFont val="Arial"/>
        <family val="2"/>
      </rPr>
      <t>) + (W</t>
    </r>
    <r>
      <rPr>
        <vertAlign val="subscript"/>
        <sz val="11"/>
        <color rgb="FF000000"/>
        <rFont val="Arial"/>
        <family val="2"/>
      </rPr>
      <t>lr</t>
    </r>
    <r>
      <rPr>
        <sz val="11"/>
        <color rgb="FF000000"/>
        <rFont val="Arial"/>
        <family val="2"/>
      </rPr>
      <t xml:space="preserve"> x K</t>
    </r>
    <r>
      <rPr>
        <vertAlign val="subscript"/>
        <sz val="11"/>
        <color rgb="FF000000"/>
        <rFont val="Arial"/>
        <family val="2"/>
      </rPr>
      <t>lr</t>
    </r>
    <r>
      <rPr>
        <sz val="11"/>
        <color rgb="FF000000"/>
        <rFont val="Arial"/>
        <family val="2"/>
      </rPr>
      <t>)</t>
    </r>
  </si>
  <si>
    <t>CmeCP</t>
  </si>
  <si>
    <t>Onde:</t>
  </si>
  <si>
    <t>CmePC – CUSTO MÉDIO PONDERADO DE CAPITAL</t>
  </si>
  <si>
    <r>
      <t>W</t>
    </r>
    <r>
      <rPr>
        <vertAlign val="subscript"/>
        <sz val="11"/>
        <color rgb="FF000000"/>
        <rFont val="Arial"/>
        <family val="2"/>
      </rPr>
      <t xml:space="preserve">d = </t>
    </r>
    <r>
      <rPr>
        <sz val="11"/>
        <color rgb="FF000000"/>
        <rFont val="Arial"/>
        <family val="2"/>
      </rPr>
      <t>proporção da dívida = 30%</t>
    </r>
  </si>
  <si>
    <r>
      <t>W</t>
    </r>
    <r>
      <rPr>
        <vertAlign val="subscript"/>
        <sz val="11"/>
        <color rgb="FF000000"/>
        <rFont val="Arial"/>
        <family val="2"/>
      </rPr>
      <t xml:space="preserve">p = </t>
    </r>
    <r>
      <rPr>
        <sz val="11"/>
        <color rgb="FF000000"/>
        <rFont val="Arial"/>
        <family val="2"/>
      </rPr>
      <t xml:space="preserve">proporção das ações preferenciais </t>
    </r>
    <r>
      <rPr>
        <vertAlign val="subscript"/>
        <sz val="11"/>
        <color rgb="FF000000"/>
        <rFont val="Arial"/>
        <family val="2"/>
      </rPr>
      <t xml:space="preserve"> ==25%</t>
    </r>
  </si>
  <si>
    <r>
      <t>W</t>
    </r>
    <r>
      <rPr>
        <vertAlign val="subscript"/>
        <sz val="11"/>
        <color rgb="FF000000"/>
        <rFont val="Arial"/>
        <family val="2"/>
      </rPr>
      <t xml:space="preserve">o = </t>
    </r>
    <r>
      <rPr>
        <sz val="11"/>
        <color rgb="FF000000"/>
        <rFont val="Arial"/>
        <family val="2"/>
      </rPr>
      <t xml:space="preserve">proporção das ações ordinárias </t>
    </r>
    <r>
      <rPr>
        <vertAlign val="subscript"/>
        <sz val="11"/>
        <color rgb="FF000000"/>
        <rFont val="Arial"/>
        <family val="2"/>
      </rPr>
      <t xml:space="preserve"> = 35%</t>
    </r>
  </si>
  <si>
    <t>P=</t>
  </si>
  <si>
    <r>
      <t>W</t>
    </r>
    <r>
      <rPr>
        <vertAlign val="subscript"/>
        <sz val="11"/>
        <color rgb="FF000000"/>
        <rFont val="Arial"/>
        <family val="2"/>
      </rPr>
      <t xml:space="preserve">lr = </t>
    </r>
    <r>
      <rPr>
        <sz val="11"/>
        <color rgb="FF000000"/>
        <rFont val="Arial"/>
        <family val="2"/>
      </rPr>
      <t xml:space="preserve">proporção dos lucros retidos </t>
    </r>
    <r>
      <rPr>
        <vertAlign val="subscript"/>
        <sz val="11"/>
        <color rgb="FF000000"/>
        <rFont val="Arial"/>
        <family val="2"/>
      </rPr>
      <t xml:space="preserve"> = 20%</t>
    </r>
  </si>
  <si>
    <r>
      <t>K</t>
    </r>
    <r>
      <rPr>
        <vertAlign val="subscript"/>
        <sz val="11"/>
        <color rgb="FF000000"/>
        <rFont val="Arial"/>
        <family val="2"/>
      </rPr>
      <t xml:space="preserve">d = </t>
    </r>
    <r>
      <rPr>
        <sz val="11"/>
        <color rgb="FF000000"/>
        <rFont val="Arial"/>
        <family val="2"/>
      </rPr>
      <t>custo das</t>
    </r>
    <r>
      <rPr>
        <vertAlign val="subscript"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dívidas = 18%</t>
    </r>
  </si>
  <si>
    <r>
      <t>K</t>
    </r>
    <r>
      <rPr>
        <vertAlign val="subscript"/>
        <sz val="11"/>
        <color rgb="FF000000"/>
        <rFont val="Arial"/>
        <family val="2"/>
      </rPr>
      <t xml:space="preserve">p = </t>
    </r>
    <r>
      <rPr>
        <sz val="11"/>
        <color rgb="FF000000"/>
        <rFont val="Arial"/>
        <family val="2"/>
      </rPr>
      <t>custo das açoes preferenciais = 22%</t>
    </r>
  </si>
  <si>
    <r>
      <t>K</t>
    </r>
    <r>
      <rPr>
        <vertAlign val="subscript"/>
        <sz val="11"/>
        <color rgb="FF000000"/>
        <rFont val="Arial"/>
        <family val="2"/>
      </rPr>
      <t xml:space="preserve">o = </t>
    </r>
    <r>
      <rPr>
        <sz val="11"/>
        <color rgb="FF000000"/>
        <rFont val="Arial"/>
        <family val="2"/>
      </rPr>
      <t>custo das açòes ordinárias = 15%</t>
    </r>
  </si>
  <si>
    <t>tem uma inconsistência=</t>
  </si>
  <si>
    <r>
      <t>K</t>
    </r>
    <r>
      <rPr>
        <vertAlign val="subscript"/>
        <sz val="11"/>
        <color rgb="FF000000"/>
        <rFont val="Arial"/>
        <family val="2"/>
      </rPr>
      <t xml:space="preserve">lr = </t>
    </r>
    <r>
      <rPr>
        <sz val="11"/>
        <color rgb="FF000000"/>
        <rFont val="Arial"/>
        <family val="2"/>
      </rPr>
      <t>custos dos</t>
    </r>
    <r>
      <rPr>
        <vertAlign val="subscript"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lucros retidos</t>
    </r>
  </si>
  <si>
    <t>COC</t>
  </si>
  <si>
    <t>soma dos capitais &gt; 100%</t>
  </si>
  <si>
    <t>o coc dos lucros retidos = Ko</t>
  </si>
  <si>
    <t xml:space="preserve">refiz o Wir para = </t>
  </si>
  <si>
    <t>LAJIR = $ 125.000.000/ANO</t>
  </si>
  <si>
    <t>PERGUNTA-SE QUAL O VALOR ECONÔMICO DA EMPRESA, PELO MÉTODO DO FLUXO DE CAIXA DESCONTADO. Valuation</t>
  </si>
  <si>
    <t>faltante</t>
  </si>
  <si>
    <t>a taxa nominal = taxa real * taxa de inflacao</t>
  </si>
  <si>
    <t xml:space="preserve">taxa  do período = </t>
  </si>
  <si>
    <t>FO=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</si>
</sst>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_-* #,##0.00_-;\-* #,##0.00_-;_-* &quot;-&quot;??_-;_-@_-"/>
    <numFmt numFmtId="167" formatCode="_-* #,##0_-;\-* #,##0_-;_-* &quot;-&quot;??_-;_-@_-"/>
    <numFmt numFmtId="168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000080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rgb="FF000000"/>
      </patternFill>
    </fill>
  </fills>
  <borders count="29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0">
    <xf numFmtId="0" fontId="0" fillId="0" borderId="0" xfId="0"/>
    <xf numFmtId="9" fontId="0" fillId="0" borderId="0" xfId="0" applyNumberFormat="1"/>
    <xf numFmtId="3" fontId="0" fillId="0" borderId="0" xfId="0" applyNumberFormat="1"/>
    <xf numFmtId="0" fontId="0" fillId="2" borderId="0" xfId="0" applyFill="1"/>
    <xf numFmtId="10" fontId="0" fillId="0" borderId="0" xfId="0" applyNumberFormat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2" xfId="0" applyFont="1" applyBorder="1"/>
    <xf numFmtId="9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68" fontId="0" fillId="0" borderId="0" xfId="2" applyNumberFormat="1" applyFont="1"/>
    <xf numFmtId="0" fontId="2" fillId="2" borderId="2" xfId="0" applyFont="1" applyFill="1" applyBorder="1"/>
    <xf numFmtId="9" fontId="3" fillId="2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2" fillId="3" borderId="2" xfId="0" applyFont="1" applyFill="1" applyBorder="1"/>
    <xf numFmtId="9" fontId="3" fillId="3" borderId="2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9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0" fontId="4" fillId="0" borderId="6" xfId="0" applyNumberFormat="1" applyFont="1" applyBorder="1" applyAlignment="1">
      <alignment vertical="top" wrapText="1"/>
    </xf>
    <xf numFmtId="9" fontId="4" fillId="0" borderId="6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0" fontId="0" fillId="0" borderId="0" xfId="0" applyNumberFormat="1" applyAlignment="1">
      <alignment horizontal="center"/>
    </xf>
    <xf numFmtId="3" fontId="0" fillId="0" borderId="0" xfId="1" applyNumberFormat="1" applyFont="1" applyAlignment="1">
      <alignment horizontal="center"/>
    </xf>
    <xf numFmtId="3" fontId="0" fillId="0" borderId="0" xfId="1" applyNumberFormat="1" applyFont="1" applyFill="1" applyBorder="1" applyAlignment="1">
      <alignment horizontal="center"/>
    </xf>
    <xf numFmtId="3" fontId="0" fillId="0" borderId="0" xfId="1" applyNumberFormat="1" applyFont="1"/>
    <xf numFmtId="168" fontId="0" fillId="0" borderId="0" xfId="2" applyNumberFormat="1" applyFont="1" applyAlignment="1">
      <alignment horizontal="center" vertical="justify"/>
    </xf>
    <xf numFmtId="167" fontId="5" fillId="0" borderId="0" xfId="1" applyNumberFormat="1" applyFont="1"/>
    <xf numFmtId="16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9" fontId="0" fillId="2" borderId="0" xfId="0" applyNumberFormat="1" applyFill="1"/>
    <xf numFmtId="168" fontId="0" fillId="2" borderId="0" xfId="0" applyNumberFormat="1" applyFill="1" applyAlignment="1">
      <alignment horizontal="center"/>
    </xf>
    <xf numFmtId="3" fontId="0" fillId="2" borderId="0" xfId="1" applyNumberFormat="1" applyFont="1" applyFill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9" fontId="6" fillId="0" borderId="6" xfId="0" applyNumberFormat="1" applyFont="1" applyBorder="1" applyAlignment="1">
      <alignment horizontal="center" vertical="top" wrapText="1"/>
    </xf>
    <xf numFmtId="9" fontId="0" fillId="0" borderId="0" xfId="2" applyFont="1"/>
    <xf numFmtId="10" fontId="0" fillId="0" borderId="0" xfId="2" applyNumberFormat="1" applyFont="1" applyAlignment="1">
      <alignment horizontal="center"/>
    </xf>
    <xf numFmtId="166" fontId="0" fillId="0" borderId="0" xfId="1" applyFont="1" applyAlignment="1">
      <alignment horizontal="center"/>
    </xf>
    <xf numFmtId="168" fontId="0" fillId="2" borderId="0" xfId="2" applyNumberFormat="1" applyFont="1" applyFill="1"/>
    <xf numFmtId="164" fontId="0" fillId="2" borderId="0" xfId="0" applyNumberFormat="1" applyFill="1"/>
    <xf numFmtId="166" fontId="0" fillId="0" borderId="0" xfId="1" applyFont="1"/>
    <xf numFmtId="0" fontId="7" fillId="0" borderId="0" xfId="0" applyFont="1" applyAlignment="1">
      <alignment horizontal="justify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3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2" fontId="0" fillId="0" borderId="0" xfId="1" applyNumberFormat="1" applyFont="1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9" fontId="0" fillId="0" borderId="0" xfId="2" applyFont="1" applyAlignment="1">
      <alignment horizontal="center"/>
    </xf>
    <xf numFmtId="0" fontId="10" fillId="4" borderId="0" xfId="0" applyFont="1" applyFill="1"/>
    <xf numFmtId="0" fontId="0" fillId="4" borderId="0" xfId="0" applyFill="1"/>
    <xf numFmtId="0" fontId="11" fillId="4" borderId="0" xfId="0" applyFont="1" applyFill="1"/>
    <xf numFmtId="0" fontId="12" fillId="4" borderId="0" xfId="0" applyFont="1" applyFill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9" fontId="0" fillId="5" borderId="9" xfId="2" applyFont="1" applyFill="1" applyBorder="1" applyAlignment="1">
      <alignment horizontal="center"/>
    </xf>
    <xf numFmtId="9" fontId="0" fillId="5" borderId="10" xfId="2" applyFont="1" applyFill="1" applyBorder="1" applyAlignment="1">
      <alignment horizontal="center"/>
    </xf>
    <xf numFmtId="9" fontId="0" fillId="4" borderId="0" xfId="2" applyFont="1" applyFill="1" applyAlignment="1">
      <alignment horizontal="center"/>
    </xf>
    <xf numFmtId="0" fontId="11" fillId="5" borderId="5" xfId="0" applyFont="1" applyFill="1" applyBorder="1" applyAlignment="1">
      <alignment horizontal="center"/>
    </xf>
    <xf numFmtId="9" fontId="0" fillId="5" borderId="11" xfId="2" applyFont="1" applyFill="1" applyBorder="1" applyAlignment="1">
      <alignment horizontal="center"/>
    </xf>
    <xf numFmtId="9" fontId="0" fillId="5" borderId="6" xfId="2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9" fontId="0" fillId="5" borderId="13" xfId="2" applyFont="1" applyFill="1" applyBorder="1" applyAlignment="1">
      <alignment horizontal="center"/>
    </xf>
    <xf numFmtId="9" fontId="0" fillId="5" borderId="0" xfId="2" applyFont="1" applyFill="1" applyBorder="1" applyAlignment="1">
      <alignment horizontal="center"/>
    </xf>
    <xf numFmtId="168" fontId="0" fillId="5" borderId="13" xfId="2" applyNumberFormat="1" applyFont="1" applyFill="1" applyBorder="1" applyAlignment="1">
      <alignment horizontal="center"/>
    </xf>
    <xf numFmtId="9" fontId="0" fillId="5" borderId="5" xfId="2" applyFont="1" applyFill="1" applyBorder="1" applyAlignment="1">
      <alignment horizontal="center"/>
    </xf>
    <xf numFmtId="9" fontId="0" fillId="5" borderId="14" xfId="2" applyFont="1" applyFill="1" applyBorder="1" applyAlignment="1">
      <alignment horizontal="center"/>
    </xf>
    <xf numFmtId="168" fontId="0" fillId="5" borderId="5" xfId="2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3" fillId="6" borderId="15" xfId="0" applyFont="1" applyFill="1" applyBorder="1"/>
    <xf numFmtId="0" fontId="14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  <xf numFmtId="9" fontId="14" fillId="0" borderId="17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9" fontId="14" fillId="0" borderId="19" xfId="0" applyNumberFormat="1" applyFont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3" fillId="7" borderId="17" xfId="0" applyFont="1" applyFill="1" applyBorder="1" applyAlignment="1">
      <alignment horizontal="center"/>
    </xf>
    <xf numFmtId="0" fontId="13" fillId="7" borderId="18" xfId="0" applyFont="1" applyFill="1" applyBorder="1" applyAlignment="1">
      <alignment horizontal="center"/>
    </xf>
    <xf numFmtId="10" fontId="13" fillId="7" borderId="19" xfId="0" applyNumberFormat="1" applyFont="1" applyFill="1" applyBorder="1" applyAlignment="1">
      <alignment horizontal="center"/>
    </xf>
    <xf numFmtId="0" fontId="13" fillId="7" borderId="20" xfId="0" applyFont="1" applyFill="1" applyBorder="1" applyAlignment="1">
      <alignment horizontal="center"/>
    </xf>
    <xf numFmtId="10" fontId="13" fillId="7" borderId="2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43" fontId="0" fillId="0" borderId="0" xfId="1" applyNumberFormat="1" applyFont="1"/>
    <xf numFmtId="9" fontId="0" fillId="8" borderId="0" xfId="2" applyFont="1" applyFill="1"/>
    <xf numFmtId="43" fontId="0" fillId="0" borderId="0" xfId="0" applyNumberFormat="1"/>
    <xf numFmtId="0" fontId="15" fillId="0" borderId="0" xfId="0" applyFont="1" applyAlignment="1">
      <alignment horizontal="justify"/>
    </xf>
    <xf numFmtId="0" fontId="15" fillId="0" borderId="22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7" fillId="0" borderId="24" xfId="0" applyFont="1" applyBorder="1"/>
    <xf numFmtId="0" fontId="7" fillId="0" borderId="25" xfId="0" applyFont="1" applyBorder="1" applyAlignment="1">
      <alignment horizontal="right"/>
    </xf>
    <xf numFmtId="0" fontId="7" fillId="0" borderId="22" xfId="0" applyFont="1" applyBorder="1"/>
    <xf numFmtId="10" fontId="7" fillId="0" borderId="23" xfId="0" applyNumberFormat="1" applyFont="1" applyBorder="1" applyAlignment="1">
      <alignment horizontal="right"/>
    </xf>
    <xf numFmtId="10" fontId="7" fillId="0" borderId="25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165" fontId="15" fillId="0" borderId="0" xfId="3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/>
    </xf>
    <xf numFmtId="43" fontId="16" fillId="9" borderId="0" xfId="0" applyNumberFormat="1" applyFont="1" applyFill="1"/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9" fontId="16" fillId="0" borderId="0" xfId="0" applyNumberFormat="1" applyFont="1"/>
    <xf numFmtId="43" fontId="16" fillId="0" borderId="0" xfId="0" applyNumberFormat="1" applyFont="1"/>
    <xf numFmtId="9" fontId="16" fillId="9" borderId="0" xfId="0" applyNumberFormat="1" applyFont="1" applyFill="1"/>
    <xf numFmtId="0" fontId="16" fillId="9" borderId="0" xfId="0" applyFont="1" applyFill="1"/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'1'!$E$40</c:f>
              <c:strCache>
                <c:ptCount val="1"/>
                <c:pt idx="0">
                  <c:v>Custo (%)</c:v>
                </c:pt>
              </c:strCache>
            </c:strRef>
          </c:tx>
          <c:marker>
            <c:symbol val="none"/>
          </c:marker>
          <c:cat>
            <c:numRef>
              <c:f>'1'!$F$41:$F$49</c:f>
              <c:numCache>
                <c:formatCode>#,##0</c:formatCode>
                <c:ptCount val="9"/>
                <c:pt idx="0">
                  <c:v>0</c:v>
                </c:pt>
                <c:pt idx="1">
                  <c:v>600000</c:v>
                </c:pt>
                <c:pt idx="3">
                  <c:v>1000000</c:v>
                </c:pt>
                <c:pt idx="5">
                  <c:v>1500000</c:v>
                </c:pt>
                <c:pt idx="7">
                  <c:v>1500001</c:v>
                </c:pt>
                <c:pt idx="8">
                  <c:v>1900000</c:v>
                </c:pt>
              </c:numCache>
            </c:numRef>
          </c:cat>
          <c:val>
            <c:numRef>
              <c:f>'1'!$E$41:$E$49</c:f>
              <c:numCache>
                <c:formatCode>0.0%</c:formatCode>
                <c:ptCount val="9"/>
                <c:pt idx="0">
                  <c:v>9.8000000000000004E-2</c:v>
                </c:pt>
                <c:pt idx="1">
                  <c:v>9.8000000000000004E-2</c:v>
                </c:pt>
                <c:pt idx="2">
                  <c:v>0.105</c:v>
                </c:pt>
                <c:pt idx="3">
                  <c:v>0.105</c:v>
                </c:pt>
                <c:pt idx="4">
                  <c:v>0.11</c:v>
                </c:pt>
                <c:pt idx="5">
                  <c:v>0.11</c:v>
                </c:pt>
                <c:pt idx="6">
                  <c:v>0.115</c:v>
                </c:pt>
                <c:pt idx="7" formatCode="0.00%">
                  <c:v>0.115</c:v>
                </c:pt>
                <c:pt idx="8" formatCode="0.00%">
                  <c:v>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6-8746-9912-74A9BC49FBC3}"/>
            </c:ext>
          </c:extLst>
        </c:ser>
        <c:ser>
          <c:idx val="1"/>
          <c:order val="1"/>
          <c:tx>
            <c:strRef>
              <c:f>'1'!$C$29</c:f>
              <c:strCache>
                <c:ptCount val="1"/>
                <c:pt idx="0">
                  <c:v>TIR</c:v>
                </c:pt>
              </c:strCache>
            </c:strRef>
          </c:tx>
          <c:marker>
            <c:symbol val="none"/>
          </c:marker>
          <c:val>
            <c:numRef>
              <c:f>'1'!$C$39:$C$52</c:f>
              <c:numCache>
                <c:formatCode>0%</c:formatCode>
                <c:ptCount val="14"/>
                <c:pt idx="0">
                  <c:v>0.13</c:v>
                </c:pt>
                <c:pt idx="1">
                  <c:v>0.13</c:v>
                </c:pt>
                <c:pt idx="2">
                  <c:v>0.12</c:v>
                </c:pt>
                <c:pt idx="3">
                  <c:v>0.12</c:v>
                </c:pt>
                <c:pt idx="4">
                  <c:v>0.11</c:v>
                </c:pt>
                <c:pt idx="5">
                  <c:v>0.11</c:v>
                </c:pt>
                <c:pt idx="6">
                  <c:v>0.1</c:v>
                </c:pt>
                <c:pt idx="7">
                  <c:v>0.1</c:v>
                </c:pt>
                <c:pt idx="8">
                  <c:v>0.09</c:v>
                </c:pt>
                <c:pt idx="9">
                  <c:v>0.09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E6-8746-9912-74A9BC49F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988608"/>
        <c:axId val="99990144"/>
      </c:lineChart>
      <c:catAx>
        <c:axId val="9998860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99990144"/>
        <c:crosses val="autoZero"/>
        <c:auto val="1"/>
        <c:lblAlgn val="ctr"/>
        <c:lblOffset val="0"/>
        <c:noMultiLvlLbl val="0"/>
      </c:catAx>
      <c:valAx>
        <c:axId val="999901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99886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'1'!$C$38</c:f>
              <c:strCache>
                <c:ptCount val="1"/>
                <c:pt idx="0">
                  <c:v>TIR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'1'!$A$39:$B$52</c:f>
              <c:multiLvlStrCache>
                <c:ptCount val="14"/>
                <c:lvl>
                  <c:pt idx="0">
                    <c:v>0</c:v>
                  </c:pt>
                  <c:pt idx="1">
                    <c:v>100.000</c:v>
                  </c:pt>
                  <c:pt idx="3">
                    <c:v>400.000</c:v>
                  </c:pt>
                  <c:pt idx="4">
                    <c:v>600.000</c:v>
                  </c:pt>
                  <c:pt idx="5">
                    <c:v>900.000</c:v>
                  </c:pt>
                  <c:pt idx="6">
                    <c:v>1.000.000</c:v>
                  </c:pt>
                  <c:pt idx="7">
                    <c:v>1.100.000</c:v>
                  </c:pt>
                  <c:pt idx="9">
                    <c:v>1.500.000</c:v>
                  </c:pt>
                  <c:pt idx="11">
                    <c:v>1.600.000</c:v>
                  </c:pt>
                  <c:pt idx="13">
                    <c:v>1.900.000</c:v>
                  </c:pt>
                </c:lvl>
                <c:lvl>
                  <c:pt idx="0">
                    <c:v>D</c:v>
                  </c:pt>
                  <c:pt idx="1">
                    <c:v>D</c:v>
                  </c:pt>
                  <c:pt idx="2">
                    <c:v>E</c:v>
                  </c:pt>
                  <c:pt idx="3">
                    <c:v>E</c:v>
                  </c:pt>
                  <c:pt idx="4">
                    <c:v>F</c:v>
                  </c:pt>
                  <c:pt idx="5">
                    <c:v>F</c:v>
                  </c:pt>
                  <c:pt idx="6">
                    <c:v>G</c:v>
                  </c:pt>
                  <c:pt idx="7">
                    <c:v>G</c:v>
                  </c:pt>
                  <c:pt idx="8">
                    <c:v>H</c:v>
                  </c:pt>
                  <c:pt idx="9">
                    <c:v>H</c:v>
                  </c:pt>
                  <c:pt idx="10">
                    <c:v>J</c:v>
                  </c:pt>
                  <c:pt idx="11">
                    <c:v>J</c:v>
                  </c:pt>
                  <c:pt idx="12">
                    <c:v>J</c:v>
                  </c:pt>
                  <c:pt idx="13">
                    <c:v>J</c:v>
                  </c:pt>
                </c:lvl>
              </c:multiLvlStrCache>
            </c:multiLvlStrRef>
          </c:cat>
          <c:val>
            <c:numRef>
              <c:f>'1'!$C$39:$C$52</c:f>
              <c:numCache>
                <c:formatCode>0%</c:formatCode>
                <c:ptCount val="14"/>
                <c:pt idx="0">
                  <c:v>0.13</c:v>
                </c:pt>
                <c:pt idx="1">
                  <c:v>0.13</c:v>
                </c:pt>
                <c:pt idx="2">
                  <c:v>0.12</c:v>
                </c:pt>
                <c:pt idx="3">
                  <c:v>0.12</c:v>
                </c:pt>
                <c:pt idx="4">
                  <c:v>0.11</c:v>
                </c:pt>
                <c:pt idx="5">
                  <c:v>0.11</c:v>
                </c:pt>
                <c:pt idx="6">
                  <c:v>0.1</c:v>
                </c:pt>
                <c:pt idx="7">
                  <c:v>0.1</c:v>
                </c:pt>
                <c:pt idx="8">
                  <c:v>0.09</c:v>
                </c:pt>
                <c:pt idx="9">
                  <c:v>0.09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AA-7448-83AF-1594076A4B38}"/>
            </c:ext>
          </c:extLst>
        </c:ser>
        <c:ser>
          <c:idx val="1"/>
          <c:order val="1"/>
          <c:tx>
            <c:strRef>
              <c:f>'1'!$D$38</c:f>
              <c:strCache>
                <c:ptCount val="1"/>
                <c:pt idx="0">
                  <c:v>Custo (%)</c:v>
                </c:pt>
              </c:strCache>
            </c:strRef>
          </c:tx>
          <c:marker>
            <c:symbol val="none"/>
          </c:marker>
          <c:cat>
            <c:numRef>
              <c:f>'1'!$B$39:$B$52</c:f>
              <c:numCache>
                <c:formatCode>#,##0</c:formatCode>
                <c:ptCount val="14"/>
                <c:pt idx="0">
                  <c:v>0</c:v>
                </c:pt>
                <c:pt idx="1">
                  <c:v>100000</c:v>
                </c:pt>
                <c:pt idx="3">
                  <c:v>400000</c:v>
                </c:pt>
                <c:pt idx="4">
                  <c:v>600000</c:v>
                </c:pt>
                <c:pt idx="5">
                  <c:v>900000</c:v>
                </c:pt>
                <c:pt idx="6">
                  <c:v>1000000</c:v>
                </c:pt>
                <c:pt idx="7">
                  <c:v>1100000</c:v>
                </c:pt>
                <c:pt idx="9">
                  <c:v>1500000</c:v>
                </c:pt>
                <c:pt idx="11">
                  <c:v>1600000</c:v>
                </c:pt>
                <c:pt idx="13">
                  <c:v>1900000</c:v>
                </c:pt>
              </c:numCache>
            </c:numRef>
          </c:cat>
          <c:val>
            <c:numRef>
              <c:f>'1'!$D$39:$D$52</c:f>
              <c:numCache>
                <c:formatCode>0.0%</c:formatCode>
                <c:ptCount val="14"/>
                <c:pt idx="0">
                  <c:v>9.8000000000000004E-2</c:v>
                </c:pt>
                <c:pt idx="1">
                  <c:v>9.8000000000000004E-2</c:v>
                </c:pt>
                <c:pt idx="2">
                  <c:v>9.8000000000000004E-2</c:v>
                </c:pt>
                <c:pt idx="3">
                  <c:v>9.8000000000000004E-2</c:v>
                </c:pt>
                <c:pt idx="4">
                  <c:v>9.8000000000000004E-2</c:v>
                </c:pt>
                <c:pt idx="5">
                  <c:v>0.105</c:v>
                </c:pt>
                <c:pt idx="6">
                  <c:v>0.105</c:v>
                </c:pt>
                <c:pt idx="7">
                  <c:v>0.105</c:v>
                </c:pt>
                <c:pt idx="8">
                  <c:v>0.11</c:v>
                </c:pt>
                <c:pt idx="9">
                  <c:v>0.11</c:v>
                </c:pt>
                <c:pt idx="10">
                  <c:v>0.115</c:v>
                </c:pt>
                <c:pt idx="11" formatCode="0.00%">
                  <c:v>0.115</c:v>
                </c:pt>
                <c:pt idx="12" formatCode="0.00%">
                  <c:v>0.115</c:v>
                </c:pt>
                <c:pt idx="13" formatCode="0.00%">
                  <c:v>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AA-7448-83AF-1594076A4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537472"/>
        <c:axId val="104547456"/>
      </c:lineChart>
      <c:catAx>
        <c:axId val="10453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547456"/>
        <c:crosses val="autoZero"/>
        <c:auto val="1"/>
        <c:lblAlgn val="ctr"/>
        <c:lblOffset val="100"/>
        <c:noMultiLvlLbl val="0"/>
      </c:catAx>
      <c:valAx>
        <c:axId val="104547456"/>
        <c:scaling>
          <c:orientation val="minMax"/>
          <c:min val="6.0000000000000032E-2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537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Curva de Markovitz para a combinação dos ativos A e B</a:t>
            </a:r>
          </a:p>
        </c:rich>
      </c:tx>
      <c:layout>
        <c:manualLayout>
          <c:xMode val="edge"/>
          <c:yMode val="edge"/>
          <c:x val="0.11926294529168997"/>
          <c:y val="3.27127077865267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21014115525331"/>
          <c:y val="0.18117792188962911"/>
          <c:w val="0.7878577188929925"/>
          <c:h val="0.62154092648247794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[1]Questao7!$E$12:$E$112</c:f>
              <c:numCache>
                <c:formatCode>General</c:formatCode>
                <c:ptCount val="101"/>
                <c:pt idx="0">
                  <c:v>0.3500000000000002</c:v>
                </c:pt>
                <c:pt idx="1">
                  <c:v>0.34700864542544202</c:v>
                </c:pt>
                <c:pt idx="2">
                  <c:v>0.34403488195239756</c:v>
                </c:pt>
                <c:pt idx="3">
                  <c:v>0.34107916969524854</c:v>
                </c:pt>
                <c:pt idx="4">
                  <c:v>0.33814198201347334</c:v>
                </c:pt>
                <c:pt idx="5">
                  <c:v>0.33522380583723482</c:v>
                </c:pt>
                <c:pt idx="6">
                  <c:v>0.33232514199199575</c:v>
                </c:pt>
                <c:pt idx="7">
                  <c:v>0.3294465055210028</c:v>
                </c:pt>
                <c:pt idx="8">
                  <c:v>0.32658842600435201</c:v>
                </c:pt>
                <c:pt idx="9">
                  <c:v>0.32375144787321047</c:v>
                </c:pt>
                <c:pt idx="10">
                  <c:v>0.32093613071762445</c:v>
                </c:pt>
                <c:pt idx="11">
                  <c:v>0.31814304958618866</c:v>
                </c:pt>
                <c:pt idx="12">
                  <c:v>0.31537279527568657</c:v>
                </c:pt>
                <c:pt idx="13">
                  <c:v>0.31262597460863695</c:v>
                </c:pt>
                <c:pt idx="14">
                  <c:v>0.30990321069650134</c:v>
                </c:pt>
                <c:pt idx="15">
                  <c:v>0.30720514318611286</c:v>
                </c:pt>
                <c:pt idx="16">
                  <c:v>0.3045324284866886</c:v>
                </c:pt>
                <c:pt idx="17">
                  <c:v>0.30188573997458062</c:v>
                </c:pt>
                <c:pt idx="18">
                  <c:v>0.29926576817270645</c:v>
                </c:pt>
                <c:pt idx="19">
                  <c:v>0.29667322090138182</c:v>
                </c:pt>
                <c:pt idx="20">
                  <c:v>0.29410882339705502</c:v>
                </c:pt>
                <c:pt idx="21">
                  <c:v>0.29157331839521955</c:v>
                </c:pt>
                <c:pt idx="22">
                  <c:v>0.28906746617355628</c:v>
                </c:pt>
                <c:pt idx="23">
                  <c:v>0.28659204455113557</c:v>
                </c:pt>
                <c:pt idx="24">
                  <c:v>0.28414784883929717</c:v>
                </c:pt>
                <c:pt idx="25">
                  <c:v>0.28173569173961627</c:v>
                </c:pt>
                <c:pt idx="26">
                  <c:v>0.27935640318417632</c:v>
                </c:pt>
                <c:pt idx="27">
                  <c:v>0.27701083011319261</c:v>
                </c:pt>
                <c:pt idx="28">
                  <c:v>0.27469983618488031</c:v>
                </c:pt>
                <c:pt idx="29">
                  <c:v>0.27242430141233742</c:v>
                </c:pt>
                <c:pt idx="30">
                  <c:v>0.27018512172212605</c:v>
                </c:pt>
                <c:pt idx="31">
                  <c:v>0.2679832084291851</c:v>
                </c:pt>
                <c:pt idx="32">
                  <c:v>0.26581948762271002</c:v>
                </c:pt>
                <c:pt idx="33">
                  <c:v>0.26369489945768776</c:v>
                </c:pt>
                <c:pt idx="34">
                  <c:v>0.26161039734689456</c:v>
                </c:pt>
                <c:pt idx="35">
                  <c:v>0.25956694704834832</c:v>
                </c:pt>
                <c:pt idx="36">
                  <c:v>0.2575655256434759</c:v>
                </c:pt>
                <c:pt idx="37">
                  <c:v>0.25560712040160394</c:v>
                </c:pt>
                <c:pt idx="38">
                  <c:v>0.25369272752682537</c:v>
                </c:pt>
                <c:pt idx="39">
                  <c:v>0.25182335078383827</c:v>
                </c:pt>
                <c:pt idx="40">
                  <c:v>0.25000000000000011</c:v>
                </c:pt>
                <c:pt idx="41">
                  <c:v>0.24822368944160034</c:v>
                </c:pt>
                <c:pt idx="42">
                  <c:v>0.24649543606322624</c:v>
                </c:pt>
                <c:pt idx="43">
                  <c:v>0.2448162576300848</c:v>
                </c:pt>
                <c:pt idx="44">
                  <c:v>0.24318717071424648</c:v>
                </c:pt>
                <c:pt idx="45">
                  <c:v>0.24160918856699148</c:v>
                </c:pt>
                <c:pt idx="46">
                  <c:v>0.24008331887076215</c:v>
                </c:pt>
                <c:pt idx="47">
                  <c:v>0.23861056137564415</c:v>
                </c:pt>
                <c:pt idx="48">
                  <c:v>0.23719190542680846</c:v>
                </c:pt>
                <c:pt idx="49">
                  <c:v>0.23582832739092233</c:v>
                </c:pt>
                <c:pt idx="50">
                  <c:v>0.23452078799117157</c:v>
                </c:pt>
                <c:pt idx="51">
                  <c:v>0.23327022956219692</c:v>
                </c:pt>
                <c:pt idx="52">
                  <c:v>0.23207757323791553</c:v>
                </c:pt>
                <c:pt idx="53">
                  <c:v>0.23094371608684236</c:v>
                </c:pt>
                <c:pt idx="54">
                  <c:v>0.22986952821111381</c:v>
                </c:pt>
                <c:pt idx="55">
                  <c:v>0.22885584982691629</c:v>
                </c:pt>
                <c:pt idx="56">
                  <c:v>0.22790348834539598</c:v>
                </c:pt>
                <c:pt idx="57">
                  <c:v>0.22701321547434203</c:v>
                </c:pt>
                <c:pt idx="58">
                  <c:v>0.22618576436195106</c:v>
                </c:pt>
                <c:pt idx="59">
                  <c:v>0.22542182680477071</c:v>
                </c:pt>
                <c:pt idx="60">
                  <c:v>0.22472205054244243</c:v>
                </c:pt>
                <c:pt idx="61">
                  <c:v>0.22408703666209709</c:v>
                </c:pt>
                <c:pt idx="62">
                  <c:v>0.22351733713517627</c:v>
                </c:pt>
                <c:pt idx="63">
                  <c:v>0.22301345250903598</c:v>
                </c:pt>
                <c:pt idx="64">
                  <c:v>0.22257582977493323</c:v>
                </c:pt>
                <c:pt idx="65">
                  <c:v>0.22220486043288981</c:v>
                </c:pt>
                <c:pt idx="66">
                  <c:v>0.22190087877248266</c:v>
                </c:pt>
                <c:pt idx="67">
                  <c:v>0.22166416038683398</c:v>
                </c:pt>
                <c:pt idx="68">
                  <c:v>0.22149492093499581</c:v>
                </c:pt>
                <c:pt idx="69">
                  <c:v>0.22139331516556693</c:v>
                </c:pt>
                <c:pt idx="70">
                  <c:v>0.22135943621178666</c:v>
                </c:pt>
                <c:pt idx="71">
                  <c:v>0.22139331516556693</c:v>
                </c:pt>
                <c:pt idx="72">
                  <c:v>0.22149492093499581</c:v>
                </c:pt>
                <c:pt idx="73">
                  <c:v>0.22166416038683395</c:v>
                </c:pt>
                <c:pt idx="74">
                  <c:v>0.22190087877248266</c:v>
                </c:pt>
                <c:pt idx="75">
                  <c:v>0.22220486043288984</c:v>
                </c:pt>
                <c:pt idx="76">
                  <c:v>0.22257582977493323</c:v>
                </c:pt>
                <c:pt idx="77">
                  <c:v>0.22301345250903598</c:v>
                </c:pt>
                <c:pt idx="78">
                  <c:v>0.22351733713517627</c:v>
                </c:pt>
                <c:pt idx="79">
                  <c:v>0.22408703666209712</c:v>
                </c:pt>
                <c:pt idx="80">
                  <c:v>0.22472205054244246</c:v>
                </c:pt>
                <c:pt idx="81">
                  <c:v>0.22542182680477074</c:v>
                </c:pt>
                <c:pt idx="82">
                  <c:v>0.22618576436195106</c:v>
                </c:pt>
                <c:pt idx="83">
                  <c:v>0.22701321547434206</c:v>
                </c:pt>
                <c:pt idx="84">
                  <c:v>0.227903488345396</c:v>
                </c:pt>
                <c:pt idx="85">
                  <c:v>0.22885584982691629</c:v>
                </c:pt>
                <c:pt idx="86">
                  <c:v>0.22986952821111384</c:v>
                </c:pt>
                <c:pt idx="87">
                  <c:v>0.23094371608684239</c:v>
                </c:pt>
                <c:pt idx="88">
                  <c:v>0.23207757323791559</c:v>
                </c:pt>
                <c:pt idx="89">
                  <c:v>0.23327022956219695</c:v>
                </c:pt>
                <c:pt idx="90">
                  <c:v>0.23452078799117163</c:v>
                </c:pt>
                <c:pt idx="91">
                  <c:v>0.23582832739092238</c:v>
                </c:pt>
                <c:pt idx="92">
                  <c:v>0.23719190542680849</c:v>
                </c:pt>
                <c:pt idx="93">
                  <c:v>0.23861056137564421</c:v>
                </c:pt>
                <c:pt idx="94">
                  <c:v>0.24008331887076217</c:v>
                </c:pt>
                <c:pt idx="95">
                  <c:v>0.24160918856699154</c:v>
                </c:pt>
                <c:pt idx="96">
                  <c:v>0.2431871707142465</c:v>
                </c:pt>
                <c:pt idx="97">
                  <c:v>0.24481625763008485</c:v>
                </c:pt>
                <c:pt idx="98">
                  <c:v>0.2464954360632263</c:v>
                </c:pt>
                <c:pt idx="99">
                  <c:v>0.24822368944160039</c:v>
                </c:pt>
                <c:pt idx="100">
                  <c:v>0.25000000000000017</c:v>
                </c:pt>
              </c:numCache>
            </c:numRef>
          </c:xVal>
          <c:yVal>
            <c:numRef>
              <c:f>[1]Questao7!$D$12:$D$112</c:f>
              <c:numCache>
                <c:formatCode>General</c:formatCode>
                <c:ptCount val="101"/>
                <c:pt idx="0">
                  <c:v>0.1800000000000001</c:v>
                </c:pt>
                <c:pt idx="1">
                  <c:v>0.17940000000000011</c:v>
                </c:pt>
                <c:pt idx="2">
                  <c:v>0.17880000000000013</c:v>
                </c:pt>
                <c:pt idx="3">
                  <c:v>0.17820000000000011</c:v>
                </c:pt>
                <c:pt idx="4">
                  <c:v>0.17760000000000012</c:v>
                </c:pt>
                <c:pt idx="5">
                  <c:v>0.1770000000000001</c:v>
                </c:pt>
                <c:pt idx="6">
                  <c:v>0.17640000000000011</c:v>
                </c:pt>
                <c:pt idx="7">
                  <c:v>0.1758000000000001</c:v>
                </c:pt>
                <c:pt idx="8">
                  <c:v>0.17520000000000011</c:v>
                </c:pt>
                <c:pt idx="9">
                  <c:v>0.17460000000000012</c:v>
                </c:pt>
                <c:pt idx="10">
                  <c:v>0.1740000000000001</c:v>
                </c:pt>
                <c:pt idx="11">
                  <c:v>0.17340000000000008</c:v>
                </c:pt>
                <c:pt idx="12">
                  <c:v>0.17280000000000009</c:v>
                </c:pt>
                <c:pt idx="13">
                  <c:v>0.1722000000000001</c:v>
                </c:pt>
                <c:pt idx="14">
                  <c:v>0.17160000000000011</c:v>
                </c:pt>
                <c:pt idx="15">
                  <c:v>0.17100000000000007</c:v>
                </c:pt>
                <c:pt idx="16">
                  <c:v>0.17040000000000008</c:v>
                </c:pt>
                <c:pt idx="17">
                  <c:v>0.16980000000000009</c:v>
                </c:pt>
                <c:pt idx="18">
                  <c:v>0.1692000000000001</c:v>
                </c:pt>
                <c:pt idx="19">
                  <c:v>0.16860000000000011</c:v>
                </c:pt>
                <c:pt idx="20">
                  <c:v>0.16800000000000007</c:v>
                </c:pt>
                <c:pt idx="21">
                  <c:v>0.16740000000000008</c:v>
                </c:pt>
                <c:pt idx="22">
                  <c:v>0.16680000000000009</c:v>
                </c:pt>
                <c:pt idx="23">
                  <c:v>0.1662000000000001</c:v>
                </c:pt>
                <c:pt idx="24">
                  <c:v>0.16560000000000008</c:v>
                </c:pt>
                <c:pt idx="25">
                  <c:v>0.16500000000000006</c:v>
                </c:pt>
                <c:pt idx="26">
                  <c:v>0.16440000000000007</c:v>
                </c:pt>
                <c:pt idx="27">
                  <c:v>0.16380000000000008</c:v>
                </c:pt>
                <c:pt idx="28">
                  <c:v>0.16320000000000009</c:v>
                </c:pt>
                <c:pt idx="29">
                  <c:v>0.16260000000000008</c:v>
                </c:pt>
                <c:pt idx="30">
                  <c:v>0.16200000000000006</c:v>
                </c:pt>
                <c:pt idx="31">
                  <c:v>0.16140000000000007</c:v>
                </c:pt>
                <c:pt idx="32">
                  <c:v>0.16080000000000008</c:v>
                </c:pt>
                <c:pt idx="33">
                  <c:v>0.16020000000000009</c:v>
                </c:pt>
                <c:pt idx="34">
                  <c:v>0.15960000000000008</c:v>
                </c:pt>
                <c:pt idx="35">
                  <c:v>0.15900000000000009</c:v>
                </c:pt>
                <c:pt idx="36">
                  <c:v>0.15840000000000007</c:v>
                </c:pt>
                <c:pt idx="37">
                  <c:v>0.15780000000000008</c:v>
                </c:pt>
                <c:pt idx="38">
                  <c:v>0.15720000000000006</c:v>
                </c:pt>
                <c:pt idx="39">
                  <c:v>0.15660000000000007</c:v>
                </c:pt>
                <c:pt idx="40">
                  <c:v>0.15600000000000008</c:v>
                </c:pt>
                <c:pt idx="41">
                  <c:v>0.15540000000000007</c:v>
                </c:pt>
                <c:pt idx="42">
                  <c:v>0.15480000000000008</c:v>
                </c:pt>
                <c:pt idx="43">
                  <c:v>0.15420000000000006</c:v>
                </c:pt>
                <c:pt idx="44">
                  <c:v>0.15360000000000007</c:v>
                </c:pt>
                <c:pt idx="45">
                  <c:v>0.15300000000000008</c:v>
                </c:pt>
                <c:pt idx="46">
                  <c:v>0.15240000000000006</c:v>
                </c:pt>
                <c:pt idx="47">
                  <c:v>0.15180000000000007</c:v>
                </c:pt>
                <c:pt idx="48">
                  <c:v>0.15120000000000006</c:v>
                </c:pt>
                <c:pt idx="49">
                  <c:v>0.15060000000000007</c:v>
                </c:pt>
                <c:pt idx="50">
                  <c:v>0.15000000000000008</c:v>
                </c:pt>
                <c:pt idx="51">
                  <c:v>0.14940000000000006</c:v>
                </c:pt>
                <c:pt idx="52">
                  <c:v>0.14880000000000007</c:v>
                </c:pt>
                <c:pt idx="53">
                  <c:v>0.14820000000000005</c:v>
                </c:pt>
                <c:pt idx="54">
                  <c:v>0.14760000000000006</c:v>
                </c:pt>
                <c:pt idx="55">
                  <c:v>0.14700000000000008</c:v>
                </c:pt>
                <c:pt idx="56">
                  <c:v>0.14640000000000009</c:v>
                </c:pt>
                <c:pt idx="57">
                  <c:v>0.14580000000000007</c:v>
                </c:pt>
                <c:pt idx="58">
                  <c:v>0.14520000000000005</c:v>
                </c:pt>
                <c:pt idx="59">
                  <c:v>0.14460000000000006</c:v>
                </c:pt>
                <c:pt idx="60">
                  <c:v>0.14400000000000007</c:v>
                </c:pt>
                <c:pt idx="61">
                  <c:v>0.14340000000000006</c:v>
                </c:pt>
                <c:pt idx="62">
                  <c:v>0.14280000000000007</c:v>
                </c:pt>
                <c:pt idx="63">
                  <c:v>0.14220000000000005</c:v>
                </c:pt>
                <c:pt idx="64">
                  <c:v>0.14160000000000006</c:v>
                </c:pt>
                <c:pt idx="65">
                  <c:v>0.14100000000000007</c:v>
                </c:pt>
                <c:pt idx="66">
                  <c:v>0.14040000000000005</c:v>
                </c:pt>
                <c:pt idx="67">
                  <c:v>0.13980000000000006</c:v>
                </c:pt>
                <c:pt idx="68">
                  <c:v>0.13920000000000007</c:v>
                </c:pt>
                <c:pt idx="69">
                  <c:v>0.13860000000000006</c:v>
                </c:pt>
                <c:pt idx="70">
                  <c:v>0.13800000000000007</c:v>
                </c:pt>
                <c:pt idx="71">
                  <c:v>0.13740000000000005</c:v>
                </c:pt>
                <c:pt idx="72">
                  <c:v>0.13680000000000006</c:v>
                </c:pt>
                <c:pt idx="73">
                  <c:v>0.13620000000000007</c:v>
                </c:pt>
                <c:pt idx="74">
                  <c:v>0.13560000000000005</c:v>
                </c:pt>
                <c:pt idx="75">
                  <c:v>0.13500000000000006</c:v>
                </c:pt>
                <c:pt idx="76">
                  <c:v>0.13440000000000005</c:v>
                </c:pt>
                <c:pt idx="77">
                  <c:v>0.13380000000000006</c:v>
                </c:pt>
                <c:pt idx="78">
                  <c:v>0.13320000000000007</c:v>
                </c:pt>
                <c:pt idx="79">
                  <c:v>0.13260000000000005</c:v>
                </c:pt>
                <c:pt idx="80">
                  <c:v>0.13200000000000006</c:v>
                </c:pt>
                <c:pt idx="81">
                  <c:v>0.13140000000000004</c:v>
                </c:pt>
                <c:pt idx="82">
                  <c:v>0.13080000000000006</c:v>
                </c:pt>
                <c:pt idx="83">
                  <c:v>0.13020000000000007</c:v>
                </c:pt>
                <c:pt idx="84">
                  <c:v>0.12960000000000005</c:v>
                </c:pt>
                <c:pt idx="85">
                  <c:v>0.12900000000000006</c:v>
                </c:pt>
                <c:pt idx="86">
                  <c:v>0.12840000000000004</c:v>
                </c:pt>
                <c:pt idx="87">
                  <c:v>0.12780000000000005</c:v>
                </c:pt>
                <c:pt idx="88">
                  <c:v>0.12720000000000006</c:v>
                </c:pt>
                <c:pt idx="89">
                  <c:v>0.12660000000000005</c:v>
                </c:pt>
                <c:pt idx="90">
                  <c:v>0.12600000000000006</c:v>
                </c:pt>
                <c:pt idx="91">
                  <c:v>0.12540000000000007</c:v>
                </c:pt>
                <c:pt idx="92">
                  <c:v>0.12480000000000006</c:v>
                </c:pt>
                <c:pt idx="93">
                  <c:v>0.12420000000000007</c:v>
                </c:pt>
                <c:pt idx="94">
                  <c:v>0.12360000000000007</c:v>
                </c:pt>
                <c:pt idx="95">
                  <c:v>0.12300000000000007</c:v>
                </c:pt>
                <c:pt idx="96">
                  <c:v>0.12240000000000006</c:v>
                </c:pt>
                <c:pt idx="97">
                  <c:v>0.12180000000000007</c:v>
                </c:pt>
                <c:pt idx="98">
                  <c:v>0.12120000000000009</c:v>
                </c:pt>
                <c:pt idx="99">
                  <c:v>0.12060000000000007</c:v>
                </c:pt>
                <c:pt idx="100">
                  <c:v>0.12000000000000008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E5-4D42-8906-C0DA67932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51200"/>
        <c:axId val="32053120"/>
      </c:scatterChart>
      <c:valAx>
        <c:axId val="32051200"/>
        <c:scaling>
          <c:orientation val="minMax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Risco</a:t>
                </a:r>
              </a:p>
            </c:rich>
          </c:tx>
          <c:layout>
            <c:manualLayout>
              <c:xMode val="edge"/>
              <c:yMode val="edge"/>
              <c:x val="0.51138463640000431"/>
              <c:y val="0.890791502624672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R"/>
          </a:p>
        </c:txPr>
        <c:crossAx val="32053120"/>
        <c:crosses val="autoZero"/>
        <c:crossBetween val="midCat"/>
      </c:valAx>
      <c:valAx>
        <c:axId val="32053120"/>
        <c:scaling>
          <c:orientation val="minMax"/>
          <c:min val="0.1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Retorno</a:t>
                </a:r>
              </a:p>
            </c:rich>
          </c:tx>
          <c:layout>
            <c:manualLayout>
              <c:xMode val="edge"/>
              <c:yMode val="edge"/>
              <c:x val="2.8912175940832667E-2"/>
              <c:y val="0.412683180227471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R"/>
          </a:p>
        </c:txPr>
        <c:crossAx val="32051200"/>
        <c:crosses val="autoZero"/>
        <c:crossBetween val="midCat"/>
      </c:valAx>
      <c:spPr>
        <a:gradFill rotWithShape="0">
          <a:gsLst>
            <a:gs pos="0">
              <a:srgbClr val="00FFFF">
                <a:gamma/>
                <a:shade val="46275"/>
                <a:invGamma/>
              </a:srgbClr>
            </a:gs>
            <a:gs pos="100000">
              <a:srgbClr val="00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00CCFF"/>
        </a:gs>
        <a:gs pos="100000">
          <a:srgbClr val="00CCFF">
            <a:gamma/>
            <a:shade val="46275"/>
            <a:invGamma/>
          </a:srgbClr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R"/>
    </a:p>
  </c:txPr>
  <c:printSettings>
    <c:headerFooter alignWithMargins="0"/>
    <c:pageMargins b="0.98425196899999967" l="0.78740157499999996" r="0.78740157499999996" t="0.98425196899999967" header="0.49212598500000032" footer="0.492125985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[2]Plan1!$C$4</c:f>
              <c:strCache>
                <c:ptCount val="1"/>
                <c:pt idx="0">
                  <c:v>AT&amp;T</c:v>
                </c:pt>
              </c:strCache>
            </c:strRef>
          </c:tx>
          <c:cat>
            <c:numRef>
              <c:f>[2]Plan1!$B$5:$B$16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[2]Plan1!$C$5:$C$16</c:f>
              <c:numCache>
                <c:formatCode>General</c:formatCode>
                <c:ptCount val="12"/>
                <c:pt idx="0">
                  <c:v>30</c:v>
                </c:pt>
                <c:pt idx="1">
                  <c:v>10.3</c:v>
                </c:pt>
                <c:pt idx="2">
                  <c:v>21.6</c:v>
                </c:pt>
                <c:pt idx="3">
                  <c:v>-4.5999999999999996</c:v>
                </c:pt>
                <c:pt idx="4">
                  <c:v>-7.1</c:v>
                </c:pt>
                <c:pt idx="5">
                  <c:v>5.6</c:v>
                </c:pt>
                <c:pt idx="6">
                  <c:v>3.8</c:v>
                </c:pt>
                <c:pt idx="7">
                  <c:v>8.9</c:v>
                </c:pt>
                <c:pt idx="8">
                  <c:v>9</c:v>
                </c:pt>
                <c:pt idx="9">
                  <c:v>8.3000000000000007</c:v>
                </c:pt>
                <c:pt idx="10">
                  <c:v>3.5</c:v>
                </c:pt>
                <c:pt idx="11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0-FE40-8F20-AE6E7125644A}"/>
            </c:ext>
          </c:extLst>
        </c:ser>
        <c:ser>
          <c:idx val="2"/>
          <c:order val="1"/>
          <c:tx>
            <c:strRef>
              <c:f>[2]Plan1!$D$4</c:f>
              <c:strCache>
                <c:ptCount val="1"/>
                <c:pt idx="0">
                  <c:v>GM</c:v>
                </c:pt>
              </c:strCache>
            </c:strRef>
          </c:tx>
          <c:cat>
            <c:numRef>
              <c:f>[2]Plan1!$B$5:$B$16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[2]Plan1!$D$5:$D$16</c:f>
              <c:numCache>
                <c:formatCode>General</c:formatCode>
                <c:ptCount val="12"/>
                <c:pt idx="0">
                  <c:v>22.5</c:v>
                </c:pt>
                <c:pt idx="1">
                  <c:v>29</c:v>
                </c:pt>
                <c:pt idx="2">
                  <c:v>21.6</c:v>
                </c:pt>
                <c:pt idx="3">
                  <c:v>-27.2</c:v>
                </c:pt>
                <c:pt idx="4">
                  <c:v>14.4</c:v>
                </c:pt>
                <c:pt idx="5">
                  <c:v>10.7</c:v>
                </c:pt>
                <c:pt idx="6">
                  <c:v>32.1</c:v>
                </c:pt>
                <c:pt idx="7">
                  <c:v>30.5</c:v>
                </c:pt>
                <c:pt idx="8">
                  <c:v>19.5</c:v>
                </c:pt>
                <c:pt idx="9">
                  <c:v>39</c:v>
                </c:pt>
                <c:pt idx="10">
                  <c:v>-7.2</c:v>
                </c:pt>
                <c:pt idx="11">
                  <c:v>71.5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C0-FE40-8F20-AE6E7125644A}"/>
            </c:ext>
          </c:extLst>
        </c:ser>
        <c:ser>
          <c:idx val="3"/>
          <c:order val="2"/>
          <c:tx>
            <c:strRef>
              <c:f>[2]Plan1!$E$4</c:f>
              <c:strCache>
                <c:ptCount val="1"/>
                <c:pt idx="0">
                  <c:v>US$</c:v>
                </c:pt>
              </c:strCache>
            </c:strRef>
          </c:tx>
          <c:cat>
            <c:numRef>
              <c:f>[2]Plan1!$B$5:$B$16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[2]Plan1!$E$5:$E$16</c:f>
              <c:numCache>
                <c:formatCode>General</c:formatCode>
                <c:ptCount val="12"/>
                <c:pt idx="0">
                  <c:v>14.9</c:v>
                </c:pt>
                <c:pt idx="1">
                  <c:v>26</c:v>
                </c:pt>
                <c:pt idx="2">
                  <c:v>41.9</c:v>
                </c:pt>
                <c:pt idx="3">
                  <c:v>-7.8</c:v>
                </c:pt>
                <c:pt idx="4">
                  <c:v>16.899999999999999</c:v>
                </c:pt>
                <c:pt idx="5">
                  <c:v>-3.5</c:v>
                </c:pt>
                <c:pt idx="6">
                  <c:v>13.3</c:v>
                </c:pt>
                <c:pt idx="7">
                  <c:v>73.2</c:v>
                </c:pt>
                <c:pt idx="8">
                  <c:v>2.1</c:v>
                </c:pt>
                <c:pt idx="9">
                  <c:v>13.1</c:v>
                </c:pt>
                <c:pt idx="10">
                  <c:v>0.6</c:v>
                </c:pt>
                <c:pt idx="11">
                  <c:v>90.8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C0-FE40-8F20-AE6E71256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26560"/>
        <c:axId val="93028352"/>
      </c:lineChart>
      <c:catAx>
        <c:axId val="9302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028352"/>
        <c:crosses val="autoZero"/>
        <c:auto val="1"/>
        <c:lblAlgn val="ctr"/>
        <c:lblOffset val="100"/>
        <c:noMultiLvlLbl val="0"/>
      </c:catAx>
      <c:valAx>
        <c:axId val="9302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026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7</xdr:row>
      <xdr:rowOff>85724</xdr:rowOff>
    </xdr:from>
    <xdr:to>
      <xdr:col>19</xdr:col>
      <xdr:colOff>152400</xdr:colOff>
      <xdr:row>25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174624</xdr:colOff>
      <xdr:row>13</xdr:row>
      <xdr:rowOff>114300</xdr:rowOff>
    </xdr:from>
    <xdr:to>
      <xdr:col>14</xdr:col>
      <xdr:colOff>361949</xdr:colOff>
      <xdr:row>31</xdr:row>
      <xdr:rowOff>50800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152400</xdr:rowOff>
    </xdr:from>
    <xdr:to>
      <xdr:col>8</xdr:col>
      <xdr:colOff>523875</xdr:colOff>
      <xdr:row>32</xdr:row>
      <xdr:rowOff>123825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00000000-0008-0000-08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581400"/>
          <a:ext cx="5400675" cy="53054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9</xdr:row>
      <xdr:rowOff>152400</xdr:rowOff>
    </xdr:from>
    <xdr:to>
      <xdr:col>11</xdr:col>
      <xdr:colOff>19050</xdr:colOff>
      <xdr:row>32</xdr:row>
      <xdr:rowOff>66675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431800</xdr:colOff>
      <xdr:row>16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461C77-DE45-964E-ADFB-394084F1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59300" cy="342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431800</xdr:colOff>
      <xdr:row>16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FAF91E-D89A-7346-A15E-012C76C5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59300" cy="342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152400</xdr:colOff>
      <xdr:row>11</xdr:row>
      <xdr:rowOff>190500</xdr:rowOff>
    </xdr:from>
    <xdr:to>
      <xdr:col>12</xdr:col>
      <xdr:colOff>558800</xdr:colOff>
      <xdr:row>14</xdr:row>
      <xdr:rowOff>50800</xdr:rowOff>
    </xdr:to>
    <xdr:pic>
      <xdr:nvPicPr>
        <xdr:cNvPr id="5" name="Object 2">
          <a:extLst>
            <a:ext uri="{FF2B5EF4-FFF2-40B4-BE49-F238E27FC236}">
              <a16:creationId xmlns:a16="http://schemas.microsoft.com/office/drawing/2014/main" id="{FE012E2D-F76F-374A-A5A8-13FB7096B5C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425700"/>
          <a:ext cx="2882900" cy="469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CD882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40458C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B7C1EB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584200</xdr:colOff>
      <xdr:row>0</xdr:row>
      <xdr:rowOff>25400</xdr:rowOff>
    </xdr:from>
    <xdr:to>
      <xdr:col>14</xdr:col>
      <xdr:colOff>571500</xdr:colOff>
      <xdr:row>10</xdr:row>
      <xdr:rowOff>101600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5C7E4A9-2020-A64F-B7BE-8A726DDBB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62700" y="25400"/>
          <a:ext cx="5943600" cy="2108200"/>
        </a:xfrm>
        <a:prstGeom prst="rect">
          <a:avLst/>
        </a:prstGeom>
      </xdr:spPr>
    </xdr:pic>
    <xdr:clientData/>
  </xdr:twoCellAnchor>
  <xdr:twoCellAnchor>
    <xdr:from>
      <xdr:col>53</xdr:col>
      <xdr:colOff>368300</xdr:colOff>
      <xdr:row>85</xdr:row>
      <xdr:rowOff>50800</xdr:rowOff>
    </xdr:from>
    <xdr:to>
      <xdr:col>53</xdr:col>
      <xdr:colOff>369226</xdr:colOff>
      <xdr:row>85</xdr:row>
      <xdr:rowOff>51391</xdr:rowOff>
    </xdr:to>
    <xdr:sp macro="" textlink="">
      <xdr:nvSpPr>
        <xdr:cNvPr id="8" name="AutoShape 20">
          <a:extLst>
            <a:ext uri="{FF2B5EF4-FFF2-40B4-BE49-F238E27FC236}">
              <a16:creationId xmlns:a16="http://schemas.microsoft.com/office/drawing/2014/main" id="{2E6A1CF4-F9C7-3347-B3DE-013F1DBC2AC7}"/>
            </a:ext>
          </a:extLst>
        </xdr:cNvPr>
        <xdr:cNvSpPr>
          <a:spLocks noChangeArrowheads="1"/>
        </xdr:cNvSpPr>
      </xdr:nvSpPr>
      <xdr:spPr bwMode="auto">
        <a:xfrm rot="21600000">
          <a:off x="4155709" y="8853714"/>
          <a:ext cx="926" cy="591"/>
        </a:xfrm>
        <a:prstGeom prst="homePlate">
          <a:avLst>
            <a:gd name="adj" fmla="val 13579"/>
          </a:avLst>
        </a:prstGeom>
        <a:solidFill>
          <a:srgbClr val="DDDDDD"/>
        </a:solidFill>
        <a:ln w="12700">
          <a:solidFill>
            <a:schemeClr val="tx2"/>
          </a:solidFill>
          <a:miter lim="800000"/>
          <a:headEnd/>
          <a:tailEnd/>
        </a:ln>
        <a:effectLst>
          <a:outerShdw dist="28398" dir="3806097" algn="ctr" rotWithShape="0">
            <a:schemeClr val="tx2"/>
          </a:outerShdw>
        </a:effectLst>
      </xdr:spPr>
      <xdr:txBody>
        <a:bodyPr wrap="square" lIns="92075" tIns="92075" rIns="92075" bIns="92075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195263" algn="ctr">
            <a:spcBef>
              <a:spcPct val="30000"/>
            </a:spcBef>
            <a:defRPr/>
          </a:pPr>
          <a:r>
            <a:rPr lang="en-US" sz="1600">
              <a:latin typeface="Arial" charset="0"/>
            </a:rPr>
            <a:t>Os acionistas acham aceitável a retenção de lucros somente se tiverem pelo menos a mesma expectativa de retorno.</a:t>
          </a:r>
        </a:p>
      </xdr:txBody>
    </xdr:sp>
    <xdr:clientData/>
  </xdr:twoCellAnchor>
  <xdr:twoCellAnchor>
    <xdr:from>
      <xdr:col>40</xdr:col>
      <xdr:colOff>660400</xdr:colOff>
      <xdr:row>85</xdr:row>
      <xdr:rowOff>50800</xdr:rowOff>
    </xdr:from>
    <xdr:to>
      <xdr:col>40</xdr:col>
      <xdr:colOff>661325</xdr:colOff>
      <xdr:row>85</xdr:row>
      <xdr:rowOff>51391</xdr:rowOff>
    </xdr:to>
    <xdr:sp macro="" textlink="">
      <xdr:nvSpPr>
        <xdr:cNvPr id="9" name="AutoShape 21">
          <a:extLst>
            <a:ext uri="{FF2B5EF4-FFF2-40B4-BE49-F238E27FC236}">
              <a16:creationId xmlns:a16="http://schemas.microsoft.com/office/drawing/2014/main" id="{3DD34EC5-57D9-0F49-B850-4DF3444C8F20}"/>
            </a:ext>
          </a:extLst>
        </xdr:cNvPr>
        <xdr:cNvSpPr>
          <a:spLocks noChangeArrowheads="1"/>
        </xdr:cNvSpPr>
      </xdr:nvSpPr>
      <xdr:spPr bwMode="auto">
        <a:xfrm rot="21600000">
          <a:off x="1651000" y="8853714"/>
          <a:ext cx="925" cy="591"/>
        </a:xfrm>
        <a:prstGeom prst="homePlate">
          <a:avLst>
            <a:gd name="adj" fmla="val 13565"/>
          </a:avLst>
        </a:prstGeom>
        <a:solidFill>
          <a:srgbClr val="DDDDDD"/>
        </a:solidFill>
        <a:ln w="12700">
          <a:solidFill>
            <a:schemeClr val="tx2"/>
          </a:solidFill>
          <a:miter lim="800000"/>
          <a:headEnd/>
          <a:tailEnd/>
        </a:ln>
        <a:effectLst>
          <a:outerShdw dist="28398" dir="3806097" algn="ctr" rotWithShape="0">
            <a:schemeClr val="tx2"/>
          </a:outerShdw>
        </a:effectLst>
      </xdr:spPr>
      <xdr:txBody>
        <a:bodyPr wrap="square" lIns="92075" tIns="92075" rIns="92075" bIns="92075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spcBef>
              <a:spcPct val="30000"/>
            </a:spcBef>
            <a:defRPr/>
          </a:pPr>
          <a:r>
            <a:rPr lang="en-US" sz="1600">
              <a:latin typeface="Arial" charset="0"/>
            </a:rPr>
            <a:t>Os lucros retidos aumentam o patrimônio líquido, da mesma maneira que uma nova emissão de ações ordinárias.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0</xdr:row>
      <xdr:rowOff>9525</xdr:rowOff>
    </xdr:from>
    <xdr:to>
      <xdr:col>15</xdr:col>
      <xdr:colOff>523874</xdr:colOff>
      <xdr:row>20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132</xdr:row>
      <xdr:rowOff>0</xdr:rowOff>
    </xdr:from>
    <xdr:to>
      <xdr:col>9</xdr:col>
      <xdr:colOff>247650</xdr:colOff>
      <xdr:row>162</xdr:row>
      <xdr:rowOff>19050</xdr:rowOff>
    </xdr:to>
    <xdr:pic>
      <xdr:nvPicPr>
        <xdr:cNvPr id="5" name="Picture 10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859500"/>
          <a:ext cx="7410450" cy="430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85725</xdr:rowOff>
    </xdr:from>
    <xdr:to>
      <xdr:col>5</xdr:col>
      <xdr:colOff>142875</xdr:colOff>
      <xdr:row>60</xdr:row>
      <xdr:rowOff>66675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43475"/>
          <a:ext cx="6543675" cy="3695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6</xdr:col>
      <xdr:colOff>400050</xdr:colOff>
      <xdr:row>111</xdr:row>
      <xdr:rowOff>19050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144125"/>
          <a:ext cx="7410450" cy="430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142875</xdr:rowOff>
    </xdr:from>
    <xdr:to>
      <xdr:col>10</xdr:col>
      <xdr:colOff>381000</xdr:colOff>
      <xdr:row>20</xdr:row>
      <xdr:rowOff>113696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9325" y="142875"/>
          <a:ext cx="4352925" cy="3780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390525</xdr:colOff>
      <xdr:row>0</xdr:row>
      <xdr:rowOff>142875</xdr:rowOff>
    </xdr:from>
    <xdr:to>
      <xdr:col>9</xdr:col>
      <xdr:colOff>139700</xdr:colOff>
      <xdr:row>20</xdr:row>
      <xdr:rowOff>62896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C15DE4F4-2474-9F49-99DF-D8C24A52EED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5" y="142875"/>
          <a:ext cx="3914775" cy="3730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15</xdr:col>
      <xdr:colOff>95250</xdr:colOff>
      <xdr:row>21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762000"/>
          <a:ext cx="5581650" cy="3305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14</xdr:col>
      <xdr:colOff>523923</xdr:colOff>
      <xdr:row>24</xdr:row>
      <xdr:rowOff>149679</xdr:rowOff>
    </xdr:to>
    <xdr:pic>
      <xdr:nvPicPr>
        <xdr:cNvPr id="4097" name="Imagem 23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321" y="1945821"/>
          <a:ext cx="8484102" cy="2816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4</xdr:col>
      <xdr:colOff>361950</xdr:colOff>
      <xdr:row>14</xdr:row>
      <xdr:rowOff>95250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43075"/>
          <a:ext cx="5400675" cy="10477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523240</xdr:colOff>
      <xdr:row>14</xdr:row>
      <xdr:rowOff>32629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"/>
          <a:ext cx="5400040" cy="212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9</xdr:col>
      <xdr:colOff>523875</xdr:colOff>
      <xdr:row>17</xdr:row>
      <xdr:rowOff>152400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6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62000"/>
          <a:ext cx="5400675" cy="26289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9</xdr:col>
      <xdr:colOff>19050</xdr:colOff>
      <xdr:row>25</xdr:row>
      <xdr:rowOff>104775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00000000-0008-0000-07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5505450" cy="69437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132</xdr:row>
      <xdr:rowOff>0</xdr:rowOff>
    </xdr:from>
    <xdr:to>
      <xdr:col>7</xdr:col>
      <xdr:colOff>527050</xdr:colOff>
      <xdr:row>158</xdr:row>
      <xdr:rowOff>69850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822400"/>
          <a:ext cx="6305550" cy="535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%20Reinaldo%2020111107/Usp/Pro-2612/2010/RPC%20T2/Finan&#231;as/Aulas%202010%20financas/escolhidas/PRO2612_ThalesPifferePauloPachi_nota%208.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b%20Reinaldo%2020111107/Usp/Pro-2612/2010/RPC%20T2/Finan&#231;as/Aulas%202010%20financas/escolhidas/SOLUCAO%20DE%20PORTFOLIO%20201011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cao"/>
      <sheetName val="Questao1"/>
      <sheetName val="Questao2"/>
      <sheetName val="Questao3"/>
      <sheetName val="Questao4"/>
      <sheetName val="Questao5"/>
      <sheetName val="Questao6"/>
      <sheetName val="Questao7"/>
      <sheetName val="Questao8"/>
      <sheetName val="Questao9"/>
      <sheetName val="Questao10"/>
      <sheetName val="Questao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2">
          <cell r="D12">
            <v>0.1800000000000001</v>
          </cell>
          <cell r="E12">
            <v>0.3500000000000002</v>
          </cell>
        </row>
        <row r="13">
          <cell r="D13">
            <v>0.17940000000000011</v>
          </cell>
          <cell r="E13">
            <v>0.34700864542544202</v>
          </cell>
        </row>
        <row r="14">
          <cell r="D14">
            <v>0.17880000000000013</v>
          </cell>
          <cell r="E14">
            <v>0.34403488195239756</v>
          </cell>
        </row>
        <row r="15">
          <cell r="D15">
            <v>0.17820000000000011</v>
          </cell>
          <cell r="E15">
            <v>0.34107916969524854</v>
          </cell>
        </row>
        <row r="16">
          <cell r="D16">
            <v>0.17760000000000012</v>
          </cell>
          <cell r="E16">
            <v>0.33814198201347334</v>
          </cell>
        </row>
        <row r="17">
          <cell r="D17">
            <v>0.1770000000000001</v>
          </cell>
          <cell r="E17">
            <v>0.33522380583723482</v>
          </cell>
        </row>
        <row r="18">
          <cell r="D18">
            <v>0.17640000000000011</v>
          </cell>
          <cell r="E18">
            <v>0.33232514199199575</v>
          </cell>
        </row>
        <row r="19">
          <cell r="D19">
            <v>0.1758000000000001</v>
          </cell>
          <cell r="E19">
            <v>0.3294465055210028</v>
          </cell>
        </row>
        <row r="20">
          <cell r="D20">
            <v>0.17520000000000011</v>
          </cell>
          <cell r="E20">
            <v>0.32658842600435201</v>
          </cell>
        </row>
        <row r="21">
          <cell r="D21">
            <v>0.17460000000000012</v>
          </cell>
          <cell r="E21">
            <v>0.32375144787321047</v>
          </cell>
        </row>
        <row r="22">
          <cell r="D22">
            <v>0.1740000000000001</v>
          </cell>
          <cell r="E22">
            <v>0.32093613071762445</v>
          </cell>
        </row>
        <row r="23">
          <cell r="D23">
            <v>0.17340000000000008</v>
          </cell>
          <cell r="E23">
            <v>0.31814304958618866</v>
          </cell>
        </row>
        <row r="24">
          <cell r="D24">
            <v>0.17280000000000009</v>
          </cell>
          <cell r="E24">
            <v>0.31537279527568657</v>
          </cell>
        </row>
        <row r="25">
          <cell r="D25">
            <v>0.1722000000000001</v>
          </cell>
          <cell r="E25">
            <v>0.31262597460863695</v>
          </cell>
        </row>
        <row r="26">
          <cell r="D26">
            <v>0.17160000000000011</v>
          </cell>
          <cell r="E26">
            <v>0.30990321069650134</v>
          </cell>
        </row>
        <row r="27">
          <cell r="D27">
            <v>0.17100000000000007</v>
          </cell>
          <cell r="E27">
            <v>0.30720514318611286</v>
          </cell>
        </row>
        <row r="28">
          <cell r="D28">
            <v>0.17040000000000008</v>
          </cell>
          <cell r="E28">
            <v>0.3045324284866886</v>
          </cell>
        </row>
        <row r="29">
          <cell r="D29">
            <v>0.16980000000000009</v>
          </cell>
          <cell r="E29">
            <v>0.30188573997458062</v>
          </cell>
        </row>
        <row r="30">
          <cell r="D30">
            <v>0.1692000000000001</v>
          </cell>
          <cell r="E30">
            <v>0.29926576817270645</v>
          </cell>
        </row>
        <row r="31">
          <cell r="D31">
            <v>0.16860000000000011</v>
          </cell>
          <cell r="E31">
            <v>0.29667322090138182</v>
          </cell>
        </row>
        <row r="32">
          <cell r="D32">
            <v>0.16800000000000007</v>
          </cell>
          <cell r="E32">
            <v>0.29410882339705502</v>
          </cell>
        </row>
        <row r="33">
          <cell r="D33">
            <v>0.16740000000000008</v>
          </cell>
          <cell r="E33">
            <v>0.29157331839521955</v>
          </cell>
        </row>
        <row r="34">
          <cell r="D34">
            <v>0.16680000000000009</v>
          </cell>
          <cell r="E34">
            <v>0.28906746617355628</v>
          </cell>
        </row>
        <row r="35">
          <cell r="D35">
            <v>0.1662000000000001</v>
          </cell>
          <cell r="E35">
            <v>0.28659204455113557</v>
          </cell>
        </row>
        <row r="36">
          <cell r="D36">
            <v>0.16560000000000008</v>
          </cell>
          <cell r="E36">
            <v>0.28414784883929717</v>
          </cell>
        </row>
        <row r="37">
          <cell r="D37">
            <v>0.16500000000000006</v>
          </cell>
          <cell r="E37">
            <v>0.28173569173961627</v>
          </cell>
        </row>
        <row r="38">
          <cell r="D38">
            <v>0.16440000000000007</v>
          </cell>
          <cell r="E38">
            <v>0.27935640318417632</v>
          </cell>
        </row>
        <row r="39">
          <cell r="D39">
            <v>0.16380000000000008</v>
          </cell>
          <cell r="E39">
            <v>0.27701083011319261</v>
          </cell>
        </row>
        <row r="40">
          <cell r="D40">
            <v>0.16320000000000009</v>
          </cell>
          <cell r="E40">
            <v>0.27469983618488031</v>
          </cell>
        </row>
        <row r="41">
          <cell r="D41">
            <v>0.16260000000000008</v>
          </cell>
          <cell r="E41">
            <v>0.27242430141233742</v>
          </cell>
        </row>
        <row r="42">
          <cell r="D42">
            <v>0.16200000000000006</v>
          </cell>
          <cell r="E42">
            <v>0.27018512172212605</v>
          </cell>
        </row>
        <row r="43">
          <cell r="D43">
            <v>0.16140000000000007</v>
          </cell>
          <cell r="E43">
            <v>0.2679832084291851</v>
          </cell>
        </row>
        <row r="44">
          <cell r="D44">
            <v>0.16080000000000008</v>
          </cell>
          <cell r="E44">
            <v>0.26581948762271002</v>
          </cell>
        </row>
        <row r="45">
          <cell r="D45">
            <v>0.16020000000000009</v>
          </cell>
          <cell r="E45">
            <v>0.26369489945768776</v>
          </cell>
        </row>
        <row r="46">
          <cell r="D46">
            <v>0.15960000000000008</v>
          </cell>
          <cell r="E46">
            <v>0.26161039734689456</v>
          </cell>
        </row>
        <row r="47">
          <cell r="D47">
            <v>0.15900000000000009</v>
          </cell>
          <cell r="E47">
            <v>0.25956694704834832</v>
          </cell>
        </row>
        <row r="48">
          <cell r="D48">
            <v>0.15840000000000007</v>
          </cell>
          <cell r="E48">
            <v>0.2575655256434759</v>
          </cell>
        </row>
        <row r="49">
          <cell r="D49">
            <v>0.15780000000000008</v>
          </cell>
          <cell r="E49">
            <v>0.25560712040160394</v>
          </cell>
        </row>
        <row r="50">
          <cell r="D50">
            <v>0.15720000000000006</v>
          </cell>
          <cell r="E50">
            <v>0.25369272752682537</v>
          </cell>
        </row>
        <row r="51">
          <cell r="D51">
            <v>0.15660000000000007</v>
          </cell>
          <cell r="E51">
            <v>0.25182335078383827</v>
          </cell>
        </row>
        <row r="52">
          <cell r="D52">
            <v>0.15600000000000008</v>
          </cell>
          <cell r="E52">
            <v>0.25000000000000011</v>
          </cell>
        </row>
        <row r="53">
          <cell r="D53">
            <v>0.15540000000000007</v>
          </cell>
          <cell r="E53">
            <v>0.24822368944160034</v>
          </cell>
        </row>
        <row r="54">
          <cell r="D54">
            <v>0.15480000000000008</v>
          </cell>
          <cell r="E54">
            <v>0.24649543606322624</v>
          </cell>
        </row>
        <row r="55">
          <cell r="D55">
            <v>0.15420000000000006</v>
          </cell>
          <cell r="E55">
            <v>0.2448162576300848</v>
          </cell>
        </row>
        <row r="56">
          <cell r="D56">
            <v>0.15360000000000007</v>
          </cell>
          <cell r="E56">
            <v>0.24318717071424648</v>
          </cell>
        </row>
        <row r="57">
          <cell r="D57">
            <v>0.15300000000000008</v>
          </cell>
          <cell r="E57">
            <v>0.24160918856699148</v>
          </cell>
        </row>
        <row r="58">
          <cell r="D58">
            <v>0.15240000000000006</v>
          </cell>
          <cell r="E58">
            <v>0.24008331887076215</v>
          </cell>
        </row>
        <row r="59">
          <cell r="D59">
            <v>0.15180000000000007</v>
          </cell>
          <cell r="E59">
            <v>0.23861056137564415</v>
          </cell>
        </row>
        <row r="60">
          <cell r="D60">
            <v>0.15120000000000006</v>
          </cell>
          <cell r="E60">
            <v>0.23719190542680846</v>
          </cell>
        </row>
        <row r="61">
          <cell r="D61">
            <v>0.15060000000000007</v>
          </cell>
          <cell r="E61">
            <v>0.23582832739092233</v>
          </cell>
        </row>
        <row r="62">
          <cell r="D62">
            <v>0.15000000000000008</v>
          </cell>
          <cell r="E62">
            <v>0.23452078799117157</v>
          </cell>
        </row>
        <row r="63">
          <cell r="D63">
            <v>0.14940000000000006</v>
          </cell>
          <cell r="E63">
            <v>0.23327022956219692</v>
          </cell>
        </row>
        <row r="64">
          <cell r="D64">
            <v>0.14880000000000007</v>
          </cell>
          <cell r="E64">
            <v>0.23207757323791553</v>
          </cell>
        </row>
        <row r="65">
          <cell r="D65">
            <v>0.14820000000000005</v>
          </cell>
          <cell r="E65">
            <v>0.23094371608684236</v>
          </cell>
        </row>
        <row r="66">
          <cell r="D66">
            <v>0.14760000000000006</v>
          </cell>
          <cell r="E66">
            <v>0.22986952821111381</v>
          </cell>
        </row>
        <row r="67">
          <cell r="D67">
            <v>0.14700000000000008</v>
          </cell>
          <cell r="E67">
            <v>0.22885584982691629</v>
          </cell>
        </row>
        <row r="68">
          <cell r="D68">
            <v>0.14640000000000009</v>
          </cell>
          <cell r="E68">
            <v>0.22790348834539598</v>
          </cell>
        </row>
        <row r="69">
          <cell r="D69">
            <v>0.14580000000000007</v>
          </cell>
          <cell r="E69">
            <v>0.22701321547434203</v>
          </cell>
        </row>
        <row r="70">
          <cell r="D70">
            <v>0.14520000000000005</v>
          </cell>
          <cell r="E70">
            <v>0.22618576436195106</v>
          </cell>
        </row>
        <row r="71">
          <cell r="D71">
            <v>0.14460000000000006</v>
          </cell>
          <cell r="E71">
            <v>0.22542182680477071</v>
          </cell>
        </row>
        <row r="72">
          <cell r="D72">
            <v>0.14400000000000007</v>
          </cell>
          <cell r="E72">
            <v>0.22472205054244243</v>
          </cell>
        </row>
        <row r="73">
          <cell r="D73">
            <v>0.14340000000000006</v>
          </cell>
          <cell r="E73">
            <v>0.22408703666209709</v>
          </cell>
        </row>
        <row r="74">
          <cell r="D74">
            <v>0.14280000000000007</v>
          </cell>
          <cell r="E74">
            <v>0.22351733713517627</v>
          </cell>
        </row>
        <row r="75">
          <cell r="D75">
            <v>0.14220000000000005</v>
          </cell>
          <cell r="E75">
            <v>0.22301345250903598</v>
          </cell>
        </row>
        <row r="76">
          <cell r="D76">
            <v>0.14160000000000006</v>
          </cell>
          <cell r="E76">
            <v>0.22257582977493323</v>
          </cell>
        </row>
        <row r="77">
          <cell r="D77">
            <v>0.14100000000000007</v>
          </cell>
          <cell r="E77">
            <v>0.22220486043288981</v>
          </cell>
        </row>
        <row r="78">
          <cell r="D78">
            <v>0.14040000000000005</v>
          </cell>
          <cell r="E78">
            <v>0.22190087877248266</v>
          </cell>
        </row>
        <row r="79">
          <cell r="D79">
            <v>0.13980000000000006</v>
          </cell>
          <cell r="E79">
            <v>0.22166416038683398</v>
          </cell>
        </row>
        <row r="80">
          <cell r="D80">
            <v>0.13920000000000007</v>
          </cell>
          <cell r="E80">
            <v>0.22149492093499581</v>
          </cell>
        </row>
        <row r="81">
          <cell r="D81">
            <v>0.13860000000000006</v>
          </cell>
          <cell r="E81">
            <v>0.22139331516556693</v>
          </cell>
        </row>
        <row r="82">
          <cell r="D82">
            <v>0.13800000000000007</v>
          </cell>
          <cell r="E82">
            <v>0.22135943621178666</v>
          </cell>
        </row>
        <row r="83">
          <cell r="D83">
            <v>0.13740000000000005</v>
          </cell>
          <cell r="E83">
            <v>0.22139331516556693</v>
          </cell>
        </row>
        <row r="84">
          <cell r="D84">
            <v>0.13680000000000006</v>
          </cell>
          <cell r="E84">
            <v>0.22149492093499581</v>
          </cell>
        </row>
        <row r="85">
          <cell r="D85">
            <v>0.13620000000000007</v>
          </cell>
          <cell r="E85">
            <v>0.22166416038683395</v>
          </cell>
        </row>
        <row r="86">
          <cell r="D86">
            <v>0.13560000000000005</v>
          </cell>
          <cell r="E86">
            <v>0.22190087877248266</v>
          </cell>
        </row>
        <row r="87">
          <cell r="D87">
            <v>0.13500000000000006</v>
          </cell>
          <cell r="E87">
            <v>0.22220486043288984</v>
          </cell>
        </row>
        <row r="88">
          <cell r="D88">
            <v>0.13440000000000005</v>
          </cell>
          <cell r="E88">
            <v>0.22257582977493323</v>
          </cell>
        </row>
        <row r="89">
          <cell r="D89">
            <v>0.13380000000000006</v>
          </cell>
          <cell r="E89">
            <v>0.22301345250903598</v>
          </cell>
        </row>
        <row r="90">
          <cell r="D90">
            <v>0.13320000000000007</v>
          </cell>
          <cell r="E90">
            <v>0.22351733713517627</v>
          </cell>
        </row>
        <row r="91">
          <cell r="D91">
            <v>0.13260000000000005</v>
          </cell>
          <cell r="E91">
            <v>0.22408703666209712</v>
          </cell>
        </row>
        <row r="92">
          <cell r="D92">
            <v>0.13200000000000006</v>
          </cell>
          <cell r="E92">
            <v>0.22472205054244246</v>
          </cell>
        </row>
        <row r="93">
          <cell r="D93">
            <v>0.13140000000000004</v>
          </cell>
          <cell r="E93">
            <v>0.22542182680477074</v>
          </cell>
        </row>
        <row r="94">
          <cell r="D94">
            <v>0.13080000000000006</v>
          </cell>
          <cell r="E94">
            <v>0.22618576436195106</v>
          </cell>
        </row>
        <row r="95">
          <cell r="D95">
            <v>0.13020000000000007</v>
          </cell>
          <cell r="E95">
            <v>0.22701321547434206</v>
          </cell>
        </row>
        <row r="96">
          <cell r="D96">
            <v>0.12960000000000005</v>
          </cell>
          <cell r="E96">
            <v>0.227903488345396</v>
          </cell>
        </row>
        <row r="97">
          <cell r="D97">
            <v>0.12900000000000006</v>
          </cell>
          <cell r="E97">
            <v>0.22885584982691629</v>
          </cell>
        </row>
        <row r="98">
          <cell r="D98">
            <v>0.12840000000000004</v>
          </cell>
          <cell r="E98">
            <v>0.22986952821111384</v>
          </cell>
        </row>
        <row r="99">
          <cell r="D99">
            <v>0.12780000000000005</v>
          </cell>
          <cell r="E99">
            <v>0.23094371608684239</v>
          </cell>
        </row>
        <row r="100">
          <cell r="D100">
            <v>0.12720000000000006</v>
          </cell>
          <cell r="E100">
            <v>0.23207757323791559</v>
          </cell>
        </row>
        <row r="101">
          <cell r="D101">
            <v>0.12660000000000005</v>
          </cell>
          <cell r="E101">
            <v>0.23327022956219695</v>
          </cell>
        </row>
        <row r="102">
          <cell r="D102">
            <v>0.12600000000000006</v>
          </cell>
          <cell r="E102">
            <v>0.23452078799117163</v>
          </cell>
        </row>
        <row r="103">
          <cell r="D103">
            <v>0.12540000000000007</v>
          </cell>
          <cell r="E103">
            <v>0.23582832739092238</v>
          </cell>
        </row>
        <row r="104">
          <cell r="D104">
            <v>0.12480000000000006</v>
          </cell>
          <cell r="E104">
            <v>0.23719190542680849</v>
          </cell>
        </row>
        <row r="105">
          <cell r="D105">
            <v>0.12420000000000007</v>
          </cell>
          <cell r="E105">
            <v>0.23861056137564421</v>
          </cell>
        </row>
        <row r="106">
          <cell r="D106">
            <v>0.12360000000000007</v>
          </cell>
          <cell r="E106">
            <v>0.24008331887076217</v>
          </cell>
        </row>
        <row r="107">
          <cell r="D107">
            <v>0.12300000000000007</v>
          </cell>
          <cell r="E107">
            <v>0.24160918856699154</v>
          </cell>
        </row>
        <row r="108">
          <cell r="D108">
            <v>0.12240000000000006</v>
          </cell>
          <cell r="E108">
            <v>0.2431871707142465</v>
          </cell>
        </row>
        <row r="109">
          <cell r="D109">
            <v>0.12180000000000007</v>
          </cell>
          <cell r="E109">
            <v>0.24481625763008485</v>
          </cell>
        </row>
        <row r="110">
          <cell r="D110">
            <v>0.12120000000000009</v>
          </cell>
          <cell r="E110">
            <v>0.2464954360632263</v>
          </cell>
        </row>
        <row r="111">
          <cell r="D111">
            <v>0.12060000000000007</v>
          </cell>
          <cell r="E111">
            <v>0.24822368944160039</v>
          </cell>
        </row>
        <row r="112">
          <cell r="D112">
            <v>0.12000000000000008</v>
          </cell>
          <cell r="E112">
            <v>0.25000000000000017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4">
          <cell r="C4" t="str">
            <v>AT&amp;T</v>
          </cell>
          <cell r="D4" t="str">
            <v>GM</v>
          </cell>
          <cell r="E4" t="str">
            <v>US$</v>
          </cell>
        </row>
        <row r="5">
          <cell r="B5">
            <v>1</v>
          </cell>
          <cell r="C5">
            <v>30</v>
          </cell>
          <cell r="D5">
            <v>22.5</v>
          </cell>
          <cell r="E5">
            <v>14.9</v>
          </cell>
        </row>
        <row r="6">
          <cell r="B6">
            <v>2</v>
          </cell>
          <cell r="C6">
            <v>10.3</v>
          </cell>
          <cell r="D6">
            <v>29</v>
          </cell>
          <cell r="E6">
            <v>26</v>
          </cell>
        </row>
        <row r="7">
          <cell r="B7">
            <v>3</v>
          </cell>
          <cell r="C7">
            <v>21.6</v>
          </cell>
          <cell r="D7">
            <v>21.6</v>
          </cell>
          <cell r="E7">
            <v>41.9</v>
          </cell>
        </row>
        <row r="8">
          <cell r="B8">
            <v>4</v>
          </cell>
          <cell r="C8">
            <v>-4.5999999999999996</v>
          </cell>
          <cell r="D8">
            <v>-27.2</v>
          </cell>
          <cell r="E8">
            <v>-7.8</v>
          </cell>
        </row>
        <row r="9">
          <cell r="B9">
            <v>5</v>
          </cell>
          <cell r="C9">
            <v>-7.1</v>
          </cell>
          <cell r="D9">
            <v>14.4</v>
          </cell>
          <cell r="E9">
            <v>16.899999999999999</v>
          </cell>
        </row>
        <row r="10">
          <cell r="B10">
            <v>6</v>
          </cell>
          <cell r="C10">
            <v>5.6</v>
          </cell>
          <cell r="D10">
            <v>10.7</v>
          </cell>
          <cell r="E10">
            <v>-3.5</v>
          </cell>
        </row>
        <row r="11">
          <cell r="B11">
            <v>7</v>
          </cell>
          <cell r="C11">
            <v>3.8</v>
          </cell>
          <cell r="D11">
            <v>32.1</v>
          </cell>
          <cell r="E11">
            <v>13.3</v>
          </cell>
        </row>
        <row r="12">
          <cell r="B12">
            <v>8</v>
          </cell>
          <cell r="C12">
            <v>8.9</v>
          </cell>
          <cell r="D12">
            <v>30.5</v>
          </cell>
          <cell r="E12">
            <v>73.2</v>
          </cell>
        </row>
        <row r="13">
          <cell r="B13">
            <v>9</v>
          </cell>
          <cell r="C13">
            <v>9</v>
          </cell>
          <cell r="D13">
            <v>19.5</v>
          </cell>
          <cell r="E13">
            <v>2.1</v>
          </cell>
        </row>
        <row r="14">
          <cell r="B14">
            <v>10</v>
          </cell>
          <cell r="C14">
            <v>8.3000000000000007</v>
          </cell>
          <cell r="D14">
            <v>39</v>
          </cell>
          <cell r="E14">
            <v>13.1</v>
          </cell>
        </row>
        <row r="15">
          <cell r="B15">
            <v>11</v>
          </cell>
          <cell r="C15">
            <v>3.5</v>
          </cell>
          <cell r="D15">
            <v>-7.2</v>
          </cell>
          <cell r="E15">
            <v>0.6</v>
          </cell>
        </row>
        <row r="16">
          <cell r="B16">
            <v>12</v>
          </cell>
          <cell r="C16">
            <v>17.600000000000001</v>
          </cell>
          <cell r="D16">
            <v>71.5</v>
          </cell>
          <cell r="E16">
            <v>90.8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L52"/>
  <sheetViews>
    <sheetView topLeftCell="A20" workbookViewId="0">
      <selection activeCell="E43" sqref="E43"/>
    </sheetView>
  </sheetViews>
  <sheetFormatPr baseColWidth="10" defaultColWidth="8.83203125" defaultRowHeight="15" x14ac:dyDescent="0.2"/>
  <cols>
    <col min="2" max="2" width="17.5" bestFit="1" customWidth="1"/>
    <col min="4" max="4" width="24.1640625" customWidth="1"/>
    <col min="5" max="5" width="14.5" bestFit="1" customWidth="1"/>
    <col min="7" max="7" width="12.1640625" customWidth="1"/>
    <col min="8" max="8" width="13.33203125" bestFit="1" customWidth="1"/>
  </cols>
  <sheetData>
    <row r="20" spans="2:9" ht="16" thickBot="1" x14ac:dyDescent="0.25"/>
    <row r="21" spans="2:9" ht="16" thickBot="1" x14ac:dyDescent="0.25">
      <c r="B21" s="21" t="s">
        <v>12</v>
      </c>
      <c r="C21" s="22" t="s">
        <v>13</v>
      </c>
    </row>
    <row r="22" spans="2:9" ht="16" thickBot="1" x14ac:dyDescent="0.25">
      <c r="B22" s="23" t="s">
        <v>14</v>
      </c>
      <c r="C22" s="24">
        <v>9.8000000000000004E-2</v>
      </c>
    </row>
    <row r="23" spans="2:9" ht="16" thickBot="1" x14ac:dyDescent="0.25">
      <c r="B23" s="23" t="s">
        <v>15</v>
      </c>
      <c r="C23" s="24">
        <v>0.105</v>
      </c>
    </row>
    <row r="24" spans="2:9" ht="16" thickBot="1" x14ac:dyDescent="0.25">
      <c r="B24" s="23" t="s">
        <v>16</v>
      </c>
      <c r="C24" s="25">
        <v>0.11</v>
      </c>
    </row>
    <row r="25" spans="2:9" ht="16" thickBot="1" x14ac:dyDescent="0.25">
      <c r="B25" s="23" t="s">
        <v>17</v>
      </c>
      <c r="C25" s="24">
        <v>0.115</v>
      </c>
    </row>
    <row r="28" spans="2:9" ht="16" thickBot="1" x14ac:dyDescent="0.25"/>
    <row r="29" spans="2:9" ht="19" thickBot="1" x14ac:dyDescent="0.25">
      <c r="B29" s="5" t="s">
        <v>0</v>
      </c>
      <c r="C29" s="6" t="s">
        <v>1</v>
      </c>
      <c r="D29" s="6" t="s">
        <v>2</v>
      </c>
    </row>
    <row r="30" spans="2:9" ht="20" thickBot="1" x14ac:dyDescent="0.3">
      <c r="B30" s="11" t="s">
        <v>3</v>
      </c>
      <c r="C30" s="12">
        <v>0.13</v>
      </c>
      <c r="D30" s="13">
        <v>100000</v>
      </c>
      <c r="E30" s="33">
        <f>D30</f>
        <v>100000</v>
      </c>
      <c r="H30" s="31"/>
      <c r="I30" s="2"/>
    </row>
    <row r="31" spans="2:9" ht="20" thickBot="1" x14ac:dyDescent="0.3">
      <c r="B31" s="11" t="s">
        <v>4</v>
      </c>
      <c r="C31" s="12">
        <v>0.12</v>
      </c>
      <c r="D31" s="13">
        <v>300000</v>
      </c>
      <c r="E31" s="33">
        <f>D31+E30</f>
        <v>400000</v>
      </c>
      <c r="H31" s="10"/>
      <c r="I31" s="2"/>
    </row>
    <row r="32" spans="2:9" ht="20" thickBot="1" x14ac:dyDescent="0.3">
      <c r="B32" s="11" t="s">
        <v>5</v>
      </c>
      <c r="C32" s="12">
        <v>0.11</v>
      </c>
      <c r="D32" s="13">
        <v>500000</v>
      </c>
      <c r="E32" s="33">
        <f t="shared" ref="E32:E36" si="0">D32+E31</f>
        <v>900000</v>
      </c>
      <c r="H32" s="10"/>
      <c r="I32" s="2"/>
    </row>
    <row r="33" spans="1:12" ht="20" thickBot="1" x14ac:dyDescent="0.3">
      <c r="B33" s="17" t="s">
        <v>6</v>
      </c>
      <c r="C33" s="18">
        <v>0.1</v>
      </c>
      <c r="D33" s="19">
        <v>200000</v>
      </c>
      <c r="E33" s="33">
        <f t="shared" si="0"/>
        <v>1100000</v>
      </c>
      <c r="H33" s="10"/>
      <c r="I33" s="2"/>
    </row>
    <row r="34" spans="1:12" ht="20" thickBot="1" x14ac:dyDescent="0.3">
      <c r="B34" s="14" t="s">
        <v>7</v>
      </c>
      <c r="C34" s="15">
        <v>0.09</v>
      </c>
      <c r="D34" s="16">
        <v>400000</v>
      </c>
      <c r="E34" s="33">
        <f t="shared" si="0"/>
        <v>1500000</v>
      </c>
      <c r="H34" s="10"/>
      <c r="I34" s="2"/>
    </row>
    <row r="35" spans="1:12" ht="20" thickBot="1" x14ac:dyDescent="0.3">
      <c r="B35" s="7" t="s">
        <v>8</v>
      </c>
      <c r="C35" s="8">
        <v>0.08</v>
      </c>
      <c r="D35" s="9">
        <v>100000</v>
      </c>
      <c r="E35" s="33">
        <f t="shared" si="0"/>
        <v>1600000</v>
      </c>
      <c r="I35" s="2"/>
    </row>
    <row r="36" spans="1:12" ht="20" thickBot="1" x14ac:dyDescent="0.3">
      <c r="B36" s="7" t="s">
        <v>9</v>
      </c>
      <c r="C36" s="8">
        <v>7.0000000000000007E-2</v>
      </c>
      <c r="D36" s="9">
        <v>300000</v>
      </c>
      <c r="E36" s="33">
        <f t="shared" si="0"/>
        <v>1900000</v>
      </c>
      <c r="I36" s="2"/>
    </row>
    <row r="38" spans="1:12" x14ac:dyDescent="0.2">
      <c r="B38" s="3"/>
      <c r="C38" s="36" t="str">
        <f>C29</f>
        <v>TIR</v>
      </c>
      <c r="D38" s="36" t="str">
        <f>E40</f>
        <v>Custo (%)</v>
      </c>
    </row>
    <row r="39" spans="1:12" ht="16" thickBot="1" x14ac:dyDescent="0.25">
      <c r="A39" t="s">
        <v>3</v>
      </c>
      <c r="B39" s="37">
        <v>0</v>
      </c>
      <c r="C39" s="38">
        <f>C30</f>
        <v>0.13</v>
      </c>
      <c r="D39" s="39">
        <f>$E$41</f>
        <v>9.8000000000000004E-2</v>
      </c>
      <c r="E39" s="20" t="s">
        <v>19</v>
      </c>
      <c r="F39" t="s">
        <v>20</v>
      </c>
    </row>
    <row r="40" spans="1:12" ht="16" thickBot="1" x14ac:dyDescent="0.25">
      <c r="A40" t="s">
        <v>3</v>
      </c>
      <c r="B40" s="37">
        <v>100000</v>
      </c>
      <c r="C40" s="38">
        <f>C30</f>
        <v>0.13</v>
      </c>
      <c r="D40" s="39">
        <f t="shared" ref="D39:D42" si="1">$E$41</f>
        <v>9.8000000000000004E-2</v>
      </c>
      <c r="E40" s="27" t="s">
        <v>13</v>
      </c>
      <c r="F40" s="26" t="s">
        <v>18</v>
      </c>
    </row>
    <row r="41" spans="1:12" x14ac:dyDescent="0.2">
      <c r="A41" t="s">
        <v>4</v>
      </c>
      <c r="B41" s="37"/>
      <c r="C41" s="38">
        <f>C31</f>
        <v>0.12</v>
      </c>
      <c r="D41" s="39">
        <f t="shared" si="1"/>
        <v>9.8000000000000004E-2</v>
      </c>
      <c r="E41" s="32">
        <f>C22</f>
        <v>9.8000000000000004E-2</v>
      </c>
      <c r="F41" s="29">
        <v>0</v>
      </c>
      <c r="L41" t="s">
        <v>10</v>
      </c>
    </row>
    <row r="42" spans="1:12" x14ac:dyDescent="0.2">
      <c r="A42" t="s">
        <v>4</v>
      </c>
      <c r="B42" s="37">
        <f>D30+D31</f>
        <v>400000</v>
      </c>
      <c r="C42" s="38">
        <f>C31</f>
        <v>0.12</v>
      </c>
      <c r="D42" s="39">
        <f t="shared" si="1"/>
        <v>9.8000000000000004E-2</v>
      </c>
      <c r="E42" s="32">
        <f>C22</f>
        <v>9.8000000000000004E-2</v>
      </c>
      <c r="F42" s="29">
        <v>600000</v>
      </c>
      <c r="L42" t="s">
        <v>11</v>
      </c>
    </row>
    <row r="43" spans="1:12" x14ac:dyDescent="0.2">
      <c r="A43" t="s">
        <v>5</v>
      </c>
      <c r="B43" s="40">
        <v>600000</v>
      </c>
      <c r="C43" s="38">
        <f>C32</f>
        <v>0.11</v>
      </c>
      <c r="D43" s="39">
        <f>$E$41</f>
        <v>9.8000000000000004E-2</v>
      </c>
      <c r="E43" s="32">
        <f>C23</f>
        <v>0.105</v>
      </c>
      <c r="F43" s="29"/>
    </row>
    <row r="44" spans="1:12" x14ac:dyDescent="0.2">
      <c r="A44" t="s">
        <v>5</v>
      </c>
      <c r="B44" s="37">
        <f>B42+D32</f>
        <v>900000</v>
      </c>
      <c r="C44" s="38">
        <f>C32</f>
        <v>0.11</v>
      </c>
      <c r="D44" s="39">
        <f>E43</f>
        <v>0.105</v>
      </c>
      <c r="E44" s="32">
        <f>C23</f>
        <v>0.105</v>
      </c>
      <c r="F44" s="29">
        <v>1000000</v>
      </c>
    </row>
    <row r="45" spans="1:12" x14ac:dyDescent="0.2">
      <c r="A45" t="s">
        <v>6</v>
      </c>
      <c r="B45" s="37">
        <v>1000000</v>
      </c>
      <c r="C45" s="38">
        <f>C33</f>
        <v>0.1</v>
      </c>
      <c r="D45" s="39">
        <f>E44</f>
        <v>0.105</v>
      </c>
      <c r="E45" s="32">
        <f>C24</f>
        <v>0.11</v>
      </c>
      <c r="F45" s="30"/>
    </row>
    <row r="46" spans="1:12" x14ac:dyDescent="0.2">
      <c r="A46" t="s">
        <v>6</v>
      </c>
      <c r="B46" s="35">
        <f>B44+D33</f>
        <v>1100000</v>
      </c>
      <c r="C46" s="1">
        <f>C33</f>
        <v>0.1</v>
      </c>
      <c r="D46" s="34">
        <f>E44</f>
        <v>0.105</v>
      </c>
      <c r="E46" s="32">
        <f>C24</f>
        <v>0.11</v>
      </c>
      <c r="F46" s="30">
        <v>1500000</v>
      </c>
    </row>
    <row r="47" spans="1:12" x14ac:dyDescent="0.2">
      <c r="A47" t="s">
        <v>7</v>
      </c>
      <c r="B47" s="35"/>
      <c r="C47" s="1">
        <f>C34</f>
        <v>0.09</v>
      </c>
      <c r="D47" s="34">
        <f>E45</f>
        <v>0.11</v>
      </c>
      <c r="E47" s="32">
        <f>C25</f>
        <v>0.115</v>
      </c>
      <c r="F47" s="30"/>
    </row>
    <row r="48" spans="1:12" x14ac:dyDescent="0.2">
      <c r="A48" t="s">
        <v>7</v>
      </c>
      <c r="B48" s="35">
        <f>B46+D34</f>
        <v>1500000</v>
      </c>
      <c r="C48" s="1">
        <f>C34</f>
        <v>0.09</v>
      </c>
      <c r="D48" s="34">
        <f>E46</f>
        <v>0.11</v>
      </c>
      <c r="E48" s="28">
        <f>C25</f>
        <v>0.115</v>
      </c>
      <c r="F48" s="30">
        <v>1500001</v>
      </c>
    </row>
    <row r="49" spans="1:6" x14ac:dyDescent="0.2">
      <c r="A49" t="s">
        <v>9</v>
      </c>
      <c r="B49" s="35"/>
      <c r="C49" s="1">
        <f>C35</f>
        <v>0.08</v>
      </c>
      <c r="D49" s="34">
        <f>E47</f>
        <v>0.115</v>
      </c>
      <c r="E49" s="4">
        <f>E48</f>
        <v>0.115</v>
      </c>
      <c r="F49" s="31">
        <v>1900000</v>
      </c>
    </row>
    <row r="50" spans="1:6" x14ac:dyDescent="0.2">
      <c r="A50" t="s">
        <v>9</v>
      </c>
      <c r="B50" s="35">
        <f>B48+D35</f>
        <v>1600000</v>
      </c>
      <c r="C50" s="1">
        <f>C35</f>
        <v>0.08</v>
      </c>
      <c r="D50" s="28">
        <f>E49</f>
        <v>0.115</v>
      </c>
    </row>
    <row r="51" spans="1:6" x14ac:dyDescent="0.2">
      <c r="A51" t="s">
        <v>9</v>
      </c>
      <c r="B51" s="35"/>
      <c r="C51" s="1">
        <f>C36</f>
        <v>7.0000000000000007E-2</v>
      </c>
      <c r="D51" s="28">
        <f>D50</f>
        <v>0.115</v>
      </c>
    </row>
    <row r="52" spans="1:6" x14ac:dyDescent="0.2">
      <c r="A52" t="s">
        <v>9</v>
      </c>
      <c r="B52" s="35">
        <f>B50+D36</f>
        <v>1900000</v>
      </c>
      <c r="C52" s="1">
        <f>C36</f>
        <v>7.0000000000000007E-2</v>
      </c>
      <c r="D52" s="28">
        <f>D51</f>
        <v>0.115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L13" sqref="L13"/>
    </sheetView>
  </sheetViews>
  <sheetFormatPr baseColWidth="10" defaultColWidth="8.83203125" defaultRowHeight="15" x14ac:dyDescent="0.2"/>
  <sheetData/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110"/>
  <sheetViews>
    <sheetView workbookViewId="0">
      <selection activeCell="F3" sqref="F3"/>
    </sheetView>
  </sheetViews>
  <sheetFormatPr baseColWidth="10" defaultColWidth="8.83203125" defaultRowHeight="15" x14ac:dyDescent="0.2"/>
  <cols>
    <col min="1" max="1" width="3.5" style="64" bestFit="1" customWidth="1"/>
    <col min="2" max="2" width="8.83203125" style="64" customWidth="1"/>
    <col min="3" max="3" width="10" style="64" customWidth="1"/>
    <col min="4" max="4" width="8.5" style="64" customWidth="1"/>
    <col min="5" max="5" width="8.6640625" style="64" customWidth="1"/>
    <col min="6" max="6" width="12.5" style="64" customWidth="1"/>
    <col min="7" max="8" width="13.83203125" style="64" bestFit="1" customWidth="1"/>
    <col min="9" max="9" width="11.6640625" style="64" customWidth="1"/>
    <col min="10" max="10" width="12.6640625" style="64" bestFit="1" customWidth="1"/>
    <col min="11" max="11" width="13.83203125" style="64" bestFit="1" customWidth="1"/>
    <col min="12" max="256" width="9.1640625" style="64"/>
    <col min="257" max="257" width="3.5" style="64" bestFit="1" customWidth="1"/>
    <col min="258" max="258" width="8.83203125" style="64" customWidth="1"/>
    <col min="259" max="259" width="10" style="64" customWidth="1"/>
    <col min="260" max="260" width="8.5" style="64" customWidth="1"/>
    <col min="261" max="261" width="8.6640625" style="64" customWidth="1"/>
    <col min="262" max="262" width="12.5" style="64" customWidth="1"/>
    <col min="263" max="264" width="13.83203125" style="64" bestFit="1" customWidth="1"/>
    <col min="265" max="265" width="11.6640625" style="64" customWidth="1"/>
    <col min="266" max="266" width="12.6640625" style="64" bestFit="1" customWidth="1"/>
    <col min="267" max="267" width="13.83203125" style="64" bestFit="1" customWidth="1"/>
    <col min="268" max="512" width="9.1640625" style="64"/>
    <col min="513" max="513" width="3.5" style="64" bestFit="1" customWidth="1"/>
    <col min="514" max="514" width="8.83203125" style="64" customWidth="1"/>
    <col min="515" max="515" width="10" style="64" customWidth="1"/>
    <col min="516" max="516" width="8.5" style="64" customWidth="1"/>
    <col min="517" max="517" width="8.6640625" style="64" customWidth="1"/>
    <col min="518" max="518" width="12.5" style="64" customWidth="1"/>
    <col min="519" max="520" width="13.83203125" style="64" bestFit="1" customWidth="1"/>
    <col min="521" max="521" width="11.6640625" style="64" customWidth="1"/>
    <col min="522" max="522" width="12.6640625" style="64" bestFit="1" customWidth="1"/>
    <col min="523" max="523" width="13.83203125" style="64" bestFit="1" customWidth="1"/>
    <col min="524" max="768" width="9.1640625" style="64"/>
    <col min="769" max="769" width="3.5" style="64" bestFit="1" customWidth="1"/>
    <col min="770" max="770" width="8.83203125" style="64" customWidth="1"/>
    <col min="771" max="771" width="10" style="64" customWidth="1"/>
    <col min="772" max="772" width="8.5" style="64" customWidth="1"/>
    <col min="773" max="773" width="8.6640625" style="64" customWidth="1"/>
    <col min="774" max="774" width="12.5" style="64" customWidth="1"/>
    <col min="775" max="776" width="13.83203125" style="64" bestFit="1" customWidth="1"/>
    <col min="777" max="777" width="11.6640625" style="64" customWidth="1"/>
    <col min="778" max="778" width="12.6640625" style="64" bestFit="1" customWidth="1"/>
    <col min="779" max="779" width="13.83203125" style="64" bestFit="1" customWidth="1"/>
    <col min="780" max="1024" width="9.1640625" style="64"/>
    <col min="1025" max="1025" width="3.5" style="64" bestFit="1" customWidth="1"/>
    <col min="1026" max="1026" width="8.83203125" style="64" customWidth="1"/>
    <col min="1027" max="1027" width="10" style="64" customWidth="1"/>
    <col min="1028" max="1028" width="8.5" style="64" customWidth="1"/>
    <col min="1029" max="1029" width="8.6640625" style="64" customWidth="1"/>
    <col min="1030" max="1030" width="12.5" style="64" customWidth="1"/>
    <col min="1031" max="1032" width="13.83203125" style="64" bestFit="1" customWidth="1"/>
    <col min="1033" max="1033" width="11.6640625" style="64" customWidth="1"/>
    <col min="1034" max="1034" width="12.6640625" style="64" bestFit="1" customWidth="1"/>
    <col min="1035" max="1035" width="13.83203125" style="64" bestFit="1" customWidth="1"/>
    <col min="1036" max="1280" width="9.1640625" style="64"/>
    <col min="1281" max="1281" width="3.5" style="64" bestFit="1" customWidth="1"/>
    <col min="1282" max="1282" width="8.83203125" style="64" customWidth="1"/>
    <col min="1283" max="1283" width="10" style="64" customWidth="1"/>
    <col min="1284" max="1284" width="8.5" style="64" customWidth="1"/>
    <col min="1285" max="1285" width="8.6640625" style="64" customWidth="1"/>
    <col min="1286" max="1286" width="12.5" style="64" customWidth="1"/>
    <col min="1287" max="1288" width="13.83203125" style="64" bestFit="1" customWidth="1"/>
    <col min="1289" max="1289" width="11.6640625" style="64" customWidth="1"/>
    <col min="1290" max="1290" width="12.6640625" style="64" bestFit="1" customWidth="1"/>
    <col min="1291" max="1291" width="13.83203125" style="64" bestFit="1" customWidth="1"/>
    <col min="1292" max="1536" width="9.1640625" style="64"/>
    <col min="1537" max="1537" width="3.5" style="64" bestFit="1" customWidth="1"/>
    <col min="1538" max="1538" width="8.83203125" style="64" customWidth="1"/>
    <col min="1539" max="1539" width="10" style="64" customWidth="1"/>
    <col min="1540" max="1540" width="8.5" style="64" customWidth="1"/>
    <col min="1541" max="1541" width="8.6640625" style="64" customWidth="1"/>
    <col min="1542" max="1542" width="12.5" style="64" customWidth="1"/>
    <col min="1543" max="1544" width="13.83203125" style="64" bestFit="1" customWidth="1"/>
    <col min="1545" max="1545" width="11.6640625" style="64" customWidth="1"/>
    <col min="1546" max="1546" width="12.6640625" style="64" bestFit="1" customWidth="1"/>
    <col min="1547" max="1547" width="13.83203125" style="64" bestFit="1" customWidth="1"/>
    <col min="1548" max="1792" width="9.1640625" style="64"/>
    <col min="1793" max="1793" width="3.5" style="64" bestFit="1" customWidth="1"/>
    <col min="1794" max="1794" width="8.83203125" style="64" customWidth="1"/>
    <col min="1795" max="1795" width="10" style="64" customWidth="1"/>
    <col min="1796" max="1796" width="8.5" style="64" customWidth="1"/>
    <col min="1797" max="1797" width="8.6640625" style="64" customWidth="1"/>
    <col min="1798" max="1798" width="12.5" style="64" customWidth="1"/>
    <col min="1799" max="1800" width="13.83203125" style="64" bestFit="1" customWidth="1"/>
    <col min="1801" max="1801" width="11.6640625" style="64" customWidth="1"/>
    <col min="1802" max="1802" width="12.6640625" style="64" bestFit="1" customWidth="1"/>
    <col min="1803" max="1803" width="13.83203125" style="64" bestFit="1" customWidth="1"/>
    <col min="1804" max="2048" width="9.1640625" style="64"/>
    <col min="2049" max="2049" width="3.5" style="64" bestFit="1" customWidth="1"/>
    <col min="2050" max="2050" width="8.83203125" style="64" customWidth="1"/>
    <col min="2051" max="2051" width="10" style="64" customWidth="1"/>
    <col min="2052" max="2052" width="8.5" style="64" customWidth="1"/>
    <col min="2053" max="2053" width="8.6640625" style="64" customWidth="1"/>
    <col min="2054" max="2054" width="12.5" style="64" customWidth="1"/>
    <col min="2055" max="2056" width="13.83203125" style="64" bestFit="1" customWidth="1"/>
    <col min="2057" max="2057" width="11.6640625" style="64" customWidth="1"/>
    <col min="2058" max="2058" width="12.6640625" style="64" bestFit="1" customWidth="1"/>
    <col min="2059" max="2059" width="13.83203125" style="64" bestFit="1" customWidth="1"/>
    <col min="2060" max="2304" width="9.1640625" style="64"/>
    <col min="2305" max="2305" width="3.5" style="64" bestFit="1" customWidth="1"/>
    <col min="2306" max="2306" width="8.83203125" style="64" customWidth="1"/>
    <col min="2307" max="2307" width="10" style="64" customWidth="1"/>
    <col min="2308" max="2308" width="8.5" style="64" customWidth="1"/>
    <col min="2309" max="2309" width="8.6640625" style="64" customWidth="1"/>
    <col min="2310" max="2310" width="12.5" style="64" customWidth="1"/>
    <col min="2311" max="2312" width="13.83203125" style="64" bestFit="1" customWidth="1"/>
    <col min="2313" max="2313" width="11.6640625" style="64" customWidth="1"/>
    <col min="2314" max="2314" width="12.6640625" style="64" bestFit="1" customWidth="1"/>
    <col min="2315" max="2315" width="13.83203125" style="64" bestFit="1" customWidth="1"/>
    <col min="2316" max="2560" width="9.1640625" style="64"/>
    <col min="2561" max="2561" width="3.5" style="64" bestFit="1" customWidth="1"/>
    <col min="2562" max="2562" width="8.83203125" style="64" customWidth="1"/>
    <col min="2563" max="2563" width="10" style="64" customWidth="1"/>
    <col min="2564" max="2564" width="8.5" style="64" customWidth="1"/>
    <col min="2565" max="2565" width="8.6640625" style="64" customWidth="1"/>
    <col min="2566" max="2566" width="12.5" style="64" customWidth="1"/>
    <col min="2567" max="2568" width="13.83203125" style="64" bestFit="1" customWidth="1"/>
    <col min="2569" max="2569" width="11.6640625" style="64" customWidth="1"/>
    <col min="2570" max="2570" width="12.6640625" style="64" bestFit="1" customWidth="1"/>
    <col min="2571" max="2571" width="13.83203125" style="64" bestFit="1" customWidth="1"/>
    <col min="2572" max="2816" width="9.1640625" style="64"/>
    <col min="2817" max="2817" width="3.5" style="64" bestFit="1" customWidth="1"/>
    <col min="2818" max="2818" width="8.83203125" style="64" customWidth="1"/>
    <col min="2819" max="2819" width="10" style="64" customWidth="1"/>
    <col min="2820" max="2820" width="8.5" style="64" customWidth="1"/>
    <col min="2821" max="2821" width="8.6640625" style="64" customWidth="1"/>
    <col min="2822" max="2822" width="12.5" style="64" customWidth="1"/>
    <col min="2823" max="2824" width="13.83203125" style="64" bestFit="1" customWidth="1"/>
    <col min="2825" max="2825" width="11.6640625" style="64" customWidth="1"/>
    <col min="2826" max="2826" width="12.6640625" style="64" bestFit="1" customWidth="1"/>
    <col min="2827" max="2827" width="13.83203125" style="64" bestFit="1" customWidth="1"/>
    <col min="2828" max="3072" width="9.1640625" style="64"/>
    <col min="3073" max="3073" width="3.5" style="64" bestFit="1" customWidth="1"/>
    <col min="3074" max="3074" width="8.83203125" style="64" customWidth="1"/>
    <col min="3075" max="3075" width="10" style="64" customWidth="1"/>
    <col min="3076" max="3076" width="8.5" style="64" customWidth="1"/>
    <col min="3077" max="3077" width="8.6640625" style="64" customWidth="1"/>
    <col min="3078" max="3078" width="12.5" style="64" customWidth="1"/>
    <col min="3079" max="3080" width="13.83203125" style="64" bestFit="1" customWidth="1"/>
    <col min="3081" max="3081" width="11.6640625" style="64" customWidth="1"/>
    <col min="3082" max="3082" width="12.6640625" style="64" bestFit="1" customWidth="1"/>
    <col min="3083" max="3083" width="13.83203125" style="64" bestFit="1" customWidth="1"/>
    <col min="3084" max="3328" width="9.1640625" style="64"/>
    <col min="3329" max="3329" width="3.5" style="64" bestFit="1" customWidth="1"/>
    <col min="3330" max="3330" width="8.83203125" style="64" customWidth="1"/>
    <col min="3331" max="3331" width="10" style="64" customWidth="1"/>
    <col min="3332" max="3332" width="8.5" style="64" customWidth="1"/>
    <col min="3333" max="3333" width="8.6640625" style="64" customWidth="1"/>
    <col min="3334" max="3334" width="12.5" style="64" customWidth="1"/>
    <col min="3335" max="3336" width="13.83203125" style="64" bestFit="1" customWidth="1"/>
    <col min="3337" max="3337" width="11.6640625" style="64" customWidth="1"/>
    <col min="3338" max="3338" width="12.6640625" style="64" bestFit="1" customWidth="1"/>
    <col min="3339" max="3339" width="13.83203125" style="64" bestFit="1" customWidth="1"/>
    <col min="3340" max="3584" width="9.1640625" style="64"/>
    <col min="3585" max="3585" width="3.5" style="64" bestFit="1" customWidth="1"/>
    <col min="3586" max="3586" width="8.83203125" style="64" customWidth="1"/>
    <col min="3587" max="3587" width="10" style="64" customWidth="1"/>
    <col min="3588" max="3588" width="8.5" style="64" customWidth="1"/>
    <col min="3589" max="3589" width="8.6640625" style="64" customWidth="1"/>
    <col min="3590" max="3590" width="12.5" style="64" customWidth="1"/>
    <col min="3591" max="3592" width="13.83203125" style="64" bestFit="1" customWidth="1"/>
    <col min="3593" max="3593" width="11.6640625" style="64" customWidth="1"/>
    <col min="3594" max="3594" width="12.6640625" style="64" bestFit="1" customWidth="1"/>
    <col min="3595" max="3595" width="13.83203125" style="64" bestFit="1" customWidth="1"/>
    <col min="3596" max="3840" width="9.1640625" style="64"/>
    <col min="3841" max="3841" width="3.5" style="64" bestFit="1" customWidth="1"/>
    <col min="3842" max="3842" width="8.83203125" style="64" customWidth="1"/>
    <col min="3843" max="3843" width="10" style="64" customWidth="1"/>
    <col min="3844" max="3844" width="8.5" style="64" customWidth="1"/>
    <col min="3845" max="3845" width="8.6640625" style="64" customWidth="1"/>
    <col min="3846" max="3846" width="12.5" style="64" customWidth="1"/>
    <col min="3847" max="3848" width="13.83203125" style="64" bestFit="1" customWidth="1"/>
    <col min="3849" max="3849" width="11.6640625" style="64" customWidth="1"/>
    <col min="3850" max="3850" width="12.6640625" style="64" bestFit="1" customWidth="1"/>
    <col min="3851" max="3851" width="13.83203125" style="64" bestFit="1" customWidth="1"/>
    <col min="3852" max="4096" width="9.1640625" style="64"/>
    <col min="4097" max="4097" width="3.5" style="64" bestFit="1" customWidth="1"/>
    <col min="4098" max="4098" width="8.83203125" style="64" customWidth="1"/>
    <col min="4099" max="4099" width="10" style="64" customWidth="1"/>
    <col min="4100" max="4100" width="8.5" style="64" customWidth="1"/>
    <col min="4101" max="4101" width="8.6640625" style="64" customWidth="1"/>
    <col min="4102" max="4102" width="12.5" style="64" customWidth="1"/>
    <col min="4103" max="4104" width="13.83203125" style="64" bestFit="1" customWidth="1"/>
    <col min="4105" max="4105" width="11.6640625" style="64" customWidth="1"/>
    <col min="4106" max="4106" width="12.6640625" style="64" bestFit="1" customWidth="1"/>
    <col min="4107" max="4107" width="13.83203125" style="64" bestFit="1" customWidth="1"/>
    <col min="4108" max="4352" width="9.1640625" style="64"/>
    <col min="4353" max="4353" width="3.5" style="64" bestFit="1" customWidth="1"/>
    <col min="4354" max="4354" width="8.83203125" style="64" customWidth="1"/>
    <col min="4355" max="4355" width="10" style="64" customWidth="1"/>
    <col min="4356" max="4356" width="8.5" style="64" customWidth="1"/>
    <col min="4357" max="4357" width="8.6640625" style="64" customWidth="1"/>
    <col min="4358" max="4358" width="12.5" style="64" customWidth="1"/>
    <col min="4359" max="4360" width="13.83203125" style="64" bestFit="1" customWidth="1"/>
    <col min="4361" max="4361" width="11.6640625" style="64" customWidth="1"/>
    <col min="4362" max="4362" width="12.6640625" style="64" bestFit="1" customWidth="1"/>
    <col min="4363" max="4363" width="13.83203125" style="64" bestFit="1" customWidth="1"/>
    <col min="4364" max="4608" width="9.1640625" style="64"/>
    <col min="4609" max="4609" width="3.5" style="64" bestFit="1" customWidth="1"/>
    <col min="4610" max="4610" width="8.83203125" style="64" customWidth="1"/>
    <col min="4611" max="4611" width="10" style="64" customWidth="1"/>
    <col min="4612" max="4612" width="8.5" style="64" customWidth="1"/>
    <col min="4613" max="4613" width="8.6640625" style="64" customWidth="1"/>
    <col min="4614" max="4614" width="12.5" style="64" customWidth="1"/>
    <col min="4615" max="4616" width="13.83203125" style="64" bestFit="1" customWidth="1"/>
    <col min="4617" max="4617" width="11.6640625" style="64" customWidth="1"/>
    <col min="4618" max="4618" width="12.6640625" style="64" bestFit="1" customWidth="1"/>
    <col min="4619" max="4619" width="13.83203125" style="64" bestFit="1" customWidth="1"/>
    <col min="4620" max="4864" width="9.1640625" style="64"/>
    <col min="4865" max="4865" width="3.5" style="64" bestFit="1" customWidth="1"/>
    <col min="4866" max="4866" width="8.83203125" style="64" customWidth="1"/>
    <col min="4867" max="4867" width="10" style="64" customWidth="1"/>
    <col min="4868" max="4868" width="8.5" style="64" customWidth="1"/>
    <col min="4869" max="4869" width="8.6640625" style="64" customWidth="1"/>
    <col min="4870" max="4870" width="12.5" style="64" customWidth="1"/>
    <col min="4871" max="4872" width="13.83203125" style="64" bestFit="1" customWidth="1"/>
    <col min="4873" max="4873" width="11.6640625" style="64" customWidth="1"/>
    <col min="4874" max="4874" width="12.6640625" style="64" bestFit="1" customWidth="1"/>
    <col min="4875" max="4875" width="13.83203125" style="64" bestFit="1" customWidth="1"/>
    <col min="4876" max="5120" width="9.1640625" style="64"/>
    <col min="5121" max="5121" width="3.5" style="64" bestFit="1" customWidth="1"/>
    <col min="5122" max="5122" width="8.83203125" style="64" customWidth="1"/>
    <col min="5123" max="5123" width="10" style="64" customWidth="1"/>
    <col min="5124" max="5124" width="8.5" style="64" customWidth="1"/>
    <col min="5125" max="5125" width="8.6640625" style="64" customWidth="1"/>
    <col min="5126" max="5126" width="12.5" style="64" customWidth="1"/>
    <col min="5127" max="5128" width="13.83203125" style="64" bestFit="1" customWidth="1"/>
    <col min="5129" max="5129" width="11.6640625" style="64" customWidth="1"/>
    <col min="5130" max="5130" width="12.6640625" style="64" bestFit="1" customWidth="1"/>
    <col min="5131" max="5131" width="13.83203125" style="64" bestFit="1" customWidth="1"/>
    <col min="5132" max="5376" width="9.1640625" style="64"/>
    <col min="5377" max="5377" width="3.5" style="64" bestFit="1" customWidth="1"/>
    <col min="5378" max="5378" width="8.83203125" style="64" customWidth="1"/>
    <col min="5379" max="5379" width="10" style="64" customWidth="1"/>
    <col min="5380" max="5380" width="8.5" style="64" customWidth="1"/>
    <col min="5381" max="5381" width="8.6640625" style="64" customWidth="1"/>
    <col min="5382" max="5382" width="12.5" style="64" customWidth="1"/>
    <col min="5383" max="5384" width="13.83203125" style="64" bestFit="1" customWidth="1"/>
    <col min="5385" max="5385" width="11.6640625" style="64" customWidth="1"/>
    <col min="5386" max="5386" width="12.6640625" style="64" bestFit="1" customWidth="1"/>
    <col min="5387" max="5387" width="13.83203125" style="64" bestFit="1" customWidth="1"/>
    <col min="5388" max="5632" width="9.1640625" style="64"/>
    <col min="5633" max="5633" width="3.5" style="64" bestFit="1" customWidth="1"/>
    <col min="5634" max="5634" width="8.83203125" style="64" customWidth="1"/>
    <col min="5635" max="5635" width="10" style="64" customWidth="1"/>
    <col min="5636" max="5636" width="8.5" style="64" customWidth="1"/>
    <col min="5637" max="5637" width="8.6640625" style="64" customWidth="1"/>
    <col min="5638" max="5638" width="12.5" style="64" customWidth="1"/>
    <col min="5639" max="5640" width="13.83203125" style="64" bestFit="1" customWidth="1"/>
    <col min="5641" max="5641" width="11.6640625" style="64" customWidth="1"/>
    <col min="5642" max="5642" width="12.6640625" style="64" bestFit="1" customWidth="1"/>
    <col min="5643" max="5643" width="13.83203125" style="64" bestFit="1" customWidth="1"/>
    <col min="5644" max="5888" width="9.1640625" style="64"/>
    <col min="5889" max="5889" width="3.5" style="64" bestFit="1" customWidth="1"/>
    <col min="5890" max="5890" width="8.83203125" style="64" customWidth="1"/>
    <col min="5891" max="5891" width="10" style="64" customWidth="1"/>
    <col min="5892" max="5892" width="8.5" style="64" customWidth="1"/>
    <col min="5893" max="5893" width="8.6640625" style="64" customWidth="1"/>
    <col min="5894" max="5894" width="12.5" style="64" customWidth="1"/>
    <col min="5895" max="5896" width="13.83203125" style="64" bestFit="1" customWidth="1"/>
    <col min="5897" max="5897" width="11.6640625" style="64" customWidth="1"/>
    <col min="5898" max="5898" width="12.6640625" style="64" bestFit="1" customWidth="1"/>
    <col min="5899" max="5899" width="13.83203125" style="64" bestFit="1" customWidth="1"/>
    <col min="5900" max="6144" width="9.1640625" style="64"/>
    <col min="6145" max="6145" width="3.5" style="64" bestFit="1" customWidth="1"/>
    <col min="6146" max="6146" width="8.83203125" style="64" customWidth="1"/>
    <col min="6147" max="6147" width="10" style="64" customWidth="1"/>
    <col min="6148" max="6148" width="8.5" style="64" customWidth="1"/>
    <col min="6149" max="6149" width="8.6640625" style="64" customWidth="1"/>
    <col min="6150" max="6150" width="12.5" style="64" customWidth="1"/>
    <col min="6151" max="6152" width="13.83203125" style="64" bestFit="1" customWidth="1"/>
    <col min="6153" max="6153" width="11.6640625" style="64" customWidth="1"/>
    <col min="6154" max="6154" width="12.6640625" style="64" bestFit="1" customWidth="1"/>
    <col min="6155" max="6155" width="13.83203125" style="64" bestFit="1" customWidth="1"/>
    <col min="6156" max="6400" width="9.1640625" style="64"/>
    <col min="6401" max="6401" width="3.5" style="64" bestFit="1" customWidth="1"/>
    <col min="6402" max="6402" width="8.83203125" style="64" customWidth="1"/>
    <col min="6403" max="6403" width="10" style="64" customWidth="1"/>
    <col min="6404" max="6404" width="8.5" style="64" customWidth="1"/>
    <col min="6405" max="6405" width="8.6640625" style="64" customWidth="1"/>
    <col min="6406" max="6406" width="12.5" style="64" customWidth="1"/>
    <col min="6407" max="6408" width="13.83203125" style="64" bestFit="1" customWidth="1"/>
    <col min="6409" max="6409" width="11.6640625" style="64" customWidth="1"/>
    <col min="6410" max="6410" width="12.6640625" style="64" bestFit="1" customWidth="1"/>
    <col min="6411" max="6411" width="13.83203125" style="64" bestFit="1" customWidth="1"/>
    <col min="6412" max="6656" width="9.1640625" style="64"/>
    <col min="6657" max="6657" width="3.5" style="64" bestFit="1" customWidth="1"/>
    <col min="6658" max="6658" width="8.83203125" style="64" customWidth="1"/>
    <col min="6659" max="6659" width="10" style="64" customWidth="1"/>
    <col min="6660" max="6660" width="8.5" style="64" customWidth="1"/>
    <col min="6661" max="6661" width="8.6640625" style="64" customWidth="1"/>
    <col min="6662" max="6662" width="12.5" style="64" customWidth="1"/>
    <col min="6663" max="6664" width="13.83203125" style="64" bestFit="1" customWidth="1"/>
    <col min="6665" max="6665" width="11.6640625" style="64" customWidth="1"/>
    <col min="6666" max="6666" width="12.6640625" style="64" bestFit="1" customWidth="1"/>
    <col min="6667" max="6667" width="13.83203125" style="64" bestFit="1" customWidth="1"/>
    <col min="6668" max="6912" width="9.1640625" style="64"/>
    <col min="6913" max="6913" width="3.5" style="64" bestFit="1" customWidth="1"/>
    <col min="6914" max="6914" width="8.83203125" style="64" customWidth="1"/>
    <col min="6915" max="6915" width="10" style="64" customWidth="1"/>
    <col min="6916" max="6916" width="8.5" style="64" customWidth="1"/>
    <col min="6917" max="6917" width="8.6640625" style="64" customWidth="1"/>
    <col min="6918" max="6918" width="12.5" style="64" customWidth="1"/>
    <col min="6919" max="6920" width="13.83203125" style="64" bestFit="1" customWidth="1"/>
    <col min="6921" max="6921" width="11.6640625" style="64" customWidth="1"/>
    <col min="6922" max="6922" width="12.6640625" style="64" bestFit="1" customWidth="1"/>
    <col min="6923" max="6923" width="13.83203125" style="64" bestFit="1" customWidth="1"/>
    <col min="6924" max="7168" width="9.1640625" style="64"/>
    <col min="7169" max="7169" width="3.5" style="64" bestFit="1" customWidth="1"/>
    <col min="7170" max="7170" width="8.83203125" style="64" customWidth="1"/>
    <col min="7171" max="7171" width="10" style="64" customWidth="1"/>
    <col min="7172" max="7172" width="8.5" style="64" customWidth="1"/>
    <col min="7173" max="7173" width="8.6640625" style="64" customWidth="1"/>
    <col min="7174" max="7174" width="12.5" style="64" customWidth="1"/>
    <col min="7175" max="7176" width="13.83203125" style="64" bestFit="1" customWidth="1"/>
    <col min="7177" max="7177" width="11.6640625" style="64" customWidth="1"/>
    <col min="7178" max="7178" width="12.6640625" style="64" bestFit="1" customWidth="1"/>
    <col min="7179" max="7179" width="13.83203125" style="64" bestFit="1" customWidth="1"/>
    <col min="7180" max="7424" width="9.1640625" style="64"/>
    <col min="7425" max="7425" width="3.5" style="64" bestFit="1" customWidth="1"/>
    <col min="7426" max="7426" width="8.83203125" style="64" customWidth="1"/>
    <col min="7427" max="7427" width="10" style="64" customWidth="1"/>
    <col min="7428" max="7428" width="8.5" style="64" customWidth="1"/>
    <col min="7429" max="7429" width="8.6640625" style="64" customWidth="1"/>
    <col min="7430" max="7430" width="12.5" style="64" customWidth="1"/>
    <col min="7431" max="7432" width="13.83203125" style="64" bestFit="1" customWidth="1"/>
    <col min="7433" max="7433" width="11.6640625" style="64" customWidth="1"/>
    <col min="7434" max="7434" width="12.6640625" style="64" bestFit="1" customWidth="1"/>
    <col min="7435" max="7435" width="13.83203125" style="64" bestFit="1" customWidth="1"/>
    <col min="7436" max="7680" width="9.1640625" style="64"/>
    <col min="7681" max="7681" width="3.5" style="64" bestFit="1" customWidth="1"/>
    <col min="7682" max="7682" width="8.83203125" style="64" customWidth="1"/>
    <col min="7683" max="7683" width="10" style="64" customWidth="1"/>
    <col min="7684" max="7684" width="8.5" style="64" customWidth="1"/>
    <col min="7685" max="7685" width="8.6640625" style="64" customWidth="1"/>
    <col min="7686" max="7686" width="12.5" style="64" customWidth="1"/>
    <col min="7687" max="7688" width="13.83203125" style="64" bestFit="1" customWidth="1"/>
    <col min="7689" max="7689" width="11.6640625" style="64" customWidth="1"/>
    <col min="7690" max="7690" width="12.6640625" style="64" bestFit="1" customWidth="1"/>
    <col min="7691" max="7691" width="13.83203125" style="64" bestFit="1" customWidth="1"/>
    <col min="7692" max="7936" width="9.1640625" style="64"/>
    <col min="7937" max="7937" width="3.5" style="64" bestFit="1" customWidth="1"/>
    <col min="7938" max="7938" width="8.83203125" style="64" customWidth="1"/>
    <col min="7939" max="7939" width="10" style="64" customWidth="1"/>
    <col min="7940" max="7940" width="8.5" style="64" customWidth="1"/>
    <col min="7941" max="7941" width="8.6640625" style="64" customWidth="1"/>
    <col min="7942" max="7942" width="12.5" style="64" customWidth="1"/>
    <col min="7943" max="7944" width="13.83203125" style="64" bestFit="1" customWidth="1"/>
    <col min="7945" max="7945" width="11.6640625" style="64" customWidth="1"/>
    <col min="7946" max="7946" width="12.6640625" style="64" bestFit="1" customWidth="1"/>
    <col min="7947" max="7947" width="13.83203125" style="64" bestFit="1" customWidth="1"/>
    <col min="7948" max="8192" width="9.1640625" style="64"/>
    <col min="8193" max="8193" width="3.5" style="64" bestFit="1" customWidth="1"/>
    <col min="8194" max="8194" width="8.83203125" style="64" customWidth="1"/>
    <col min="8195" max="8195" width="10" style="64" customWidth="1"/>
    <col min="8196" max="8196" width="8.5" style="64" customWidth="1"/>
    <col min="8197" max="8197" width="8.6640625" style="64" customWidth="1"/>
    <col min="8198" max="8198" width="12.5" style="64" customWidth="1"/>
    <col min="8199" max="8200" width="13.83203125" style="64" bestFit="1" customWidth="1"/>
    <col min="8201" max="8201" width="11.6640625" style="64" customWidth="1"/>
    <col min="8202" max="8202" width="12.6640625" style="64" bestFit="1" customWidth="1"/>
    <col min="8203" max="8203" width="13.83203125" style="64" bestFit="1" customWidth="1"/>
    <col min="8204" max="8448" width="9.1640625" style="64"/>
    <col min="8449" max="8449" width="3.5" style="64" bestFit="1" customWidth="1"/>
    <col min="8450" max="8450" width="8.83203125" style="64" customWidth="1"/>
    <col min="8451" max="8451" width="10" style="64" customWidth="1"/>
    <col min="8452" max="8452" width="8.5" style="64" customWidth="1"/>
    <col min="8453" max="8453" width="8.6640625" style="64" customWidth="1"/>
    <col min="8454" max="8454" width="12.5" style="64" customWidth="1"/>
    <col min="8455" max="8456" width="13.83203125" style="64" bestFit="1" customWidth="1"/>
    <col min="8457" max="8457" width="11.6640625" style="64" customWidth="1"/>
    <col min="8458" max="8458" width="12.6640625" style="64" bestFit="1" customWidth="1"/>
    <col min="8459" max="8459" width="13.83203125" style="64" bestFit="1" customWidth="1"/>
    <col min="8460" max="8704" width="9.1640625" style="64"/>
    <col min="8705" max="8705" width="3.5" style="64" bestFit="1" customWidth="1"/>
    <col min="8706" max="8706" width="8.83203125" style="64" customWidth="1"/>
    <col min="8707" max="8707" width="10" style="64" customWidth="1"/>
    <col min="8708" max="8708" width="8.5" style="64" customWidth="1"/>
    <col min="8709" max="8709" width="8.6640625" style="64" customWidth="1"/>
    <col min="8710" max="8710" width="12.5" style="64" customWidth="1"/>
    <col min="8711" max="8712" width="13.83203125" style="64" bestFit="1" customWidth="1"/>
    <col min="8713" max="8713" width="11.6640625" style="64" customWidth="1"/>
    <col min="8714" max="8714" width="12.6640625" style="64" bestFit="1" customWidth="1"/>
    <col min="8715" max="8715" width="13.83203125" style="64" bestFit="1" customWidth="1"/>
    <col min="8716" max="8960" width="9.1640625" style="64"/>
    <col min="8961" max="8961" width="3.5" style="64" bestFit="1" customWidth="1"/>
    <col min="8962" max="8962" width="8.83203125" style="64" customWidth="1"/>
    <col min="8963" max="8963" width="10" style="64" customWidth="1"/>
    <col min="8964" max="8964" width="8.5" style="64" customWidth="1"/>
    <col min="8965" max="8965" width="8.6640625" style="64" customWidth="1"/>
    <col min="8966" max="8966" width="12.5" style="64" customWidth="1"/>
    <col min="8967" max="8968" width="13.83203125" style="64" bestFit="1" customWidth="1"/>
    <col min="8969" max="8969" width="11.6640625" style="64" customWidth="1"/>
    <col min="8970" max="8970" width="12.6640625" style="64" bestFit="1" customWidth="1"/>
    <col min="8971" max="8971" width="13.83203125" style="64" bestFit="1" customWidth="1"/>
    <col min="8972" max="9216" width="9.1640625" style="64"/>
    <col min="9217" max="9217" width="3.5" style="64" bestFit="1" customWidth="1"/>
    <col min="9218" max="9218" width="8.83203125" style="64" customWidth="1"/>
    <col min="9219" max="9219" width="10" style="64" customWidth="1"/>
    <col min="9220" max="9220" width="8.5" style="64" customWidth="1"/>
    <col min="9221" max="9221" width="8.6640625" style="64" customWidth="1"/>
    <col min="9222" max="9222" width="12.5" style="64" customWidth="1"/>
    <col min="9223" max="9224" width="13.83203125" style="64" bestFit="1" customWidth="1"/>
    <col min="9225" max="9225" width="11.6640625" style="64" customWidth="1"/>
    <col min="9226" max="9226" width="12.6640625" style="64" bestFit="1" customWidth="1"/>
    <col min="9227" max="9227" width="13.83203125" style="64" bestFit="1" customWidth="1"/>
    <col min="9228" max="9472" width="9.1640625" style="64"/>
    <col min="9473" max="9473" width="3.5" style="64" bestFit="1" customWidth="1"/>
    <col min="9474" max="9474" width="8.83203125" style="64" customWidth="1"/>
    <col min="9475" max="9475" width="10" style="64" customWidth="1"/>
    <col min="9476" max="9476" width="8.5" style="64" customWidth="1"/>
    <col min="9477" max="9477" width="8.6640625" style="64" customWidth="1"/>
    <col min="9478" max="9478" width="12.5" style="64" customWidth="1"/>
    <col min="9479" max="9480" width="13.83203125" style="64" bestFit="1" customWidth="1"/>
    <col min="9481" max="9481" width="11.6640625" style="64" customWidth="1"/>
    <col min="9482" max="9482" width="12.6640625" style="64" bestFit="1" customWidth="1"/>
    <col min="9483" max="9483" width="13.83203125" style="64" bestFit="1" customWidth="1"/>
    <col min="9484" max="9728" width="9.1640625" style="64"/>
    <col min="9729" max="9729" width="3.5" style="64" bestFit="1" customWidth="1"/>
    <col min="9730" max="9730" width="8.83203125" style="64" customWidth="1"/>
    <col min="9731" max="9731" width="10" style="64" customWidth="1"/>
    <col min="9732" max="9732" width="8.5" style="64" customWidth="1"/>
    <col min="9733" max="9733" width="8.6640625" style="64" customWidth="1"/>
    <col min="9734" max="9734" width="12.5" style="64" customWidth="1"/>
    <col min="9735" max="9736" width="13.83203125" style="64" bestFit="1" customWidth="1"/>
    <col min="9737" max="9737" width="11.6640625" style="64" customWidth="1"/>
    <col min="9738" max="9738" width="12.6640625" style="64" bestFit="1" customWidth="1"/>
    <col min="9739" max="9739" width="13.83203125" style="64" bestFit="1" customWidth="1"/>
    <col min="9740" max="9984" width="9.1640625" style="64"/>
    <col min="9985" max="9985" width="3.5" style="64" bestFit="1" customWidth="1"/>
    <col min="9986" max="9986" width="8.83203125" style="64" customWidth="1"/>
    <col min="9987" max="9987" width="10" style="64" customWidth="1"/>
    <col min="9988" max="9988" width="8.5" style="64" customWidth="1"/>
    <col min="9989" max="9989" width="8.6640625" style="64" customWidth="1"/>
    <col min="9990" max="9990" width="12.5" style="64" customWidth="1"/>
    <col min="9991" max="9992" width="13.83203125" style="64" bestFit="1" customWidth="1"/>
    <col min="9993" max="9993" width="11.6640625" style="64" customWidth="1"/>
    <col min="9994" max="9994" width="12.6640625" style="64" bestFit="1" customWidth="1"/>
    <col min="9995" max="9995" width="13.83203125" style="64" bestFit="1" customWidth="1"/>
    <col min="9996" max="10240" width="9.1640625" style="64"/>
    <col min="10241" max="10241" width="3.5" style="64" bestFit="1" customWidth="1"/>
    <col min="10242" max="10242" width="8.83203125" style="64" customWidth="1"/>
    <col min="10243" max="10243" width="10" style="64" customWidth="1"/>
    <col min="10244" max="10244" width="8.5" style="64" customWidth="1"/>
    <col min="10245" max="10245" width="8.6640625" style="64" customWidth="1"/>
    <col min="10246" max="10246" width="12.5" style="64" customWidth="1"/>
    <col min="10247" max="10248" width="13.83203125" style="64" bestFit="1" customWidth="1"/>
    <col min="10249" max="10249" width="11.6640625" style="64" customWidth="1"/>
    <col min="10250" max="10250" width="12.6640625" style="64" bestFit="1" customWidth="1"/>
    <col min="10251" max="10251" width="13.83203125" style="64" bestFit="1" customWidth="1"/>
    <col min="10252" max="10496" width="9.1640625" style="64"/>
    <col min="10497" max="10497" width="3.5" style="64" bestFit="1" customWidth="1"/>
    <col min="10498" max="10498" width="8.83203125" style="64" customWidth="1"/>
    <col min="10499" max="10499" width="10" style="64" customWidth="1"/>
    <col min="10500" max="10500" width="8.5" style="64" customWidth="1"/>
    <col min="10501" max="10501" width="8.6640625" style="64" customWidth="1"/>
    <col min="10502" max="10502" width="12.5" style="64" customWidth="1"/>
    <col min="10503" max="10504" width="13.83203125" style="64" bestFit="1" customWidth="1"/>
    <col min="10505" max="10505" width="11.6640625" style="64" customWidth="1"/>
    <col min="10506" max="10506" width="12.6640625" style="64" bestFit="1" customWidth="1"/>
    <col min="10507" max="10507" width="13.83203125" style="64" bestFit="1" customWidth="1"/>
    <col min="10508" max="10752" width="9.1640625" style="64"/>
    <col min="10753" max="10753" width="3.5" style="64" bestFit="1" customWidth="1"/>
    <col min="10754" max="10754" width="8.83203125" style="64" customWidth="1"/>
    <col min="10755" max="10755" width="10" style="64" customWidth="1"/>
    <col min="10756" max="10756" width="8.5" style="64" customWidth="1"/>
    <col min="10757" max="10757" width="8.6640625" style="64" customWidth="1"/>
    <col min="10758" max="10758" width="12.5" style="64" customWidth="1"/>
    <col min="10759" max="10760" width="13.83203125" style="64" bestFit="1" customWidth="1"/>
    <col min="10761" max="10761" width="11.6640625" style="64" customWidth="1"/>
    <col min="10762" max="10762" width="12.6640625" style="64" bestFit="1" customWidth="1"/>
    <col min="10763" max="10763" width="13.83203125" style="64" bestFit="1" customWidth="1"/>
    <col min="10764" max="11008" width="9.1640625" style="64"/>
    <col min="11009" max="11009" width="3.5" style="64" bestFit="1" customWidth="1"/>
    <col min="11010" max="11010" width="8.83203125" style="64" customWidth="1"/>
    <col min="11011" max="11011" width="10" style="64" customWidth="1"/>
    <col min="11012" max="11012" width="8.5" style="64" customWidth="1"/>
    <col min="11013" max="11013" width="8.6640625" style="64" customWidth="1"/>
    <col min="11014" max="11014" width="12.5" style="64" customWidth="1"/>
    <col min="11015" max="11016" width="13.83203125" style="64" bestFit="1" customWidth="1"/>
    <col min="11017" max="11017" width="11.6640625" style="64" customWidth="1"/>
    <col min="11018" max="11018" width="12.6640625" style="64" bestFit="1" customWidth="1"/>
    <col min="11019" max="11019" width="13.83203125" style="64" bestFit="1" customWidth="1"/>
    <col min="11020" max="11264" width="9.1640625" style="64"/>
    <col min="11265" max="11265" width="3.5" style="64" bestFit="1" customWidth="1"/>
    <col min="11266" max="11266" width="8.83203125" style="64" customWidth="1"/>
    <col min="11267" max="11267" width="10" style="64" customWidth="1"/>
    <col min="11268" max="11268" width="8.5" style="64" customWidth="1"/>
    <col min="11269" max="11269" width="8.6640625" style="64" customWidth="1"/>
    <col min="11270" max="11270" width="12.5" style="64" customWidth="1"/>
    <col min="11271" max="11272" width="13.83203125" style="64" bestFit="1" customWidth="1"/>
    <col min="11273" max="11273" width="11.6640625" style="64" customWidth="1"/>
    <col min="11274" max="11274" width="12.6640625" style="64" bestFit="1" customWidth="1"/>
    <col min="11275" max="11275" width="13.83203125" style="64" bestFit="1" customWidth="1"/>
    <col min="11276" max="11520" width="9.1640625" style="64"/>
    <col min="11521" max="11521" width="3.5" style="64" bestFit="1" customWidth="1"/>
    <col min="11522" max="11522" width="8.83203125" style="64" customWidth="1"/>
    <col min="11523" max="11523" width="10" style="64" customWidth="1"/>
    <col min="11524" max="11524" width="8.5" style="64" customWidth="1"/>
    <col min="11525" max="11525" width="8.6640625" style="64" customWidth="1"/>
    <col min="11526" max="11526" width="12.5" style="64" customWidth="1"/>
    <col min="11527" max="11528" width="13.83203125" style="64" bestFit="1" customWidth="1"/>
    <col min="11529" max="11529" width="11.6640625" style="64" customWidth="1"/>
    <col min="11530" max="11530" width="12.6640625" style="64" bestFit="1" customWidth="1"/>
    <col min="11531" max="11531" width="13.83203125" style="64" bestFit="1" customWidth="1"/>
    <col min="11532" max="11776" width="9.1640625" style="64"/>
    <col min="11777" max="11777" width="3.5" style="64" bestFit="1" customWidth="1"/>
    <col min="11778" max="11778" width="8.83203125" style="64" customWidth="1"/>
    <col min="11779" max="11779" width="10" style="64" customWidth="1"/>
    <col min="11780" max="11780" width="8.5" style="64" customWidth="1"/>
    <col min="11781" max="11781" width="8.6640625" style="64" customWidth="1"/>
    <col min="11782" max="11782" width="12.5" style="64" customWidth="1"/>
    <col min="11783" max="11784" width="13.83203125" style="64" bestFit="1" customWidth="1"/>
    <col min="11785" max="11785" width="11.6640625" style="64" customWidth="1"/>
    <col min="11786" max="11786" width="12.6640625" style="64" bestFit="1" customWidth="1"/>
    <col min="11787" max="11787" width="13.83203125" style="64" bestFit="1" customWidth="1"/>
    <col min="11788" max="12032" width="9.1640625" style="64"/>
    <col min="12033" max="12033" width="3.5" style="64" bestFit="1" customWidth="1"/>
    <col min="12034" max="12034" width="8.83203125" style="64" customWidth="1"/>
    <col min="12035" max="12035" width="10" style="64" customWidth="1"/>
    <col min="12036" max="12036" width="8.5" style="64" customWidth="1"/>
    <col min="12037" max="12037" width="8.6640625" style="64" customWidth="1"/>
    <col min="12038" max="12038" width="12.5" style="64" customWidth="1"/>
    <col min="12039" max="12040" width="13.83203125" style="64" bestFit="1" customWidth="1"/>
    <col min="12041" max="12041" width="11.6640625" style="64" customWidth="1"/>
    <col min="12042" max="12042" width="12.6640625" style="64" bestFit="1" customWidth="1"/>
    <col min="12043" max="12043" width="13.83203125" style="64" bestFit="1" customWidth="1"/>
    <col min="12044" max="12288" width="9.1640625" style="64"/>
    <col min="12289" max="12289" width="3.5" style="64" bestFit="1" customWidth="1"/>
    <col min="12290" max="12290" width="8.83203125" style="64" customWidth="1"/>
    <col min="12291" max="12291" width="10" style="64" customWidth="1"/>
    <col min="12292" max="12292" width="8.5" style="64" customWidth="1"/>
    <col min="12293" max="12293" width="8.6640625" style="64" customWidth="1"/>
    <col min="12294" max="12294" width="12.5" style="64" customWidth="1"/>
    <col min="12295" max="12296" width="13.83203125" style="64" bestFit="1" customWidth="1"/>
    <col min="12297" max="12297" width="11.6640625" style="64" customWidth="1"/>
    <col min="12298" max="12298" width="12.6640625" style="64" bestFit="1" customWidth="1"/>
    <col min="12299" max="12299" width="13.83203125" style="64" bestFit="1" customWidth="1"/>
    <col min="12300" max="12544" width="9.1640625" style="64"/>
    <col min="12545" max="12545" width="3.5" style="64" bestFit="1" customWidth="1"/>
    <col min="12546" max="12546" width="8.83203125" style="64" customWidth="1"/>
    <col min="12547" max="12547" width="10" style="64" customWidth="1"/>
    <col min="12548" max="12548" width="8.5" style="64" customWidth="1"/>
    <col min="12549" max="12549" width="8.6640625" style="64" customWidth="1"/>
    <col min="12550" max="12550" width="12.5" style="64" customWidth="1"/>
    <col min="12551" max="12552" width="13.83203125" style="64" bestFit="1" customWidth="1"/>
    <col min="12553" max="12553" width="11.6640625" style="64" customWidth="1"/>
    <col min="12554" max="12554" width="12.6640625" style="64" bestFit="1" customWidth="1"/>
    <col min="12555" max="12555" width="13.83203125" style="64" bestFit="1" customWidth="1"/>
    <col min="12556" max="12800" width="9.1640625" style="64"/>
    <col min="12801" max="12801" width="3.5" style="64" bestFit="1" customWidth="1"/>
    <col min="12802" max="12802" width="8.83203125" style="64" customWidth="1"/>
    <col min="12803" max="12803" width="10" style="64" customWidth="1"/>
    <col min="12804" max="12804" width="8.5" style="64" customWidth="1"/>
    <col min="12805" max="12805" width="8.6640625" style="64" customWidth="1"/>
    <col min="12806" max="12806" width="12.5" style="64" customWidth="1"/>
    <col min="12807" max="12808" width="13.83203125" style="64" bestFit="1" customWidth="1"/>
    <col min="12809" max="12809" width="11.6640625" style="64" customWidth="1"/>
    <col min="12810" max="12810" width="12.6640625" style="64" bestFit="1" customWidth="1"/>
    <col min="12811" max="12811" width="13.83203125" style="64" bestFit="1" customWidth="1"/>
    <col min="12812" max="13056" width="9.1640625" style="64"/>
    <col min="13057" max="13057" width="3.5" style="64" bestFit="1" customWidth="1"/>
    <col min="13058" max="13058" width="8.83203125" style="64" customWidth="1"/>
    <col min="13059" max="13059" width="10" style="64" customWidth="1"/>
    <col min="13060" max="13060" width="8.5" style="64" customWidth="1"/>
    <col min="13061" max="13061" width="8.6640625" style="64" customWidth="1"/>
    <col min="13062" max="13062" width="12.5" style="64" customWidth="1"/>
    <col min="13063" max="13064" width="13.83203125" style="64" bestFit="1" customWidth="1"/>
    <col min="13065" max="13065" width="11.6640625" style="64" customWidth="1"/>
    <col min="13066" max="13066" width="12.6640625" style="64" bestFit="1" customWidth="1"/>
    <col min="13067" max="13067" width="13.83203125" style="64" bestFit="1" customWidth="1"/>
    <col min="13068" max="13312" width="9.1640625" style="64"/>
    <col min="13313" max="13313" width="3.5" style="64" bestFit="1" customWidth="1"/>
    <col min="13314" max="13314" width="8.83203125" style="64" customWidth="1"/>
    <col min="13315" max="13315" width="10" style="64" customWidth="1"/>
    <col min="13316" max="13316" width="8.5" style="64" customWidth="1"/>
    <col min="13317" max="13317" width="8.6640625" style="64" customWidth="1"/>
    <col min="13318" max="13318" width="12.5" style="64" customWidth="1"/>
    <col min="13319" max="13320" width="13.83203125" style="64" bestFit="1" customWidth="1"/>
    <col min="13321" max="13321" width="11.6640625" style="64" customWidth="1"/>
    <col min="13322" max="13322" width="12.6640625" style="64" bestFit="1" customWidth="1"/>
    <col min="13323" max="13323" width="13.83203125" style="64" bestFit="1" customWidth="1"/>
    <col min="13324" max="13568" width="9.1640625" style="64"/>
    <col min="13569" max="13569" width="3.5" style="64" bestFit="1" customWidth="1"/>
    <col min="13570" max="13570" width="8.83203125" style="64" customWidth="1"/>
    <col min="13571" max="13571" width="10" style="64" customWidth="1"/>
    <col min="13572" max="13572" width="8.5" style="64" customWidth="1"/>
    <col min="13573" max="13573" width="8.6640625" style="64" customWidth="1"/>
    <col min="13574" max="13574" width="12.5" style="64" customWidth="1"/>
    <col min="13575" max="13576" width="13.83203125" style="64" bestFit="1" customWidth="1"/>
    <col min="13577" max="13577" width="11.6640625" style="64" customWidth="1"/>
    <col min="13578" max="13578" width="12.6640625" style="64" bestFit="1" customWidth="1"/>
    <col min="13579" max="13579" width="13.83203125" style="64" bestFit="1" customWidth="1"/>
    <col min="13580" max="13824" width="9.1640625" style="64"/>
    <col min="13825" max="13825" width="3.5" style="64" bestFit="1" customWidth="1"/>
    <col min="13826" max="13826" width="8.83203125" style="64" customWidth="1"/>
    <col min="13827" max="13827" width="10" style="64" customWidth="1"/>
    <col min="13828" max="13828" width="8.5" style="64" customWidth="1"/>
    <col min="13829" max="13829" width="8.6640625" style="64" customWidth="1"/>
    <col min="13830" max="13830" width="12.5" style="64" customWidth="1"/>
    <col min="13831" max="13832" width="13.83203125" style="64" bestFit="1" customWidth="1"/>
    <col min="13833" max="13833" width="11.6640625" style="64" customWidth="1"/>
    <col min="13834" max="13834" width="12.6640625" style="64" bestFit="1" customWidth="1"/>
    <col min="13835" max="13835" width="13.83203125" style="64" bestFit="1" customWidth="1"/>
    <col min="13836" max="14080" width="9.1640625" style="64"/>
    <col min="14081" max="14081" width="3.5" style="64" bestFit="1" customWidth="1"/>
    <col min="14082" max="14082" width="8.83203125" style="64" customWidth="1"/>
    <col min="14083" max="14083" width="10" style="64" customWidth="1"/>
    <col min="14084" max="14084" width="8.5" style="64" customWidth="1"/>
    <col min="14085" max="14085" width="8.6640625" style="64" customWidth="1"/>
    <col min="14086" max="14086" width="12.5" style="64" customWidth="1"/>
    <col min="14087" max="14088" width="13.83203125" style="64" bestFit="1" customWidth="1"/>
    <col min="14089" max="14089" width="11.6640625" style="64" customWidth="1"/>
    <col min="14090" max="14090" width="12.6640625" style="64" bestFit="1" customWidth="1"/>
    <col min="14091" max="14091" width="13.83203125" style="64" bestFit="1" customWidth="1"/>
    <col min="14092" max="14336" width="9.1640625" style="64"/>
    <col min="14337" max="14337" width="3.5" style="64" bestFit="1" customWidth="1"/>
    <col min="14338" max="14338" width="8.83203125" style="64" customWidth="1"/>
    <col min="14339" max="14339" width="10" style="64" customWidth="1"/>
    <col min="14340" max="14340" width="8.5" style="64" customWidth="1"/>
    <col min="14341" max="14341" width="8.6640625" style="64" customWidth="1"/>
    <col min="14342" max="14342" width="12.5" style="64" customWidth="1"/>
    <col min="14343" max="14344" width="13.83203125" style="64" bestFit="1" customWidth="1"/>
    <col min="14345" max="14345" width="11.6640625" style="64" customWidth="1"/>
    <col min="14346" max="14346" width="12.6640625" style="64" bestFit="1" customWidth="1"/>
    <col min="14347" max="14347" width="13.83203125" style="64" bestFit="1" customWidth="1"/>
    <col min="14348" max="14592" width="9.1640625" style="64"/>
    <col min="14593" max="14593" width="3.5" style="64" bestFit="1" customWidth="1"/>
    <col min="14594" max="14594" width="8.83203125" style="64" customWidth="1"/>
    <col min="14595" max="14595" width="10" style="64" customWidth="1"/>
    <col min="14596" max="14596" width="8.5" style="64" customWidth="1"/>
    <col min="14597" max="14597" width="8.6640625" style="64" customWidth="1"/>
    <col min="14598" max="14598" width="12.5" style="64" customWidth="1"/>
    <col min="14599" max="14600" width="13.83203125" style="64" bestFit="1" customWidth="1"/>
    <col min="14601" max="14601" width="11.6640625" style="64" customWidth="1"/>
    <col min="14602" max="14602" width="12.6640625" style="64" bestFit="1" customWidth="1"/>
    <col min="14603" max="14603" width="13.83203125" style="64" bestFit="1" customWidth="1"/>
    <col min="14604" max="14848" width="9.1640625" style="64"/>
    <col min="14849" max="14849" width="3.5" style="64" bestFit="1" customWidth="1"/>
    <col min="14850" max="14850" width="8.83203125" style="64" customWidth="1"/>
    <col min="14851" max="14851" width="10" style="64" customWidth="1"/>
    <col min="14852" max="14852" width="8.5" style="64" customWidth="1"/>
    <col min="14853" max="14853" width="8.6640625" style="64" customWidth="1"/>
    <col min="14854" max="14854" width="12.5" style="64" customWidth="1"/>
    <col min="14855" max="14856" width="13.83203125" style="64" bestFit="1" customWidth="1"/>
    <col min="14857" max="14857" width="11.6640625" style="64" customWidth="1"/>
    <col min="14858" max="14858" width="12.6640625" style="64" bestFit="1" customWidth="1"/>
    <col min="14859" max="14859" width="13.83203125" style="64" bestFit="1" customWidth="1"/>
    <col min="14860" max="15104" width="9.1640625" style="64"/>
    <col min="15105" max="15105" width="3.5" style="64" bestFit="1" customWidth="1"/>
    <col min="15106" max="15106" width="8.83203125" style="64" customWidth="1"/>
    <col min="15107" max="15107" width="10" style="64" customWidth="1"/>
    <col min="15108" max="15108" width="8.5" style="64" customWidth="1"/>
    <col min="15109" max="15109" width="8.6640625" style="64" customWidth="1"/>
    <col min="15110" max="15110" width="12.5" style="64" customWidth="1"/>
    <col min="15111" max="15112" width="13.83203125" style="64" bestFit="1" customWidth="1"/>
    <col min="15113" max="15113" width="11.6640625" style="64" customWidth="1"/>
    <col min="15114" max="15114" width="12.6640625" style="64" bestFit="1" customWidth="1"/>
    <col min="15115" max="15115" width="13.83203125" style="64" bestFit="1" customWidth="1"/>
    <col min="15116" max="15360" width="9.1640625" style="64"/>
    <col min="15361" max="15361" width="3.5" style="64" bestFit="1" customWidth="1"/>
    <col min="15362" max="15362" width="8.83203125" style="64" customWidth="1"/>
    <col min="15363" max="15363" width="10" style="64" customWidth="1"/>
    <col min="15364" max="15364" width="8.5" style="64" customWidth="1"/>
    <col min="15365" max="15365" width="8.6640625" style="64" customWidth="1"/>
    <col min="15366" max="15366" width="12.5" style="64" customWidth="1"/>
    <col min="15367" max="15368" width="13.83203125" style="64" bestFit="1" customWidth="1"/>
    <col min="15369" max="15369" width="11.6640625" style="64" customWidth="1"/>
    <col min="15370" max="15370" width="12.6640625" style="64" bestFit="1" customWidth="1"/>
    <col min="15371" max="15371" width="13.83203125" style="64" bestFit="1" customWidth="1"/>
    <col min="15372" max="15616" width="9.1640625" style="64"/>
    <col min="15617" max="15617" width="3.5" style="64" bestFit="1" customWidth="1"/>
    <col min="15618" max="15618" width="8.83203125" style="64" customWidth="1"/>
    <col min="15619" max="15619" width="10" style="64" customWidth="1"/>
    <col min="15620" max="15620" width="8.5" style="64" customWidth="1"/>
    <col min="15621" max="15621" width="8.6640625" style="64" customWidth="1"/>
    <col min="15622" max="15622" width="12.5" style="64" customWidth="1"/>
    <col min="15623" max="15624" width="13.83203125" style="64" bestFit="1" customWidth="1"/>
    <col min="15625" max="15625" width="11.6640625" style="64" customWidth="1"/>
    <col min="15626" max="15626" width="12.6640625" style="64" bestFit="1" customWidth="1"/>
    <col min="15627" max="15627" width="13.83203125" style="64" bestFit="1" customWidth="1"/>
    <col min="15628" max="15872" width="9.1640625" style="64"/>
    <col min="15873" max="15873" width="3.5" style="64" bestFit="1" customWidth="1"/>
    <col min="15874" max="15874" width="8.83203125" style="64" customWidth="1"/>
    <col min="15875" max="15875" width="10" style="64" customWidth="1"/>
    <col min="15876" max="15876" width="8.5" style="64" customWidth="1"/>
    <col min="15877" max="15877" width="8.6640625" style="64" customWidth="1"/>
    <col min="15878" max="15878" width="12.5" style="64" customWidth="1"/>
    <col min="15879" max="15880" width="13.83203125" style="64" bestFit="1" customWidth="1"/>
    <col min="15881" max="15881" width="11.6640625" style="64" customWidth="1"/>
    <col min="15882" max="15882" width="12.6640625" style="64" bestFit="1" customWidth="1"/>
    <col min="15883" max="15883" width="13.83203125" style="64" bestFit="1" customWidth="1"/>
    <col min="15884" max="16128" width="9.1640625" style="64"/>
    <col min="16129" max="16129" width="3.5" style="64" bestFit="1" customWidth="1"/>
    <col min="16130" max="16130" width="8.83203125" style="64" customWidth="1"/>
    <col min="16131" max="16131" width="10" style="64" customWidth="1"/>
    <col min="16132" max="16132" width="8.5" style="64" customWidth="1"/>
    <col min="16133" max="16133" width="8.6640625" style="64" customWidth="1"/>
    <col min="16134" max="16134" width="12.5" style="64" customWidth="1"/>
    <col min="16135" max="16136" width="13.83203125" style="64" bestFit="1" customWidth="1"/>
    <col min="16137" max="16137" width="11.6640625" style="64" customWidth="1"/>
    <col min="16138" max="16138" width="12.6640625" style="64" bestFit="1" customWidth="1"/>
    <col min="16139" max="16139" width="13.83203125" style="64" bestFit="1" customWidth="1"/>
    <col min="16140" max="16384" width="9.1640625" style="64"/>
  </cols>
  <sheetData>
    <row r="1" spans="1:8" ht="25" x14ac:dyDescent="0.25">
      <c r="A1" s="63" t="s">
        <v>57</v>
      </c>
    </row>
    <row r="4" spans="1:8" x14ac:dyDescent="0.2">
      <c r="H4" s="64" t="s">
        <v>58</v>
      </c>
    </row>
    <row r="5" spans="1:8" x14ac:dyDescent="0.2">
      <c r="A5" s="65"/>
    </row>
    <row r="6" spans="1:8" ht="16" thickBot="1" x14ac:dyDescent="0.25"/>
    <row r="7" spans="1:8" ht="16" thickBot="1" x14ac:dyDescent="0.25">
      <c r="B7" s="66"/>
      <c r="C7" s="67" t="s">
        <v>59</v>
      </c>
      <c r="D7" s="68" t="s">
        <v>60</v>
      </c>
      <c r="E7" s="69"/>
      <c r="F7" s="70" t="s">
        <v>56</v>
      </c>
      <c r="G7" s="71">
        <v>0.2</v>
      </c>
    </row>
    <row r="8" spans="1:8" x14ac:dyDescent="0.2">
      <c r="B8" s="72" t="s">
        <v>61</v>
      </c>
      <c r="C8" s="73">
        <v>0.12</v>
      </c>
      <c r="D8" s="74">
        <v>0.18</v>
      </c>
      <c r="E8" s="75"/>
      <c r="F8" s="69"/>
      <c r="G8" s="69"/>
    </row>
    <row r="9" spans="1:8" ht="16" thickBot="1" x14ac:dyDescent="0.25">
      <c r="B9" s="76" t="s">
        <v>62</v>
      </c>
      <c r="C9" s="77">
        <v>0.25</v>
      </c>
      <c r="D9" s="78">
        <v>0.35</v>
      </c>
      <c r="E9" s="75"/>
      <c r="F9" s="69"/>
      <c r="G9" s="69"/>
    </row>
    <row r="10" spans="1:8" ht="16" thickBot="1" x14ac:dyDescent="0.25">
      <c r="B10" s="69"/>
      <c r="C10" s="69"/>
      <c r="D10" s="69"/>
      <c r="E10" s="69"/>
      <c r="F10" s="69"/>
      <c r="G10" s="69"/>
    </row>
    <row r="11" spans="1:8" ht="16" thickBot="1" x14ac:dyDescent="0.25">
      <c r="B11" s="70" t="s">
        <v>59</v>
      </c>
      <c r="C11" s="79" t="s">
        <v>60</v>
      </c>
      <c r="D11" s="70" t="s">
        <v>61</v>
      </c>
      <c r="E11" s="70" t="s">
        <v>62</v>
      </c>
      <c r="F11" s="69"/>
      <c r="G11" s="69"/>
    </row>
    <row r="12" spans="1:8" x14ac:dyDescent="0.2">
      <c r="B12" s="80">
        <v>0</v>
      </c>
      <c r="C12" s="81">
        <f t="shared" ref="C12:C75" si="0">C13+0.01</f>
        <v>1.0000000000000007</v>
      </c>
      <c r="D12" s="82">
        <f>B12*$C$8+C12*$D$8</f>
        <v>0.1800000000000001</v>
      </c>
      <c r="E12" s="82">
        <f t="shared" ref="E12:E75" si="1">SQRT((B12^2)*($C$9^2)+(C12^2)*($D$9^2)+(2*B12*C12*$G$7*$C$9*$D$9))</f>
        <v>0.3500000000000002</v>
      </c>
      <c r="F12" s="69"/>
      <c r="G12" s="69"/>
    </row>
    <row r="13" spans="1:8" x14ac:dyDescent="0.2">
      <c r="B13" s="80">
        <f>B12+0.01</f>
        <v>0.01</v>
      </c>
      <c r="C13" s="81">
        <f t="shared" si="0"/>
        <v>0.99000000000000066</v>
      </c>
      <c r="D13" s="82">
        <f t="shared" ref="D13:D76" si="2">B13*$C$8+C13*$D$8</f>
        <v>0.17940000000000011</v>
      </c>
      <c r="E13" s="82">
        <f t="shared" si="1"/>
        <v>0.34700864542544202</v>
      </c>
      <c r="F13" s="69"/>
      <c r="G13" s="69"/>
    </row>
    <row r="14" spans="1:8" x14ac:dyDescent="0.2">
      <c r="B14" s="80">
        <f t="shared" ref="B14:B77" si="3">B13+0.01</f>
        <v>0.02</v>
      </c>
      <c r="C14" s="81">
        <f t="shared" si="0"/>
        <v>0.98000000000000065</v>
      </c>
      <c r="D14" s="82">
        <f t="shared" si="2"/>
        <v>0.17880000000000013</v>
      </c>
      <c r="E14" s="82">
        <f t="shared" si="1"/>
        <v>0.34403488195239756</v>
      </c>
      <c r="F14" s="69"/>
      <c r="G14" s="69"/>
    </row>
    <row r="15" spans="1:8" x14ac:dyDescent="0.2">
      <c r="B15" s="80">
        <f t="shared" si="3"/>
        <v>0.03</v>
      </c>
      <c r="C15" s="81">
        <f t="shared" si="0"/>
        <v>0.97000000000000064</v>
      </c>
      <c r="D15" s="82">
        <f t="shared" si="2"/>
        <v>0.17820000000000011</v>
      </c>
      <c r="E15" s="82">
        <f t="shared" si="1"/>
        <v>0.34107916969524854</v>
      </c>
      <c r="F15" s="69"/>
      <c r="G15" s="69"/>
    </row>
    <row r="16" spans="1:8" x14ac:dyDescent="0.2">
      <c r="B16" s="80">
        <f t="shared" si="3"/>
        <v>0.04</v>
      </c>
      <c r="C16" s="81">
        <f t="shared" si="0"/>
        <v>0.96000000000000063</v>
      </c>
      <c r="D16" s="82">
        <f t="shared" si="2"/>
        <v>0.17760000000000012</v>
      </c>
      <c r="E16" s="82">
        <f t="shared" si="1"/>
        <v>0.33814198201347334</v>
      </c>
      <c r="F16" s="69"/>
      <c r="G16" s="69"/>
    </row>
    <row r="17" spans="2:7" x14ac:dyDescent="0.2">
      <c r="B17" s="80">
        <f t="shared" si="3"/>
        <v>0.05</v>
      </c>
      <c r="C17" s="81">
        <f t="shared" si="0"/>
        <v>0.95000000000000062</v>
      </c>
      <c r="D17" s="82">
        <f t="shared" si="2"/>
        <v>0.1770000000000001</v>
      </c>
      <c r="E17" s="82">
        <f t="shared" si="1"/>
        <v>0.33522380583723482</v>
      </c>
      <c r="F17" s="69"/>
      <c r="G17" s="69"/>
    </row>
    <row r="18" spans="2:7" x14ac:dyDescent="0.2">
      <c r="B18" s="80">
        <f t="shared" si="3"/>
        <v>6.0000000000000005E-2</v>
      </c>
      <c r="C18" s="81">
        <f t="shared" si="0"/>
        <v>0.94000000000000061</v>
      </c>
      <c r="D18" s="82">
        <f t="shared" si="2"/>
        <v>0.17640000000000011</v>
      </c>
      <c r="E18" s="82">
        <f t="shared" si="1"/>
        <v>0.33232514199199575</v>
      </c>
      <c r="F18" s="69"/>
      <c r="G18" s="69"/>
    </row>
    <row r="19" spans="2:7" x14ac:dyDescent="0.2">
      <c r="B19" s="80">
        <f t="shared" si="3"/>
        <v>7.0000000000000007E-2</v>
      </c>
      <c r="C19" s="81">
        <f t="shared" si="0"/>
        <v>0.9300000000000006</v>
      </c>
      <c r="D19" s="82">
        <f t="shared" si="2"/>
        <v>0.1758000000000001</v>
      </c>
      <c r="E19" s="82">
        <f t="shared" si="1"/>
        <v>0.3294465055210028</v>
      </c>
      <c r="F19" s="69"/>
      <c r="G19" s="69"/>
    </row>
    <row r="20" spans="2:7" x14ac:dyDescent="0.2">
      <c r="B20" s="80">
        <f t="shared" si="3"/>
        <v>0.08</v>
      </c>
      <c r="C20" s="81">
        <f t="shared" si="0"/>
        <v>0.9200000000000006</v>
      </c>
      <c r="D20" s="82">
        <f t="shared" si="2"/>
        <v>0.17520000000000011</v>
      </c>
      <c r="E20" s="82">
        <f t="shared" si="1"/>
        <v>0.32658842600435201</v>
      </c>
      <c r="F20" s="69"/>
      <c r="G20" s="69"/>
    </row>
    <row r="21" spans="2:7" x14ac:dyDescent="0.2">
      <c r="B21" s="80">
        <f t="shared" si="3"/>
        <v>0.09</v>
      </c>
      <c r="C21" s="81">
        <f t="shared" si="0"/>
        <v>0.91000000000000059</v>
      </c>
      <c r="D21" s="82">
        <f t="shared" si="2"/>
        <v>0.17460000000000012</v>
      </c>
      <c r="E21" s="82">
        <f t="shared" si="1"/>
        <v>0.32375144787321047</v>
      </c>
      <c r="F21" s="69"/>
      <c r="G21" s="69"/>
    </row>
    <row r="22" spans="2:7" x14ac:dyDescent="0.2">
      <c r="B22" s="80">
        <f t="shared" si="3"/>
        <v>9.9999999999999992E-2</v>
      </c>
      <c r="C22" s="81">
        <f t="shared" si="0"/>
        <v>0.90000000000000058</v>
      </c>
      <c r="D22" s="82">
        <f t="shared" si="2"/>
        <v>0.1740000000000001</v>
      </c>
      <c r="E22" s="82">
        <f t="shared" si="1"/>
        <v>0.32093613071762445</v>
      </c>
      <c r="F22" s="69"/>
      <c r="G22" s="69"/>
    </row>
    <row r="23" spans="2:7" x14ac:dyDescent="0.2">
      <c r="B23" s="80">
        <f t="shared" si="3"/>
        <v>0.10999999999999999</v>
      </c>
      <c r="C23" s="81">
        <f t="shared" si="0"/>
        <v>0.89000000000000057</v>
      </c>
      <c r="D23" s="82">
        <f t="shared" si="2"/>
        <v>0.17340000000000008</v>
      </c>
      <c r="E23" s="82">
        <f t="shared" si="1"/>
        <v>0.31814304958618866</v>
      </c>
      <c r="F23" s="69"/>
      <c r="G23" s="69"/>
    </row>
    <row r="24" spans="2:7" x14ac:dyDescent="0.2">
      <c r="B24" s="80">
        <f t="shared" si="3"/>
        <v>0.11999999999999998</v>
      </c>
      <c r="C24" s="81">
        <f t="shared" si="0"/>
        <v>0.88000000000000056</v>
      </c>
      <c r="D24" s="82">
        <f t="shared" si="2"/>
        <v>0.17280000000000009</v>
      </c>
      <c r="E24" s="82">
        <f t="shared" si="1"/>
        <v>0.31537279527568657</v>
      </c>
      <c r="F24" s="69"/>
      <c r="G24" s="69"/>
    </row>
    <row r="25" spans="2:7" x14ac:dyDescent="0.2">
      <c r="B25" s="80">
        <f t="shared" si="3"/>
        <v>0.12999999999999998</v>
      </c>
      <c r="C25" s="81">
        <f t="shared" si="0"/>
        <v>0.87000000000000055</v>
      </c>
      <c r="D25" s="82">
        <f t="shared" si="2"/>
        <v>0.1722000000000001</v>
      </c>
      <c r="E25" s="82">
        <f t="shared" si="1"/>
        <v>0.31262597460863695</v>
      </c>
      <c r="F25" s="69"/>
      <c r="G25" s="69"/>
    </row>
    <row r="26" spans="2:7" x14ac:dyDescent="0.2">
      <c r="B26" s="80">
        <f t="shared" si="3"/>
        <v>0.13999999999999999</v>
      </c>
      <c r="C26" s="81">
        <f t="shared" si="0"/>
        <v>0.86000000000000054</v>
      </c>
      <c r="D26" s="82">
        <f t="shared" si="2"/>
        <v>0.17160000000000011</v>
      </c>
      <c r="E26" s="82">
        <f t="shared" si="1"/>
        <v>0.30990321069650134</v>
      </c>
      <c r="F26" s="69"/>
      <c r="G26" s="69"/>
    </row>
    <row r="27" spans="2:7" x14ac:dyDescent="0.2">
      <c r="B27" s="80">
        <f t="shared" si="3"/>
        <v>0.15</v>
      </c>
      <c r="C27" s="81">
        <f t="shared" si="0"/>
        <v>0.85000000000000053</v>
      </c>
      <c r="D27" s="82">
        <f t="shared" si="2"/>
        <v>0.17100000000000007</v>
      </c>
      <c r="E27" s="82">
        <f t="shared" si="1"/>
        <v>0.30720514318611286</v>
      </c>
      <c r="F27" s="69"/>
      <c r="G27" s="69"/>
    </row>
    <row r="28" spans="2:7" x14ac:dyDescent="0.2">
      <c r="B28" s="80">
        <f t="shared" si="3"/>
        <v>0.16</v>
      </c>
      <c r="C28" s="81">
        <f t="shared" si="0"/>
        <v>0.84000000000000052</v>
      </c>
      <c r="D28" s="82">
        <f t="shared" si="2"/>
        <v>0.17040000000000008</v>
      </c>
      <c r="E28" s="82">
        <f t="shared" si="1"/>
        <v>0.3045324284866886</v>
      </c>
      <c r="F28" s="69"/>
      <c r="G28" s="69"/>
    </row>
    <row r="29" spans="2:7" x14ac:dyDescent="0.2">
      <c r="B29" s="80">
        <f t="shared" si="3"/>
        <v>0.17</v>
      </c>
      <c r="C29" s="81">
        <f t="shared" si="0"/>
        <v>0.83000000000000052</v>
      </c>
      <c r="D29" s="82">
        <f t="shared" si="2"/>
        <v>0.16980000000000009</v>
      </c>
      <c r="E29" s="82">
        <f t="shared" si="1"/>
        <v>0.30188573997458062</v>
      </c>
      <c r="F29" s="69"/>
      <c r="G29" s="69"/>
    </row>
    <row r="30" spans="2:7" x14ac:dyDescent="0.2">
      <c r="B30" s="80">
        <f t="shared" si="3"/>
        <v>0.18000000000000002</v>
      </c>
      <c r="C30" s="81">
        <f t="shared" si="0"/>
        <v>0.82000000000000051</v>
      </c>
      <c r="D30" s="82">
        <f t="shared" si="2"/>
        <v>0.1692000000000001</v>
      </c>
      <c r="E30" s="82">
        <f t="shared" si="1"/>
        <v>0.29926576817270645</v>
      </c>
      <c r="F30" s="69"/>
      <c r="G30" s="69"/>
    </row>
    <row r="31" spans="2:7" x14ac:dyDescent="0.2">
      <c r="B31" s="80">
        <f t="shared" si="3"/>
        <v>0.19000000000000003</v>
      </c>
      <c r="C31" s="81">
        <f t="shared" si="0"/>
        <v>0.8100000000000005</v>
      </c>
      <c r="D31" s="82">
        <f t="shared" si="2"/>
        <v>0.16860000000000011</v>
      </c>
      <c r="E31" s="82">
        <f t="shared" si="1"/>
        <v>0.29667322090138182</v>
      </c>
      <c r="F31" s="69"/>
      <c r="G31" s="69"/>
    </row>
    <row r="32" spans="2:7" x14ac:dyDescent="0.2">
      <c r="B32" s="80">
        <f t="shared" si="3"/>
        <v>0.20000000000000004</v>
      </c>
      <c r="C32" s="81">
        <f t="shared" si="0"/>
        <v>0.80000000000000049</v>
      </c>
      <c r="D32" s="82">
        <f t="shared" si="2"/>
        <v>0.16800000000000007</v>
      </c>
      <c r="E32" s="82">
        <f t="shared" si="1"/>
        <v>0.29410882339705502</v>
      </c>
      <c r="F32" s="69"/>
      <c r="G32" s="69"/>
    </row>
    <row r="33" spans="2:7" x14ac:dyDescent="0.2">
      <c r="B33" s="80">
        <f t="shared" si="3"/>
        <v>0.21000000000000005</v>
      </c>
      <c r="C33" s="81">
        <f t="shared" si="0"/>
        <v>0.79000000000000048</v>
      </c>
      <c r="D33" s="82">
        <f t="shared" si="2"/>
        <v>0.16740000000000008</v>
      </c>
      <c r="E33" s="82">
        <f t="shared" si="1"/>
        <v>0.29157331839521955</v>
      </c>
      <c r="F33" s="69"/>
      <c r="G33" s="69"/>
    </row>
    <row r="34" spans="2:7" x14ac:dyDescent="0.2">
      <c r="B34" s="80">
        <f t="shared" si="3"/>
        <v>0.22000000000000006</v>
      </c>
      <c r="C34" s="81">
        <f t="shared" si="0"/>
        <v>0.78000000000000047</v>
      </c>
      <c r="D34" s="82">
        <f t="shared" si="2"/>
        <v>0.16680000000000009</v>
      </c>
      <c r="E34" s="82">
        <f t="shared" si="1"/>
        <v>0.28906746617355628</v>
      </c>
      <c r="F34" s="69"/>
      <c r="G34" s="69"/>
    </row>
    <row r="35" spans="2:7" x14ac:dyDescent="0.2">
      <c r="B35" s="80">
        <f t="shared" si="3"/>
        <v>0.23000000000000007</v>
      </c>
      <c r="C35" s="81">
        <f t="shared" si="0"/>
        <v>0.77000000000000046</v>
      </c>
      <c r="D35" s="82">
        <f t="shared" si="2"/>
        <v>0.1662000000000001</v>
      </c>
      <c r="E35" s="82">
        <f t="shared" si="1"/>
        <v>0.28659204455113557</v>
      </c>
      <c r="F35" s="69"/>
      <c r="G35" s="69"/>
    </row>
    <row r="36" spans="2:7" x14ac:dyDescent="0.2">
      <c r="B36" s="80">
        <f t="shared" si="3"/>
        <v>0.24000000000000007</v>
      </c>
      <c r="C36" s="81">
        <f t="shared" si="0"/>
        <v>0.76000000000000045</v>
      </c>
      <c r="D36" s="82">
        <f t="shared" si="2"/>
        <v>0.16560000000000008</v>
      </c>
      <c r="E36" s="82">
        <f t="shared" si="1"/>
        <v>0.28414784883929717</v>
      </c>
      <c r="F36" s="69"/>
      <c r="G36" s="69"/>
    </row>
    <row r="37" spans="2:7" x14ac:dyDescent="0.2">
      <c r="B37" s="80">
        <f t="shared" si="3"/>
        <v>0.25000000000000006</v>
      </c>
      <c r="C37" s="81">
        <f t="shared" si="0"/>
        <v>0.75000000000000044</v>
      </c>
      <c r="D37" s="82">
        <f t="shared" si="2"/>
        <v>0.16500000000000006</v>
      </c>
      <c r="E37" s="82">
        <f t="shared" si="1"/>
        <v>0.28173569173961627</v>
      </c>
      <c r="F37" s="69"/>
      <c r="G37" s="69"/>
    </row>
    <row r="38" spans="2:7" x14ac:dyDescent="0.2">
      <c r="B38" s="80">
        <f t="shared" si="3"/>
        <v>0.26000000000000006</v>
      </c>
      <c r="C38" s="81">
        <f t="shared" si="0"/>
        <v>0.74000000000000044</v>
      </c>
      <c r="D38" s="82">
        <f t="shared" si="2"/>
        <v>0.16440000000000007</v>
      </c>
      <c r="E38" s="82">
        <f t="shared" si="1"/>
        <v>0.27935640318417632</v>
      </c>
      <c r="F38" s="69"/>
      <c r="G38" s="69"/>
    </row>
    <row r="39" spans="2:7" x14ac:dyDescent="0.2">
      <c r="B39" s="80">
        <f t="shared" si="3"/>
        <v>0.27000000000000007</v>
      </c>
      <c r="C39" s="81">
        <f t="shared" si="0"/>
        <v>0.73000000000000043</v>
      </c>
      <c r="D39" s="82">
        <f t="shared" si="2"/>
        <v>0.16380000000000008</v>
      </c>
      <c r="E39" s="82">
        <f t="shared" si="1"/>
        <v>0.27701083011319261</v>
      </c>
      <c r="F39" s="69"/>
      <c r="G39" s="69"/>
    </row>
    <row r="40" spans="2:7" x14ac:dyDescent="0.2">
      <c r="B40" s="80">
        <f t="shared" si="3"/>
        <v>0.28000000000000008</v>
      </c>
      <c r="C40" s="81">
        <f t="shared" si="0"/>
        <v>0.72000000000000042</v>
      </c>
      <c r="D40" s="82">
        <f t="shared" si="2"/>
        <v>0.16320000000000009</v>
      </c>
      <c r="E40" s="82">
        <f t="shared" si="1"/>
        <v>0.27469983618488031</v>
      </c>
      <c r="F40" s="69"/>
      <c r="G40" s="69"/>
    </row>
    <row r="41" spans="2:7" x14ac:dyDescent="0.2">
      <c r="B41" s="80">
        <f t="shared" si="3"/>
        <v>0.29000000000000009</v>
      </c>
      <c r="C41" s="81">
        <f t="shared" si="0"/>
        <v>0.71000000000000041</v>
      </c>
      <c r="D41" s="82">
        <f t="shared" si="2"/>
        <v>0.16260000000000008</v>
      </c>
      <c r="E41" s="82">
        <f t="shared" si="1"/>
        <v>0.27242430141233742</v>
      </c>
      <c r="F41" s="69"/>
      <c r="G41" s="69"/>
    </row>
    <row r="42" spans="2:7" x14ac:dyDescent="0.2">
      <c r="B42" s="80">
        <f t="shared" si="3"/>
        <v>0.3000000000000001</v>
      </c>
      <c r="C42" s="81">
        <f t="shared" si="0"/>
        <v>0.7000000000000004</v>
      </c>
      <c r="D42" s="82">
        <f t="shared" si="2"/>
        <v>0.16200000000000006</v>
      </c>
      <c r="E42" s="82">
        <f t="shared" si="1"/>
        <v>0.27018512172212605</v>
      </c>
      <c r="F42" s="69"/>
      <c r="G42" s="69"/>
    </row>
    <row r="43" spans="2:7" x14ac:dyDescent="0.2">
      <c r="B43" s="80">
        <f t="shared" si="3"/>
        <v>0.31000000000000011</v>
      </c>
      <c r="C43" s="81">
        <f t="shared" si="0"/>
        <v>0.69000000000000039</v>
      </c>
      <c r="D43" s="82">
        <f t="shared" si="2"/>
        <v>0.16140000000000007</v>
      </c>
      <c r="E43" s="82">
        <f t="shared" si="1"/>
        <v>0.2679832084291851</v>
      </c>
      <c r="F43" s="69"/>
      <c r="G43" s="69"/>
    </row>
    <row r="44" spans="2:7" x14ac:dyDescent="0.2">
      <c r="B44" s="80">
        <f t="shared" si="3"/>
        <v>0.32000000000000012</v>
      </c>
      <c r="C44" s="81">
        <f t="shared" si="0"/>
        <v>0.68000000000000038</v>
      </c>
      <c r="D44" s="82">
        <f t="shared" si="2"/>
        <v>0.16080000000000008</v>
      </c>
      <c r="E44" s="82">
        <f t="shared" si="1"/>
        <v>0.26581948762271002</v>
      </c>
      <c r="F44" s="69"/>
      <c r="G44" s="69"/>
    </row>
    <row r="45" spans="2:7" x14ac:dyDescent="0.2">
      <c r="B45" s="80">
        <f t="shared" si="3"/>
        <v>0.33000000000000013</v>
      </c>
      <c r="C45" s="81">
        <f t="shared" si="0"/>
        <v>0.67000000000000037</v>
      </c>
      <c r="D45" s="82">
        <f t="shared" si="2"/>
        <v>0.16020000000000009</v>
      </c>
      <c r="E45" s="82">
        <f t="shared" si="1"/>
        <v>0.26369489945768776</v>
      </c>
      <c r="F45" s="69"/>
      <c r="G45" s="69"/>
    </row>
    <row r="46" spans="2:7" x14ac:dyDescent="0.2">
      <c r="B46" s="80">
        <f t="shared" si="3"/>
        <v>0.34000000000000014</v>
      </c>
      <c r="C46" s="81">
        <f t="shared" si="0"/>
        <v>0.66000000000000036</v>
      </c>
      <c r="D46" s="82">
        <f t="shared" si="2"/>
        <v>0.15960000000000008</v>
      </c>
      <c r="E46" s="82">
        <f t="shared" si="1"/>
        <v>0.26161039734689456</v>
      </c>
      <c r="F46" s="69"/>
      <c r="G46" s="69"/>
    </row>
    <row r="47" spans="2:7" x14ac:dyDescent="0.2">
      <c r="B47" s="80">
        <f t="shared" si="3"/>
        <v>0.35000000000000014</v>
      </c>
      <c r="C47" s="81">
        <f t="shared" si="0"/>
        <v>0.65000000000000036</v>
      </c>
      <c r="D47" s="82">
        <f t="shared" si="2"/>
        <v>0.15900000000000009</v>
      </c>
      <c r="E47" s="82">
        <f t="shared" si="1"/>
        <v>0.25956694704834832</v>
      </c>
      <c r="F47" s="69"/>
      <c r="G47" s="69"/>
    </row>
    <row r="48" spans="2:7" x14ac:dyDescent="0.2">
      <c r="B48" s="80">
        <f t="shared" si="3"/>
        <v>0.36000000000000015</v>
      </c>
      <c r="C48" s="81">
        <f t="shared" si="0"/>
        <v>0.64000000000000035</v>
      </c>
      <c r="D48" s="82">
        <f t="shared" si="2"/>
        <v>0.15840000000000007</v>
      </c>
      <c r="E48" s="82">
        <f t="shared" si="1"/>
        <v>0.2575655256434759</v>
      </c>
      <c r="F48" s="69"/>
      <c r="G48" s="69"/>
    </row>
    <row r="49" spans="2:7" x14ac:dyDescent="0.2">
      <c r="B49" s="80">
        <f t="shared" si="3"/>
        <v>0.37000000000000016</v>
      </c>
      <c r="C49" s="81">
        <f t="shared" si="0"/>
        <v>0.63000000000000034</v>
      </c>
      <c r="D49" s="82">
        <f t="shared" si="2"/>
        <v>0.15780000000000008</v>
      </c>
      <c r="E49" s="82">
        <f t="shared" si="1"/>
        <v>0.25560712040160394</v>
      </c>
      <c r="F49" s="69"/>
      <c r="G49" s="69"/>
    </row>
    <row r="50" spans="2:7" x14ac:dyDescent="0.2">
      <c r="B50" s="80">
        <f t="shared" si="3"/>
        <v>0.38000000000000017</v>
      </c>
      <c r="C50" s="81">
        <f t="shared" si="0"/>
        <v>0.62000000000000033</v>
      </c>
      <c r="D50" s="82">
        <f t="shared" si="2"/>
        <v>0.15720000000000006</v>
      </c>
      <c r="E50" s="82">
        <f t="shared" si="1"/>
        <v>0.25369272752682537</v>
      </c>
      <c r="F50" s="69"/>
      <c r="G50" s="69"/>
    </row>
    <row r="51" spans="2:7" x14ac:dyDescent="0.2">
      <c r="B51" s="80">
        <f t="shared" si="3"/>
        <v>0.39000000000000018</v>
      </c>
      <c r="C51" s="81">
        <f t="shared" si="0"/>
        <v>0.61000000000000032</v>
      </c>
      <c r="D51" s="82">
        <f t="shared" si="2"/>
        <v>0.15660000000000007</v>
      </c>
      <c r="E51" s="82">
        <f t="shared" si="1"/>
        <v>0.25182335078383827</v>
      </c>
      <c r="F51" s="69"/>
      <c r="G51" s="69"/>
    </row>
    <row r="52" spans="2:7" x14ac:dyDescent="0.2">
      <c r="B52" s="80">
        <f t="shared" si="3"/>
        <v>0.40000000000000019</v>
      </c>
      <c r="C52" s="81">
        <f t="shared" si="0"/>
        <v>0.60000000000000031</v>
      </c>
      <c r="D52" s="82">
        <f t="shared" si="2"/>
        <v>0.15600000000000008</v>
      </c>
      <c r="E52" s="82">
        <f t="shared" si="1"/>
        <v>0.25000000000000011</v>
      </c>
      <c r="F52" s="69"/>
      <c r="G52" s="69"/>
    </row>
    <row r="53" spans="2:7" x14ac:dyDescent="0.2">
      <c r="B53" s="80">
        <f t="shared" si="3"/>
        <v>0.4100000000000002</v>
      </c>
      <c r="C53" s="81">
        <f t="shared" si="0"/>
        <v>0.5900000000000003</v>
      </c>
      <c r="D53" s="82">
        <f t="shared" si="2"/>
        <v>0.15540000000000007</v>
      </c>
      <c r="E53" s="82">
        <f t="shared" si="1"/>
        <v>0.24822368944160034</v>
      </c>
      <c r="F53" s="69"/>
      <c r="G53" s="69"/>
    </row>
    <row r="54" spans="2:7" x14ac:dyDescent="0.2">
      <c r="B54" s="80">
        <f t="shared" si="3"/>
        <v>0.42000000000000021</v>
      </c>
      <c r="C54" s="81">
        <f t="shared" si="0"/>
        <v>0.58000000000000029</v>
      </c>
      <c r="D54" s="82">
        <f t="shared" si="2"/>
        <v>0.15480000000000008</v>
      </c>
      <c r="E54" s="82">
        <f t="shared" si="1"/>
        <v>0.24649543606322624</v>
      </c>
      <c r="F54" s="69"/>
      <c r="G54" s="69"/>
    </row>
    <row r="55" spans="2:7" x14ac:dyDescent="0.2">
      <c r="B55" s="80">
        <f t="shared" si="3"/>
        <v>0.43000000000000022</v>
      </c>
      <c r="C55" s="81">
        <f t="shared" si="0"/>
        <v>0.57000000000000028</v>
      </c>
      <c r="D55" s="82">
        <f t="shared" si="2"/>
        <v>0.15420000000000006</v>
      </c>
      <c r="E55" s="82">
        <f t="shared" si="1"/>
        <v>0.2448162576300848</v>
      </c>
      <c r="F55" s="69"/>
      <c r="G55" s="69"/>
    </row>
    <row r="56" spans="2:7" x14ac:dyDescent="0.2">
      <c r="B56" s="80">
        <f t="shared" si="3"/>
        <v>0.44000000000000022</v>
      </c>
      <c r="C56" s="81">
        <f t="shared" si="0"/>
        <v>0.56000000000000028</v>
      </c>
      <c r="D56" s="82">
        <f t="shared" si="2"/>
        <v>0.15360000000000007</v>
      </c>
      <c r="E56" s="82">
        <f t="shared" si="1"/>
        <v>0.24318717071424648</v>
      </c>
      <c r="F56" s="69"/>
      <c r="G56" s="69"/>
    </row>
    <row r="57" spans="2:7" x14ac:dyDescent="0.2">
      <c r="B57" s="80">
        <f t="shared" si="3"/>
        <v>0.45000000000000023</v>
      </c>
      <c r="C57" s="81">
        <f t="shared" si="0"/>
        <v>0.55000000000000027</v>
      </c>
      <c r="D57" s="82">
        <f t="shared" si="2"/>
        <v>0.15300000000000008</v>
      </c>
      <c r="E57" s="82">
        <f t="shared" si="1"/>
        <v>0.24160918856699148</v>
      </c>
      <c r="F57" s="69"/>
      <c r="G57" s="69"/>
    </row>
    <row r="58" spans="2:7" x14ac:dyDescent="0.2">
      <c r="B58" s="80">
        <f t="shared" si="3"/>
        <v>0.46000000000000024</v>
      </c>
      <c r="C58" s="81">
        <f t="shared" si="0"/>
        <v>0.54000000000000026</v>
      </c>
      <c r="D58" s="82">
        <f t="shared" si="2"/>
        <v>0.15240000000000006</v>
      </c>
      <c r="E58" s="82">
        <f t="shared" si="1"/>
        <v>0.24008331887076215</v>
      </c>
      <c r="F58" s="69"/>
      <c r="G58" s="69"/>
    </row>
    <row r="59" spans="2:7" x14ac:dyDescent="0.2">
      <c r="B59" s="80">
        <f t="shared" si="3"/>
        <v>0.47000000000000025</v>
      </c>
      <c r="C59" s="81">
        <f t="shared" si="0"/>
        <v>0.53000000000000025</v>
      </c>
      <c r="D59" s="82">
        <f t="shared" si="2"/>
        <v>0.15180000000000007</v>
      </c>
      <c r="E59" s="82">
        <f t="shared" si="1"/>
        <v>0.23861056137564415</v>
      </c>
      <c r="F59" s="69"/>
      <c r="G59" s="69"/>
    </row>
    <row r="60" spans="2:7" x14ac:dyDescent="0.2">
      <c r="B60" s="80">
        <f t="shared" si="3"/>
        <v>0.48000000000000026</v>
      </c>
      <c r="C60" s="81">
        <f t="shared" si="0"/>
        <v>0.52000000000000024</v>
      </c>
      <c r="D60" s="82">
        <f t="shared" si="2"/>
        <v>0.15120000000000006</v>
      </c>
      <c r="E60" s="82">
        <f t="shared" si="1"/>
        <v>0.23719190542680846</v>
      </c>
      <c r="F60" s="69"/>
      <c r="G60" s="69"/>
    </row>
    <row r="61" spans="2:7" x14ac:dyDescent="0.2">
      <c r="B61" s="80">
        <f t="shared" si="3"/>
        <v>0.49000000000000027</v>
      </c>
      <c r="C61" s="81">
        <f t="shared" si="0"/>
        <v>0.51000000000000023</v>
      </c>
      <c r="D61" s="82">
        <f t="shared" si="2"/>
        <v>0.15060000000000007</v>
      </c>
      <c r="E61" s="82">
        <f t="shared" si="1"/>
        <v>0.23582832739092233</v>
      </c>
      <c r="F61" s="69"/>
      <c r="G61" s="69"/>
    </row>
    <row r="62" spans="2:7" x14ac:dyDescent="0.2">
      <c r="B62" s="80">
        <f t="shared" si="3"/>
        <v>0.50000000000000022</v>
      </c>
      <c r="C62" s="81">
        <f t="shared" si="0"/>
        <v>0.50000000000000022</v>
      </c>
      <c r="D62" s="82">
        <f t="shared" si="2"/>
        <v>0.15000000000000008</v>
      </c>
      <c r="E62" s="82">
        <f t="shared" si="1"/>
        <v>0.23452078799117157</v>
      </c>
      <c r="F62" s="69"/>
      <c r="G62" s="69"/>
    </row>
    <row r="63" spans="2:7" x14ac:dyDescent="0.2">
      <c r="B63" s="80">
        <f t="shared" si="3"/>
        <v>0.51000000000000023</v>
      </c>
      <c r="C63" s="81">
        <f t="shared" si="0"/>
        <v>0.49000000000000027</v>
      </c>
      <c r="D63" s="82">
        <f t="shared" si="2"/>
        <v>0.14940000000000006</v>
      </c>
      <c r="E63" s="82">
        <f t="shared" si="1"/>
        <v>0.23327022956219692</v>
      </c>
      <c r="F63" s="69"/>
      <c r="G63" s="69"/>
    </row>
    <row r="64" spans="2:7" x14ac:dyDescent="0.2">
      <c r="B64" s="80">
        <f t="shared" si="3"/>
        <v>0.52000000000000024</v>
      </c>
      <c r="C64" s="81">
        <f t="shared" si="0"/>
        <v>0.48000000000000026</v>
      </c>
      <c r="D64" s="82">
        <f t="shared" si="2"/>
        <v>0.14880000000000007</v>
      </c>
      <c r="E64" s="82">
        <f t="shared" si="1"/>
        <v>0.23207757323791553</v>
      </c>
      <c r="F64" s="69"/>
      <c r="G64" s="69"/>
    </row>
    <row r="65" spans="2:7" x14ac:dyDescent="0.2">
      <c r="B65" s="80">
        <f t="shared" si="3"/>
        <v>0.53000000000000025</v>
      </c>
      <c r="C65" s="81">
        <f t="shared" si="0"/>
        <v>0.47000000000000025</v>
      </c>
      <c r="D65" s="82">
        <f t="shared" si="2"/>
        <v>0.14820000000000005</v>
      </c>
      <c r="E65" s="82">
        <f t="shared" si="1"/>
        <v>0.23094371608684236</v>
      </c>
      <c r="F65" s="69"/>
      <c r="G65" s="69"/>
    </row>
    <row r="66" spans="2:7" x14ac:dyDescent="0.2">
      <c r="B66" s="80">
        <f t="shared" si="3"/>
        <v>0.54000000000000026</v>
      </c>
      <c r="C66" s="81">
        <f t="shared" si="0"/>
        <v>0.46000000000000024</v>
      </c>
      <c r="D66" s="82">
        <f t="shared" si="2"/>
        <v>0.14760000000000006</v>
      </c>
      <c r="E66" s="82">
        <f t="shared" si="1"/>
        <v>0.22986952821111381</v>
      </c>
      <c r="F66" s="69"/>
      <c r="G66" s="69"/>
    </row>
    <row r="67" spans="2:7" x14ac:dyDescent="0.2">
      <c r="B67" s="80">
        <f t="shared" si="3"/>
        <v>0.55000000000000027</v>
      </c>
      <c r="C67" s="81">
        <f t="shared" si="0"/>
        <v>0.45000000000000023</v>
      </c>
      <c r="D67" s="82">
        <f t="shared" si="2"/>
        <v>0.14700000000000008</v>
      </c>
      <c r="E67" s="82">
        <f t="shared" si="1"/>
        <v>0.22885584982691629</v>
      </c>
      <c r="F67" s="69"/>
      <c r="G67" s="69"/>
    </row>
    <row r="68" spans="2:7" x14ac:dyDescent="0.2">
      <c r="B68" s="80">
        <f t="shared" si="3"/>
        <v>0.56000000000000028</v>
      </c>
      <c r="C68" s="81">
        <f t="shared" si="0"/>
        <v>0.44000000000000022</v>
      </c>
      <c r="D68" s="82">
        <f t="shared" si="2"/>
        <v>0.14640000000000009</v>
      </c>
      <c r="E68" s="82">
        <f t="shared" si="1"/>
        <v>0.22790348834539598</v>
      </c>
      <c r="F68" s="69"/>
      <c r="G68" s="69"/>
    </row>
    <row r="69" spans="2:7" x14ac:dyDescent="0.2">
      <c r="B69" s="80">
        <f t="shared" si="3"/>
        <v>0.57000000000000028</v>
      </c>
      <c r="C69" s="81">
        <f t="shared" si="0"/>
        <v>0.43000000000000022</v>
      </c>
      <c r="D69" s="82">
        <f t="shared" si="2"/>
        <v>0.14580000000000007</v>
      </c>
      <c r="E69" s="82">
        <f t="shared" si="1"/>
        <v>0.22701321547434203</v>
      </c>
      <c r="F69" s="69"/>
      <c r="G69" s="69"/>
    </row>
    <row r="70" spans="2:7" x14ac:dyDescent="0.2">
      <c r="B70" s="80">
        <f t="shared" si="3"/>
        <v>0.58000000000000029</v>
      </c>
      <c r="C70" s="81">
        <f t="shared" si="0"/>
        <v>0.42000000000000021</v>
      </c>
      <c r="D70" s="82">
        <f t="shared" si="2"/>
        <v>0.14520000000000005</v>
      </c>
      <c r="E70" s="82">
        <f t="shared" si="1"/>
        <v>0.22618576436195106</v>
      </c>
      <c r="F70" s="69"/>
      <c r="G70" s="69"/>
    </row>
    <row r="71" spans="2:7" x14ac:dyDescent="0.2">
      <c r="B71" s="80">
        <f t="shared" si="3"/>
        <v>0.5900000000000003</v>
      </c>
      <c r="C71" s="81">
        <f t="shared" si="0"/>
        <v>0.4100000000000002</v>
      </c>
      <c r="D71" s="82">
        <f t="shared" si="2"/>
        <v>0.14460000000000006</v>
      </c>
      <c r="E71" s="82">
        <f t="shared" si="1"/>
        <v>0.22542182680477071</v>
      </c>
      <c r="F71" s="69"/>
      <c r="G71" s="69"/>
    </row>
    <row r="72" spans="2:7" x14ac:dyDescent="0.2">
      <c r="B72" s="80">
        <f t="shared" si="3"/>
        <v>0.60000000000000031</v>
      </c>
      <c r="C72" s="81">
        <f t="shared" si="0"/>
        <v>0.40000000000000019</v>
      </c>
      <c r="D72" s="82">
        <f t="shared" si="2"/>
        <v>0.14400000000000007</v>
      </c>
      <c r="E72" s="82">
        <f t="shared" si="1"/>
        <v>0.22472205054244243</v>
      </c>
      <c r="F72" s="69"/>
      <c r="G72" s="69"/>
    </row>
    <row r="73" spans="2:7" x14ac:dyDescent="0.2">
      <c r="B73" s="80">
        <f t="shared" si="3"/>
        <v>0.61000000000000032</v>
      </c>
      <c r="C73" s="81">
        <f t="shared" si="0"/>
        <v>0.39000000000000018</v>
      </c>
      <c r="D73" s="82">
        <f t="shared" si="2"/>
        <v>0.14340000000000006</v>
      </c>
      <c r="E73" s="82">
        <f t="shared" si="1"/>
        <v>0.22408703666209709</v>
      </c>
      <c r="F73" s="69"/>
      <c r="G73" s="69"/>
    </row>
    <row r="74" spans="2:7" x14ac:dyDescent="0.2">
      <c r="B74" s="80">
        <f t="shared" si="3"/>
        <v>0.62000000000000033</v>
      </c>
      <c r="C74" s="81">
        <f t="shared" si="0"/>
        <v>0.38000000000000017</v>
      </c>
      <c r="D74" s="82">
        <f t="shared" si="2"/>
        <v>0.14280000000000007</v>
      </c>
      <c r="E74" s="82">
        <f t="shared" si="1"/>
        <v>0.22351733713517627</v>
      </c>
      <c r="F74" s="69"/>
      <c r="G74" s="69"/>
    </row>
    <row r="75" spans="2:7" x14ac:dyDescent="0.2">
      <c r="B75" s="80">
        <f t="shared" si="3"/>
        <v>0.63000000000000034</v>
      </c>
      <c r="C75" s="81">
        <f t="shared" si="0"/>
        <v>0.37000000000000016</v>
      </c>
      <c r="D75" s="82">
        <f t="shared" si="2"/>
        <v>0.14220000000000005</v>
      </c>
      <c r="E75" s="82">
        <f t="shared" si="1"/>
        <v>0.22301345250903598</v>
      </c>
      <c r="F75" s="69"/>
      <c r="G75" s="69"/>
    </row>
    <row r="76" spans="2:7" x14ac:dyDescent="0.2">
      <c r="B76" s="80">
        <f t="shared" si="3"/>
        <v>0.64000000000000035</v>
      </c>
      <c r="C76" s="81">
        <f t="shared" ref="C76:C110" si="4">C77+0.01</f>
        <v>0.36000000000000015</v>
      </c>
      <c r="D76" s="82">
        <f t="shared" si="2"/>
        <v>0.14160000000000006</v>
      </c>
      <c r="E76" s="82">
        <f t="shared" ref="E76:E112" si="5">SQRT((B76^2)*($C$9^2)+(C76^2)*($D$9^2)+(2*B76*C76*$G$7*$C$9*$D$9))</f>
        <v>0.22257582977493323</v>
      </c>
      <c r="F76" s="69"/>
      <c r="G76" s="69"/>
    </row>
    <row r="77" spans="2:7" x14ac:dyDescent="0.2">
      <c r="B77" s="80">
        <f t="shared" si="3"/>
        <v>0.65000000000000036</v>
      </c>
      <c r="C77" s="81">
        <f t="shared" si="4"/>
        <v>0.35000000000000014</v>
      </c>
      <c r="D77" s="82">
        <f t="shared" ref="D77:D112" si="6">B77*$C$8+C77*$D$8</f>
        <v>0.14100000000000007</v>
      </c>
      <c r="E77" s="82">
        <f t="shared" si="5"/>
        <v>0.22220486043288981</v>
      </c>
      <c r="F77" s="69"/>
      <c r="G77" s="69"/>
    </row>
    <row r="78" spans="2:7" x14ac:dyDescent="0.2">
      <c r="B78" s="80">
        <f t="shared" ref="B78:B89" si="7">B77+0.01</f>
        <v>0.66000000000000036</v>
      </c>
      <c r="C78" s="81">
        <f t="shared" si="4"/>
        <v>0.34000000000000014</v>
      </c>
      <c r="D78" s="82">
        <f t="shared" si="6"/>
        <v>0.14040000000000005</v>
      </c>
      <c r="E78" s="82">
        <f t="shared" si="5"/>
        <v>0.22190087877248266</v>
      </c>
      <c r="F78" s="69"/>
      <c r="G78" s="69"/>
    </row>
    <row r="79" spans="2:7" x14ac:dyDescent="0.2">
      <c r="B79" s="80">
        <f t="shared" si="7"/>
        <v>0.67000000000000037</v>
      </c>
      <c r="C79" s="81">
        <f t="shared" si="4"/>
        <v>0.33000000000000013</v>
      </c>
      <c r="D79" s="82">
        <f t="shared" si="6"/>
        <v>0.13980000000000006</v>
      </c>
      <c r="E79" s="82">
        <f t="shared" si="5"/>
        <v>0.22166416038683398</v>
      </c>
      <c r="F79" s="69"/>
      <c r="G79" s="69"/>
    </row>
    <row r="80" spans="2:7" x14ac:dyDescent="0.2">
      <c r="B80" s="80">
        <f t="shared" si="7"/>
        <v>0.68000000000000038</v>
      </c>
      <c r="C80" s="81">
        <f t="shared" si="4"/>
        <v>0.32000000000000012</v>
      </c>
      <c r="D80" s="82">
        <f t="shared" si="6"/>
        <v>0.13920000000000007</v>
      </c>
      <c r="E80" s="82">
        <f t="shared" si="5"/>
        <v>0.22149492093499581</v>
      </c>
      <c r="F80" s="69"/>
      <c r="G80" s="69"/>
    </row>
    <row r="81" spans="2:7" x14ac:dyDescent="0.2">
      <c r="B81" s="80">
        <f t="shared" si="7"/>
        <v>0.69000000000000039</v>
      </c>
      <c r="C81" s="81">
        <f t="shared" si="4"/>
        <v>0.31000000000000011</v>
      </c>
      <c r="D81" s="82">
        <f t="shared" si="6"/>
        <v>0.13860000000000006</v>
      </c>
      <c r="E81" s="82">
        <f t="shared" si="5"/>
        <v>0.22139331516556693</v>
      </c>
      <c r="F81" s="69"/>
      <c r="G81" s="69"/>
    </row>
    <row r="82" spans="2:7" x14ac:dyDescent="0.2">
      <c r="B82" s="80">
        <f t="shared" si="7"/>
        <v>0.7000000000000004</v>
      </c>
      <c r="C82" s="81">
        <f t="shared" si="4"/>
        <v>0.3000000000000001</v>
      </c>
      <c r="D82" s="82">
        <f t="shared" si="6"/>
        <v>0.13800000000000007</v>
      </c>
      <c r="E82" s="82">
        <f t="shared" si="5"/>
        <v>0.22135943621178666</v>
      </c>
      <c r="F82" s="69"/>
      <c r="G82" s="69"/>
    </row>
    <row r="83" spans="2:7" x14ac:dyDescent="0.2">
      <c r="B83" s="80">
        <f t="shared" si="7"/>
        <v>0.71000000000000041</v>
      </c>
      <c r="C83" s="81">
        <f t="shared" si="4"/>
        <v>0.29000000000000009</v>
      </c>
      <c r="D83" s="82">
        <f t="shared" si="6"/>
        <v>0.13740000000000005</v>
      </c>
      <c r="E83" s="82">
        <f t="shared" si="5"/>
        <v>0.22139331516556693</v>
      </c>
      <c r="F83" s="69"/>
      <c r="G83" s="69"/>
    </row>
    <row r="84" spans="2:7" x14ac:dyDescent="0.2">
      <c r="B84" s="80">
        <f t="shared" si="7"/>
        <v>0.72000000000000042</v>
      </c>
      <c r="C84" s="81">
        <f t="shared" si="4"/>
        <v>0.28000000000000008</v>
      </c>
      <c r="D84" s="82">
        <f t="shared" si="6"/>
        <v>0.13680000000000006</v>
      </c>
      <c r="E84" s="82">
        <f t="shared" si="5"/>
        <v>0.22149492093499581</v>
      </c>
      <c r="F84" s="69"/>
      <c r="G84" s="69"/>
    </row>
    <row r="85" spans="2:7" x14ac:dyDescent="0.2">
      <c r="B85" s="80">
        <f t="shared" si="7"/>
        <v>0.73000000000000043</v>
      </c>
      <c r="C85" s="81">
        <f t="shared" si="4"/>
        <v>0.27000000000000007</v>
      </c>
      <c r="D85" s="82">
        <f t="shared" si="6"/>
        <v>0.13620000000000007</v>
      </c>
      <c r="E85" s="82">
        <f t="shared" si="5"/>
        <v>0.22166416038683395</v>
      </c>
      <c r="F85" s="69"/>
      <c r="G85" s="69"/>
    </row>
    <row r="86" spans="2:7" x14ac:dyDescent="0.2">
      <c r="B86" s="80">
        <f t="shared" si="7"/>
        <v>0.74000000000000044</v>
      </c>
      <c r="C86" s="81">
        <f t="shared" si="4"/>
        <v>0.26000000000000006</v>
      </c>
      <c r="D86" s="82">
        <f t="shared" si="6"/>
        <v>0.13560000000000005</v>
      </c>
      <c r="E86" s="82">
        <f t="shared" si="5"/>
        <v>0.22190087877248266</v>
      </c>
      <c r="F86" s="69"/>
      <c r="G86" s="69"/>
    </row>
    <row r="87" spans="2:7" x14ac:dyDescent="0.2">
      <c r="B87" s="80">
        <f t="shared" si="7"/>
        <v>0.75000000000000044</v>
      </c>
      <c r="C87" s="81">
        <f t="shared" si="4"/>
        <v>0.25000000000000006</v>
      </c>
      <c r="D87" s="82">
        <f t="shared" si="6"/>
        <v>0.13500000000000006</v>
      </c>
      <c r="E87" s="82">
        <f t="shared" si="5"/>
        <v>0.22220486043288984</v>
      </c>
      <c r="F87" s="69"/>
      <c r="G87" s="69"/>
    </row>
    <row r="88" spans="2:7" x14ac:dyDescent="0.2">
      <c r="B88" s="80">
        <f t="shared" si="7"/>
        <v>0.76000000000000045</v>
      </c>
      <c r="C88" s="81">
        <f t="shared" si="4"/>
        <v>0.24000000000000007</v>
      </c>
      <c r="D88" s="82">
        <f t="shared" si="6"/>
        <v>0.13440000000000005</v>
      </c>
      <c r="E88" s="82">
        <f t="shared" si="5"/>
        <v>0.22257582977493323</v>
      </c>
      <c r="F88" s="69"/>
      <c r="G88" s="69"/>
    </row>
    <row r="89" spans="2:7" x14ac:dyDescent="0.2">
      <c r="B89" s="80">
        <f t="shared" si="7"/>
        <v>0.77000000000000046</v>
      </c>
      <c r="C89" s="81">
        <f t="shared" si="4"/>
        <v>0.23000000000000007</v>
      </c>
      <c r="D89" s="82">
        <f t="shared" si="6"/>
        <v>0.13380000000000006</v>
      </c>
      <c r="E89" s="82">
        <f t="shared" si="5"/>
        <v>0.22301345250903598</v>
      </c>
      <c r="F89" s="69"/>
      <c r="G89" s="69"/>
    </row>
    <row r="90" spans="2:7" x14ac:dyDescent="0.2">
      <c r="B90" s="80">
        <f>B89+0.01</f>
        <v>0.78000000000000047</v>
      </c>
      <c r="C90" s="81">
        <f t="shared" si="4"/>
        <v>0.22000000000000006</v>
      </c>
      <c r="D90" s="82">
        <f t="shared" si="6"/>
        <v>0.13320000000000007</v>
      </c>
      <c r="E90" s="82">
        <f t="shared" si="5"/>
        <v>0.22351733713517627</v>
      </c>
      <c r="F90" s="69"/>
      <c r="G90" s="69"/>
    </row>
    <row r="91" spans="2:7" x14ac:dyDescent="0.2">
      <c r="B91" s="80">
        <f t="shared" ref="B91:B103" si="8">B90+0.01</f>
        <v>0.79000000000000048</v>
      </c>
      <c r="C91" s="81">
        <f t="shared" si="4"/>
        <v>0.21000000000000005</v>
      </c>
      <c r="D91" s="82">
        <f t="shared" si="6"/>
        <v>0.13260000000000005</v>
      </c>
      <c r="E91" s="82">
        <f t="shared" si="5"/>
        <v>0.22408703666209712</v>
      </c>
      <c r="F91" s="69"/>
      <c r="G91" s="69"/>
    </row>
    <row r="92" spans="2:7" x14ac:dyDescent="0.2">
      <c r="B92" s="80">
        <f t="shared" si="8"/>
        <v>0.80000000000000049</v>
      </c>
      <c r="C92" s="81">
        <f t="shared" si="4"/>
        <v>0.20000000000000004</v>
      </c>
      <c r="D92" s="82">
        <f t="shared" si="6"/>
        <v>0.13200000000000006</v>
      </c>
      <c r="E92" s="82">
        <f t="shared" si="5"/>
        <v>0.22472205054244246</v>
      </c>
      <c r="F92" s="69"/>
      <c r="G92" s="69"/>
    </row>
    <row r="93" spans="2:7" x14ac:dyDescent="0.2">
      <c r="B93" s="80">
        <f t="shared" si="8"/>
        <v>0.8100000000000005</v>
      </c>
      <c r="C93" s="81">
        <f t="shared" si="4"/>
        <v>0.19000000000000003</v>
      </c>
      <c r="D93" s="82">
        <f t="shared" si="6"/>
        <v>0.13140000000000004</v>
      </c>
      <c r="E93" s="82">
        <f t="shared" si="5"/>
        <v>0.22542182680477074</v>
      </c>
      <c r="F93" s="69"/>
      <c r="G93" s="69"/>
    </row>
    <row r="94" spans="2:7" x14ac:dyDescent="0.2">
      <c r="B94" s="80">
        <f t="shared" si="8"/>
        <v>0.82000000000000051</v>
      </c>
      <c r="C94" s="81">
        <f t="shared" si="4"/>
        <v>0.18000000000000002</v>
      </c>
      <c r="D94" s="82">
        <f t="shared" si="6"/>
        <v>0.13080000000000006</v>
      </c>
      <c r="E94" s="82">
        <f t="shared" si="5"/>
        <v>0.22618576436195106</v>
      </c>
      <c r="F94" s="69"/>
      <c r="G94" s="69"/>
    </row>
    <row r="95" spans="2:7" x14ac:dyDescent="0.2">
      <c r="B95" s="80">
        <f t="shared" si="8"/>
        <v>0.83000000000000052</v>
      </c>
      <c r="C95" s="81">
        <f t="shared" si="4"/>
        <v>0.17</v>
      </c>
      <c r="D95" s="82">
        <f t="shared" si="6"/>
        <v>0.13020000000000007</v>
      </c>
      <c r="E95" s="82">
        <f t="shared" si="5"/>
        <v>0.22701321547434206</v>
      </c>
      <c r="F95" s="69"/>
      <c r="G95" s="69"/>
    </row>
    <row r="96" spans="2:7" x14ac:dyDescent="0.2">
      <c r="B96" s="80">
        <f t="shared" si="8"/>
        <v>0.84000000000000052</v>
      </c>
      <c r="C96" s="81">
        <f t="shared" si="4"/>
        <v>0.16</v>
      </c>
      <c r="D96" s="82">
        <f t="shared" si="6"/>
        <v>0.12960000000000005</v>
      </c>
      <c r="E96" s="82">
        <f t="shared" si="5"/>
        <v>0.227903488345396</v>
      </c>
      <c r="F96" s="69"/>
      <c r="G96" s="69"/>
    </row>
    <row r="97" spans="2:7" x14ac:dyDescent="0.2">
      <c r="B97" s="80">
        <f t="shared" si="8"/>
        <v>0.85000000000000053</v>
      </c>
      <c r="C97" s="81">
        <f t="shared" si="4"/>
        <v>0.15</v>
      </c>
      <c r="D97" s="82">
        <f t="shared" si="6"/>
        <v>0.12900000000000006</v>
      </c>
      <c r="E97" s="82">
        <f t="shared" si="5"/>
        <v>0.22885584982691629</v>
      </c>
      <c r="F97" s="69"/>
      <c r="G97" s="69"/>
    </row>
    <row r="98" spans="2:7" x14ac:dyDescent="0.2">
      <c r="B98" s="80">
        <f t="shared" si="8"/>
        <v>0.86000000000000054</v>
      </c>
      <c r="C98" s="81">
        <f t="shared" si="4"/>
        <v>0.13999999999999999</v>
      </c>
      <c r="D98" s="82">
        <f t="shared" si="6"/>
        <v>0.12840000000000004</v>
      </c>
      <c r="E98" s="82">
        <f t="shared" si="5"/>
        <v>0.22986952821111384</v>
      </c>
      <c r="F98" s="69"/>
      <c r="G98" s="69"/>
    </row>
    <row r="99" spans="2:7" x14ac:dyDescent="0.2">
      <c r="B99" s="80">
        <f t="shared" si="8"/>
        <v>0.87000000000000055</v>
      </c>
      <c r="C99" s="81">
        <f t="shared" si="4"/>
        <v>0.12999999999999998</v>
      </c>
      <c r="D99" s="82">
        <f t="shared" si="6"/>
        <v>0.12780000000000005</v>
      </c>
      <c r="E99" s="82">
        <f t="shared" si="5"/>
        <v>0.23094371608684239</v>
      </c>
      <c r="F99" s="69"/>
      <c r="G99" s="69"/>
    </row>
    <row r="100" spans="2:7" x14ac:dyDescent="0.2">
      <c r="B100" s="80">
        <f t="shared" si="8"/>
        <v>0.88000000000000056</v>
      </c>
      <c r="C100" s="81">
        <f t="shared" si="4"/>
        <v>0.11999999999999998</v>
      </c>
      <c r="D100" s="82">
        <f t="shared" si="6"/>
        <v>0.12720000000000006</v>
      </c>
      <c r="E100" s="82">
        <f t="shared" si="5"/>
        <v>0.23207757323791559</v>
      </c>
      <c r="F100" s="69"/>
      <c r="G100" s="69"/>
    </row>
    <row r="101" spans="2:7" x14ac:dyDescent="0.2">
      <c r="B101" s="80">
        <f t="shared" si="8"/>
        <v>0.89000000000000057</v>
      </c>
      <c r="C101" s="81">
        <f t="shared" si="4"/>
        <v>0.10999999999999999</v>
      </c>
      <c r="D101" s="82">
        <f t="shared" si="6"/>
        <v>0.12660000000000005</v>
      </c>
      <c r="E101" s="82">
        <f t="shared" si="5"/>
        <v>0.23327022956219695</v>
      </c>
      <c r="F101" s="69"/>
      <c r="G101" s="69"/>
    </row>
    <row r="102" spans="2:7" x14ac:dyDescent="0.2">
      <c r="B102" s="80">
        <f t="shared" si="8"/>
        <v>0.90000000000000058</v>
      </c>
      <c r="C102" s="81">
        <f t="shared" si="4"/>
        <v>9.9999999999999992E-2</v>
      </c>
      <c r="D102" s="82">
        <f t="shared" si="6"/>
        <v>0.12600000000000006</v>
      </c>
      <c r="E102" s="82">
        <f t="shared" si="5"/>
        <v>0.23452078799117163</v>
      </c>
      <c r="F102" s="69"/>
      <c r="G102" s="69"/>
    </row>
    <row r="103" spans="2:7" x14ac:dyDescent="0.2">
      <c r="B103" s="80">
        <f t="shared" si="8"/>
        <v>0.91000000000000059</v>
      </c>
      <c r="C103" s="81">
        <f t="shared" si="4"/>
        <v>0.09</v>
      </c>
      <c r="D103" s="82">
        <f t="shared" si="6"/>
        <v>0.12540000000000007</v>
      </c>
      <c r="E103" s="82">
        <f t="shared" si="5"/>
        <v>0.23582832739092238</v>
      </c>
      <c r="F103" s="69"/>
      <c r="G103" s="69"/>
    </row>
    <row r="104" spans="2:7" x14ac:dyDescent="0.2">
      <c r="B104" s="80">
        <f>B103+0.01</f>
        <v>0.9200000000000006</v>
      </c>
      <c r="C104" s="81">
        <f t="shared" si="4"/>
        <v>0.08</v>
      </c>
      <c r="D104" s="82">
        <f t="shared" si="6"/>
        <v>0.12480000000000006</v>
      </c>
      <c r="E104" s="82">
        <f t="shared" si="5"/>
        <v>0.23719190542680849</v>
      </c>
      <c r="F104" s="69"/>
      <c r="G104" s="69"/>
    </row>
    <row r="105" spans="2:7" x14ac:dyDescent="0.2">
      <c r="B105" s="80">
        <f t="shared" ref="B105:B112" si="9">B104+0.01</f>
        <v>0.9300000000000006</v>
      </c>
      <c r="C105" s="81">
        <f t="shared" si="4"/>
        <v>7.0000000000000007E-2</v>
      </c>
      <c r="D105" s="82">
        <f t="shared" si="6"/>
        <v>0.12420000000000007</v>
      </c>
      <c r="E105" s="82">
        <f t="shared" si="5"/>
        <v>0.23861056137564421</v>
      </c>
      <c r="F105" s="69"/>
      <c r="G105" s="69"/>
    </row>
    <row r="106" spans="2:7" x14ac:dyDescent="0.2">
      <c r="B106" s="80">
        <f t="shared" si="9"/>
        <v>0.94000000000000061</v>
      </c>
      <c r="C106" s="81">
        <f t="shared" si="4"/>
        <v>6.0000000000000005E-2</v>
      </c>
      <c r="D106" s="82">
        <f t="shared" si="6"/>
        <v>0.12360000000000007</v>
      </c>
      <c r="E106" s="82">
        <f t="shared" si="5"/>
        <v>0.24008331887076217</v>
      </c>
      <c r="F106" s="69"/>
      <c r="G106" s="69"/>
    </row>
    <row r="107" spans="2:7" x14ac:dyDescent="0.2">
      <c r="B107" s="80">
        <f t="shared" si="9"/>
        <v>0.95000000000000062</v>
      </c>
      <c r="C107" s="81">
        <f t="shared" si="4"/>
        <v>0.05</v>
      </c>
      <c r="D107" s="82">
        <f t="shared" si="6"/>
        <v>0.12300000000000007</v>
      </c>
      <c r="E107" s="82">
        <f t="shared" si="5"/>
        <v>0.24160918856699154</v>
      </c>
      <c r="F107" s="69"/>
      <c r="G107" s="69"/>
    </row>
    <row r="108" spans="2:7" x14ac:dyDescent="0.2">
      <c r="B108" s="80">
        <f t="shared" si="9"/>
        <v>0.96000000000000063</v>
      </c>
      <c r="C108" s="81">
        <f t="shared" si="4"/>
        <v>0.04</v>
      </c>
      <c r="D108" s="82">
        <f t="shared" si="6"/>
        <v>0.12240000000000006</v>
      </c>
      <c r="E108" s="82">
        <f t="shared" si="5"/>
        <v>0.2431871707142465</v>
      </c>
      <c r="F108" s="69"/>
      <c r="G108" s="69"/>
    </row>
    <row r="109" spans="2:7" x14ac:dyDescent="0.2">
      <c r="B109" s="80">
        <f t="shared" si="9"/>
        <v>0.97000000000000064</v>
      </c>
      <c r="C109" s="81">
        <f t="shared" si="4"/>
        <v>0.03</v>
      </c>
      <c r="D109" s="82">
        <f t="shared" si="6"/>
        <v>0.12180000000000007</v>
      </c>
      <c r="E109" s="82">
        <f t="shared" si="5"/>
        <v>0.24481625763008485</v>
      </c>
      <c r="F109" s="69"/>
      <c r="G109" s="69"/>
    </row>
    <row r="110" spans="2:7" x14ac:dyDescent="0.2">
      <c r="B110" s="80">
        <f t="shared" si="9"/>
        <v>0.98000000000000065</v>
      </c>
      <c r="C110" s="81">
        <f t="shared" si="4"/>
        <v>0.02</v>
      </c>
      <c r="D110" s="82">
        <f t="shared" si="6"/>
        <v>0.12120000000000009</v>
      </c>
      <c r="E110" s="82">
        <f t="shared" si="5"/>
        <v>0.2464954360632263</v>
      </c>
      <c r="F110" s="69"/>
      <c r="G110" s="69"/>
    </row>
    <row r="111" spans="2:7" x14ac:dyDescent="0.2">
      <c r="B111" s="80">
        <f t="shared" si="9"/>
        <v>0.99000000000000066</v>
      </c>
      <c r="C111" s="81">
        <f>C112+0.01</f>
        <v>0.01</v>
      </c>
      <c r="D111" s="82">
        <f t="shared" si="6"/>
        <v>0.12060000000000007</v>
      </c>
      <c r="E111" s="82">
        <f t="shared" si="5"/>
        <v>0.24822368944160039</v>
      </c>
      <c r="F111" s="69"/>
      <c r="G111" s="69"/>
    </row>
    <row r="112" spans="2:7" ht="16" thickBot="1" x14ac:dyDescent="0.25">
      <c r="B112" s="83">
        <f t="shared" si="9"/>
        <v>1.0000000000000007</v>
      </c>
      <c r="C112" s="84">
        <v>0</v>
      </c>
      <c r="D112" s="85">
        <f t="shared" si="6"/>
        <v>0.12000000000000008</v>
      </c>
      <c r="E112" s="85">
        <f t="shared" si="5"/>
        <v>0.25000000000000017</v>
      </c>
      <c r="F112" s="69"/>
      <c r="G112" s="69"/>
    </row>
    <row r="113" spans="2:7" x14ac:dyDescent="0.2">
      <c r="B113" s="69"/>
      <c r="C113" s="69"/>
      <c r="D113" s="69"/>
      <c r="E113" s="69"/>
      <c r="F113" s="69"/>
      <c r="G113" s="69"/>
    </row>
    <row r="114" spans="2:7" x14ac:dyDescent="0.2">
      <c r="B114" s="69"/>
      <c r="C114" s="69"/>
      <c r="D114" s="69"/>
      <c r="E114" s="69"/>
      <c r="F114" s="69"/>
      <c r="G114" s="69"/>
    </row>
    <row r="115" spans="2:7" x14ac:dyDescent="0.2">
      <c r="B115" s="69"/>
      <c r="C115" s="69"/>
      <c r="D115" s="69"/>
      <c r="E115" s="69"/>
      <c r="F115" s="69"/>
      <c r="G115" s="69"/>
    </row>
    <row r="116" spans="2:7" x14ac:dyDescent="0.2">
      <c r="B116" s="69"/>
      <c r="C116" s="69"/>
      <c r="D116" s="69"/>
      <c r="E116" s="69"/>
      <c r="F116" s="69"/>
      <c r="G116" s="69"/>
    </row>
    <row r="117" spans="2:7" x14ac:dyDescent="0.2">
      <c r="B117" s="69"/>
      <c r="C117" s="69"/>
      <c r="D117" s="69"/>
      <c r="E117" s="69"/>
      <c r="F117" s="69"/>
      <c r="G117" s="69"/>
    </row>
    <row r="118" spans="2:7" x14ac:dyDescent="0.2">
      <c r="B118" s="69"/>
      <c r="C118" s="69"/>
      <c r="D118" s="69"/>
      <c r="E118" s="69"/>
      <c r="F118" s="69"/>
      <c r="G118" s="69"/>
    </row>
    <row r="119" spans="2:7" x14ac:dyDescent="0.2">
      <c r="B119" s="69"/>
      <c r="C119" s="69"/>
      <c r="D119" s="69"/>
      <c r="E119" s="69"/>
      <c r="F119" s="69"/>
      <c r="G119" s="69"/>
    </row>
    <row r="120" spans="2:7" x14ac:dyDescent="0.2">
      <c r="B120" s="69"/>
      <c r="C120" s="69"/>
      <c r="D120" s="69"/>
      <c r="E120" s="69"/>
      <c r="F120" s="69"/>
      <c r="G120" s="69"/>
    </row>
    <row r="121" spans="2:7" x14ac:dyDescent="0.2">
      <c r="B121" s="69"/>
      <c r="C121" s="69"/>
      <c r="D121" s="69"/>
      <c r="E121" s="69"/>
      <c r="F121" s="69"/>
      <c r="G121" s="69"/>
    </row>
    <row r="122" spans="2:7" x14ac:dyDescent="0.2">
      <c r="B122" s="69"/>
      <c r="C122" s="69"/>
      <c r="D122" s="69"/>
      <c r="E122" s="69"/>
      <c r="F122" s="69"/>
      <c r="G122" s="69"/>
    </row>
    <row r="123" spans="2:7" x14ac:dyDescent="0.2">
      <c r="B123" s="69"/>
      <c r="C123" s="69"/>
      <c r="D123" s="69"/>
      <c r="E123" s="69"/>
      <c r="F123" s="69"/>
      <c r="G123" s="69"/>
    </row>
    <row r="124" spans="2:7" x14ac:dyDescent="0.2">
      <c r="B124" s="69"/>
      <c r="C124" s="69"/>
      <c r="D124" s="69"/>
      <c r="E124" s="69"/>
      <c r="F124" s="69"/>
      <c r="G124" s="69"/>
    </row>
    <row r="125" spans="2:7" x14ac:dyDescent="0.2">
      <c r="B125" s="69"/>
      <c r="C125" s="69"/>
      <c r="D125" s="69"/>
      <c r="E125" s="69"/>
      <c r="F125" s="69"/>
      <c r="G125" s="69"/>
    </row>
    <row r="126" spans="2:7" x14ac:dyDescent="0.2">
      <c r="B126" s="69"/>
      <c r="C126" s="69"/>
      <c r="D126" s="69"/>
      <c r="E126" s="69"/>
      <c r="F126" s="69"/>
      <c r="G126" s="69"/>
    </row>
    <row r="127" spans="2:7" x14ac:dyDescent="0.2">
      <c r="B127" s="69"/>
      <c r="C127" s="69"/>
      <c r="D127" s="69"/>
      <c r="E127" s="69"/>
      <c r="F127" s="69"/>
      <c r="G127" s="69"/>
    </row>
    <row r="128" spans="2:7" x14ac:dyDescent="0.2">
      <c r="B128" s="69"/>
      <c r="C128" s="69"/>
      <c r="D128" s="69"/>
      <c r="E128" s="69"/>
      <c r="F128" s="69"/>
      <c r="G128" s="69"/>
    </row>
    <row r="129" spans="2:7" x14ac:dyDescent="0.2">
      <c r="B129" s="69"/>
      <c r="C129" s="69"/>
      <c r="D129" s="69"/>
      <c r="E129" s="69"/>
      <c r="F129" s="69"/>
      <c r="G129" s="69"/>
    </row>
    <row r="130" spans="2:7" x14ac:dyDescent="0.2">
      <c r="B130" s="69"/>
      <c r="C130" s="69"/>
      <c r="D130" s="69"/>
      <c r="E130" s="69"/>
      <c r="F130" s="69"/>
      <c r="G130" s="69"/>
    </row>
    <row r="131" spans="2:7" x14ac:dyDescent="0.2">
      <c r="B131" s="69"/>
      <c r="C131" s="69"/>
      <c r="D131" s="69"/>
      <c r="E131" s="69"/>
      <c r="F131" s="69"/>
      <c r="G131" s="69"/>
    </row>
    <row r="132" spans="2:7" x14ac:dyDescent="0.2">
      <c r="B132" s="69"/>
      <c r="C132" s="69"/>
      <c r="D132" s="69"/>
      <c r="E132" s="69"/>
      <c r="F132" s="69"/>
      <c r="G132" s="69"/>
    </row>
    <row r="133" spans="2:7" x14ac:dyDescent="0.2">
      <c r="B133" s="69"/>
      <c r="C133" s="69"/>
      <c r="D133" s="69"/>
      <c r="E133" s="69"/>
      <c r="F133" s="69"/>
      <c r="G133" s="69"/>
    </row>
    <row r="134" spans="2:7" x14ac:dyDescent="0.2">
      <c r="B134" s="69"/>
      <c r="C134" s="69"/>
      <c r="D134" s="69"/>
      <c r="E134" s="69"/>
      <c r="F134" s="69"/>
      <c r="G134" s="69"/>
    </row>
    <row r="135" spans="2:7" x14ac:dyDescent="0.2">
      <c r="B135" s="69"/>
      <c r="C135" s="69"/>
      <c r="D135" s="69"/>
      <c r="E135" s="69"/>
      <c r="F135" s="69"/>
      <c r="G135" s="69"/>
    </row>
    <row r="136" spans="2:7" x14ac:dyDescent="0.2">
      <c r="B136" s="69"/>
      <c r="C136" s="69"/>
      <c r="D136" s="69"/>
      <c r="E136" s="69"/>
      <c r="F136" s="69"/>
      <c r="G136" s="69"/>
    </row>
    <row r="137" spans="2:7" x14ac:dyDescent="0.2">
      <c r="B137" s="69"/>
      <c r="C137" s="69"/>
      <c r="D137" s="69"/>
      <c r="E137" s="69"/>
      <c r="F137" s="69"/>
      <c r="G137" s="69"/>
    </row>
    <row r="138" spans="2:7" x14ac:dyDescent="0.2">
      <c r="B138" s="69"/>
      <c r="C138" s="69"/>
      <c r="D138" s="69"/>
      <c r="E138" s="69"/>
      <c r="F138" s="69"/>
      <c r="G138" s="69"/>
    </row>
    <row r="139" spans="2:7" x14ac:dyDescent="0.2">
      <c r="B139" s="69"/>
      <c r="C139" s="69"/>
      <c r="D139" s="69"/>
      <c r="E139" s="69"/>
      <c r="F139" s="69"/>
      <c r="G139" s="69"/>
    </row>
    <row r="140" spans="2:7" x14ac:dyDescent="0.2">
      <c r="B140" s="69"/>
      <c r="C140" s="69"/>
      <c r="D140" s="69"/>
      <c r="E140" s="69"/>
      <c r="F140" s="69"/>
      <c r="G140" s="69"/>
    </row>
    <row r="141" spans="2:7" x14ac:dyDescent="0.2">
      <c r="B141" s="69"/>
      <c r="C141" s="69"/>
      <c r="D141" s="69"/>
      <c r="E141" s="69"/>
      <c r="F141" s="69"/>
      <c r="G141" s="69"/>
    </row>
    <row r="142" spans="2:7" x14ac:dyDescent="0.2">
      <c r="B142" s="69"/>
      <c r="C142" s="69"/>
      <c r="D142" s="69"/>
      <c r="E142" s="69"/>
      <c r="F142" s="69"/>
      <c r="G142" s="69"/>
    </row>
    <row r="143" spans="2:7" x14ac:dyDescent="0.2">
      <c r="B143" s="69"/>
      <c r="C143" s="69"/>
      <c r="D143" s="69"/>
      <c r="E143" s="69"/>
      <c r="F143" s="69"/>
      <c r="G143" s="69"/>
    </row>
    <row r="144" spans="2:7" x14ac:dyDescent="0.2">
      <c r="B144" s="69"/>
      <c r="C144" s="69"/>
      <c r="D144" s="69"/>
      <c r="E144" s="69"/>
      <c r="F144" s="69"/>
      <c r="G144" s="69"/>
    </row>
    <row r="145" spans="2:7" x14ac:dyDescent="0.2">
      <c r="B145" s="69"/>
      <c r="C145" s="69"/>
      <c r="D145" s="69"/>
      <c r="E145" s="69"/>
      <c r="F145" s="69"/>
      <c r="G145" s="69"/>
    </row>
    <row r="146" spans="2:7" x14ac:dyDescent="0.2">
      <c r="B146" s="69"/>
      <c r="C146" s="69"/>
      <c r="D146" s="69"/>
      <c r="E146" s="69"/>
      <c r="F146" s="69"/>
      <c r="G146" s="69"/>
    </row>
    <row r="147" spans="2:7" x14ac:dyDescent="0.2">
      <c r="B147" s="69"/>
      <c r="C147" s="69"/>
      <c r="D147" s="69"/>
      <c r="E147" s="69"/>
      <c r="F147" s="69"/>
      <c r="G147" s="69"/>
    </row>
    <row r="148" spans="2:7" x14ac:dyDescent="0.2">
      <c r="B148" s="69"/>
      <c r="C148" s="69"/>
      <c r="D148" s="69"/>
      <c r="E148" s="69"/>
      <c r="F148" s="69"/>
      <c r="G148" s="69"/>
    </row>
    <row r="149" spans="2:7" x14ac:dyDescent="0.2">
      <c r="B149" s="69"/>
      <c r="C149" s="69"/>
      <c r="D149" s="69"/>
      <c r="E149" s="69"/>
      <c r="F149" s="69"/>
      <c r="G149" s="69"/>
    </row>
    <row r="150" spans="2:7" x14ac:dyDescent="0.2">
      <c r="B150" s="69"/>
      <c r="C150" s="69"/>
      <c r="D150" s="69"/>
      <c r="E150" s="69"/>
      <c r="F150" s="69"/>
      <c r="G150" s="69"/>
    </row>
    <row r="151" spans="2:7" x14ac:dyDescent="0.2">
      <c r="B151" s="69"/>
      <c r="C151" s="69"/>
      <c r="D151" s="69"/>
      <c r="E151" s="69"/>
      <c r="F151" s="69"/>
      <c r="G151" s="69"/>
    </row>
    <row r="152" spans="2:7" x14ac:dyDescent="0.2">
      <c r="B152" s="69"/>
      <c r="C152" s="69"/>
      <c r="D152" s="69"/>
      <c r="E152" s="69"/>
      <c r="F152" s="69"/>
      <c r="G152" s="69"/>
    </row>
    <row r="153" spans="2:7" x14ac:dyDescent="0.2">
      <c r="B153" s="69"/>
      <c r="C153" s="69"/>
      <c r="D153" s="69"/>
      <c r="E153" s="69"/>
      <c r="F153" s="69"/>
      <c r="G153" s="69"/>
    </row>
    <row r="154" spans="2:7" x14ac:dyDescent="0.2">
      <c r="B154" s="69"/>
      <c r="C154" s="69"/>
      <c r="D154" s="69"/>
      <c r="E154" s="69"/>
      <c r="F154" s="69"/>
      <c r="G154" s="69"/>
    </row>
    <row r="155" spans="2:7" x14ac:dyDescent="0.2">
      <c r="B155" s="69"/>
      <c r="C155" s="69"/>
      <c r="D155" s="69"/>
      <c r="E155" s="69"/>
      <c r="F155" s="69"/>
      <c r="G155" s="69"/>
    </row>
    <row r="156" spans="2:7" x14ac:dyDescent="0.2">
      <c r="B156" s="69"/>
      <c r="C156" s="69"/>
      <c r="D156" s="69"/>
      <c r="E156" s="69"/>
      <c r="F156" s="69"/>
      <c r="G156" s="69"/>
    </row>
    <row r="157" spans="2:7" x14ac:dyDescent="0.2">
      <c r="B157" s="69"/>
      <c r="C157" s="69"/>
      <c r="D157" s="69"/>
      <c r="E157" s="69"/>
      <c r="F157" s="69"/>
      <c r="G157" s="69"/>
    </row>
    <row r="158" spans="2:7" x14ac:dyDescent="0.2">
      <c r="B158" s="69"/>
      <c r="C158" s="69"/>
      <c r="D158" s="69"/>
      <c r="E158" s="69"/>
      <c r="F158" s="69"/>
      <c r="G158" s="69"/>
    </row>
    <row r="159" spans="2:7" x14ac:dyDescent="0.2">
      <c r="B159" s="69"/>
      <c r="C159" s="69"/>
      <c r="D159" s="69"/>
      <c r="E159" s="69"/>
      <c r="F159" s="69"/>
      <c r="G159" s="69"/>
    </row>
    <row r="160" spans="2:7" x14ac:dyDescent="0.2">
      <c r="B160" s="69"/>
      <c r="C160" s="69"/>
      <c r="D160" s="69"/>
      <c r="E160" s="69"/>
      <c r="F160" s="69"/>
      <c r="G160" s="69"/>
    </row>
    <row r="161" spans="2:7" x14ac:dyDescent="0.2">
      <c r="B161" s="69"/>
      <c r="C161" s="69"/>
      <c r="D161" s="69"/>
      <c r="E161" s="69"/>
      <c r="F161" s="69"/>
      <c r="G161" s="69"/>
    </row>
    <row r="162" spans="2:7" x14ac:dyDescent="0.2">
      <c r="B162" s="69"/>
      <c r="C162" s="69"/>
      <c r="D162" s="69"/>
      <c r="E162" s="69"/>
      <c r="F162" s="69"/>
      <c r="G162" s="69"/>
    </row>
    <row r="163" spans="2:7" x14ac:dyDescent="0.2">
      <c r="B163" s="69"/>
      <c r="C163" s="69"/>
      <c r="D163" s="69"/>
      <c r="E163" s="69"/>
      <c r="F163" s="69"/>
      <c r="G163" s="69"/>
    </row>
    <row r="164" spans="2:7" x14ac:dyDescent="0.2">
      <c r="B164" s="69"/>
      <c r="C164" s="69"/>
      <c r="D164" s="69"/>
      <c r="E164" s="69"/>
      <c r="F164" s="69"/>
      <c r="G164" s="69"/>
    </row>
    <row r="165" spans="2:7" x14ac:dyDescent="0.2">
      <c r="B165" s="69"/>
      <c r="C165" s="69"/>
      <c r="D165" s="69"/>
      <c r="E165" s="69"/>
      <c r="F165" s="69"/>
      <c r="G165" s="69"/>
    </row>
    <row r="166" spans="2:7" x14ac:dyDescent="0.2">
      <c r="B166" s="69"/>
      <c r="C166" s="69"/>
      <c r="D166" s="69"/>
      <c r="E166" s="69"/>
      <c r="F166" s="69"/>
      <c r="G166" s="69"/>
    </row>
    <row r="167" spans="2:7" x14ac:dyDescent="0.2">
      <c r="B167" s="69"/>
      <c r="C167" s="69"/>
      <c r="D167" s="69"/>
      <c r="E167" s="69"/>
      <c r="F167" s="69"/>
      <c r="G167" s="69"/>
    </row>
    <row r="168" spans="2:7" x14ac:dyDescent="0.2">
      <c r="B168" s="69"/>
      <c r="C168" s="69"/>
      <c r="D168" s="69"/>
      <c r="E168" s="69"/>
      <c r="F168" s="69"/>
      <c r="G168" s="69"/>
    </row>
    <row r="169" spans="2:7" x14ac:dyDescent="0.2">
      <c r="B169" s="69"/>
      <c r="C169" s="69"/>
      <c r="D169" s="69"/>
      <c r="E169" s="69"/>
      <c r="F169" s="69"/>
      <c r="G169" s="69"/>
    </row>
    <row r="170" spans="2:7" x14ac:dyDescent="0.2">
      <c r="B170" s="69"/>
      <c r="C170" s="69"/>
      <c r="D170" s="69"/>
      <c r="E170" s="69"/>
      <c r="F170" s="69"/>
      <c r="G170" s="69"/>
    </row>
    <row r="171" spans="2:7" x14ac:dyDescent="0.2">
      <c r="B171" s="69"/>
      <c r="C171" s="69"/>
      <c r="D171" s="69"/>
      <c r="E171" s="69"/>
      <c r="F171" s="69"/>
      <c r="G171" s="69"/>
    </row>
    <row r="172" spans="2:7" x14ac:dyDescent="0.2">
      <c r="B172" s="69"/>
      <c r="C172" s="69"/>
      <c r="D172" s="69"/>
      <c r="E172" s="69"/>
      <c r="F172" s="69"/>
      <c r="G172" s="69"/>
    </row>
    <row r="173" spans="2:7" x14ac:dyDescent="0.2">
      <c r="B173" s="69"/>
      <c r="C173" s="69"/>
      <c r="D173" s="69"/>
      <c r="E173" s="69"/>
      <c r="F173" s="69"/>
      <c r="G173" s="69"/>
    </row>
    <row r="174" spans="2:7" x14ac:dyDescent="0.2">
      <c r="B174" s="69"/>
      <c r="C174" s="69"/>
      <c r="D174" s="69"/>
      <c r="E174" s="69"/>
      <c r="F174" s="69"/>
      <c r="G174" s="69"/>
    </row>
    <row r="175" spans="2:7" x14ac:dyDescent="0.2">
      <c r="B175" s="69"/>
      <c r="C175" s="69"/>
      <c r="D175" s="69"/>
      <c r="E175" s="69"/>
      <c r="F175" s="69"/>
      <c r="G175" s="69"/>
    </row>
    <row r="176" spans="2:7" x14ac:dyDescent="0.2">
      <c r="B176" s="69"/>
      <c r="C176" s="69"/>
      <c r="D176" s="69"/>
      <c r="E176" s="69"/>
      <c r="F176" s="69"/>
      <c r="G176" s="69"/>
    </row>
    <row r="177" spans="2:7" x14ac:dyDescent="0.2">
      <c r="B177" s="69"/>
      <c r="C177" s="69"/>
      <c r="D177" s="69"/>
      <c r="E177" s="69"/>
      <c r="F177" s="69"/>
      <c r="G177" s="69"/>
    </row>
    <row r="178" spans="2:7" x14ac:dyDescent="0.2">
      <c r="B178" s="69"/>
      <c r="C178" s="69"/>
      <c r="D178" s="69"/>
      <c r="E178" s="69"/>
      <c r="F178" s="69"/>
      <c r="G178" s="69"/>
    </row>
    <row r="179" spans="2:7" x14ac:dyDescent="0.2">
      <c r="B179" s="69"/>
      <c r="C179" s="69"/>
      <c r="D179" s="69"/>
      <c r="E179" s="69"/>
      <c r="F179" s="69"/>
      <c r="G179" s="69"/>
    </row>
    <row r="180" spans="2:7" x14ac:dyDescent="0.2">
      <c r="B180" s="69"/>
      <c r="C180" s="69"/>
      <c r="D180" s="69"/>
      <c r="E180" s="69"/>
      <c r="F180" s="69"/>
      <c r="G180" s="69"/>
    </row>
    <row r="181" spans="2:7" x14ac:dyDescent="0.2">
      <c r="B181" s="69"/>
      <c r="C181" s="69"/>
      <c r="D181" s="69"/>
      <c r="E181" s="69"/>
      <c r="F181" s="69"/>
      <c r="G181" s="69"/>
    </row>
    <row r="182" spans="2:7" x14ac:dyDescent="0.2">
      <c r="B182" s="69"/>
      <c r="C182" s="69"/>
      <c r="D182" s="69"/>
      <c r="E182" s="69"/>
      <c r="F182" s="69"/>
      <c r="G182" s="69"/>
    </row>
    <row r="183" spans="2:7" x14ac:dyDescent="0.2">
      <c r="B183" s="69"/>
      <c r="C183" s="69"/>
      <c r="D183" s="69"/>
      <c r="E183" s="69"/>
      <c r="F183" s="69"/>
      <c r="G183" s="69"/>
    </row>
    <row r="184" spans="2:7" x14ac:dyDescent="0.2">
      <c r="B184" s="69"/>
      <c r="C184" s="69"/>
      <c r="D184" s="69"/>
      <c r="E184" s="69"/>
      <c r="F184" s="69"/>
      <c r="G184" s="69"/>
    </row>
    <row r="185" spans="2:7" x14ac:dyDescent="0.2">
      <c r="B185" s="69"/>
      <c r="C185" s="69"/>
      <c r="D185" s="69"/>
      <c r="E185" s="69"/>
      <c r="F185" s="69"/>
      <c r="G185" s="69"/>
    </row>
    <row r="186" spans="2:7" x14ac:dyDescent="0.2">
      <c r="B186" s="69"/>
      <c r="C186" s="69"/>
      <c r="D186" s="69"/>
      <c r="E186" s="69"/>
      <c r="F186" s="69"/>
      <c r="G186" s="69"/>
    </row>
    <row r="187" spans="2:7" x14ac:dyDescent="0.2">
      <c r="B187" s="69"/>
      <c r="C187" s="69"/>
      <c r="D187" s="69"/>
      <c r="E187" s="69"/>
      <c r="F187" s="69"/>
      <c r="G187" s="69"/>
    </row>
    <row r="188" spans="2:7" x14ac:dyDescent="0.2">
      <c r="B188" s="69"/>
      <c r="C188" s="69"/>
      <c r="D188" s="69"/>
      <c r="E188" s="69"/>
      <c r="F188" s="69"/>
      <c r="G188" s="69"/>
    </row>
    <row r="189" spans="2:7" x14ac:dyDescent="0.2">
      <c r="B189" s="69"/>
      <c r="C189" s="69"/>
      <c r="D189" s="69"/>
      <c r="E189" s="69"/>
      <c r="F189" s="69"/>
      <c r="G189" s="69"/>
    </row>
    <row r="190" spans="2:7" x14ac:dyDescent="0.2">
      <c r="B190" s="69"/>
      <c r="C190" s="69"/>
      <c r="D190" s="69"/>
      <c r="E190" s="69"/>
      <c r="F190" s="69"/>
      <c r="G190" s="69"/>
    </row>
    <row r="191" spans="2:7" x14ac:dyDescent="0.2">
      <c r="B191" s="69"/>
      <c r="C191" s="69"/>
      <c r="D191" s="69"/>
      <c r="E191" s="69"/>
      <c r="F191" s="69"/>
      <c r="G191" s="69"/>
    </row>
    <row r="192" spans="2:7" x14ac:dyDescent="0.2">
      <c r="B192" s="69"/>
      <c r="C192" s="69"/>
      <c r="D192" s="69"/>
      <c r="E192" s="69"/>
      <c r="F192" s="69"/>
      <c r="G192" s="69"/>
    </row>
    <row r="193" spans="2:7" x14ac:dyDescent="0.2">
      <c r="B193" s="69"/>
      <c r="C193" s="69"/>
      <c r="D193" s="69"/>
      <c r="E193" s="69"/>
      <c r="F193" s="69"/>
      <c r="G193" s="69"/>
    </row>
    <row r="194" spans="2:7" x14ac:dyDescent="0.2">
      <c r="B194" s="69"/>
      <c r="C194" s="69"/>
      <c r="D194" s="69"/>
      <c r="E194" s="69"/>
      <c r="F194" s="69"/>
      <c r="G194" s="69"/>
    </row>
    <row r="195" spans="2:7" x14ac:dyDescent="0.2">
      <c r="B195" s="69"/>
      <c r="C195" s="69"/>
      <c r="D195" s="69"/>
      <c r="E195" s="69"/>
      <c r="F195" s="69"/>
      <c r="G195" s="69"/>
    </row>
    <row r="196" spans="2:7" x14ac:dyDescent="0.2">
      <c r="B196" s="69"/>
      <c r="C196" s="69"/>
      <c r="D196" s="69"/>
      <c r="E196" s="69"/>
      <c r="F196" s="69"/>
      <c r="G196" s="69"/>
    </row>
    <row r="197" spans="2:7" x14ac:dyDescent="0.2">
      <c r="B197" s="69"/>
      <c r="C197" s="69"/>
      <c r="D197" s="69"/>
      <c r="E197" s="69"/>
      <c r="F197" s="69"/>
      <c r="G197" s="69"/>
    </row>
    <row r="198" spans="2:7" x14ac:dyDescent="0.2">
      <c r="B198" s="69"/>
      <c r="C198" s="69"/>
      <c r="D198" s="69"/>
      <c r="E198" s="69"/>
      <c r="F198" s="69"/>
      <c r="G198" s="69"/>
    </row>
    <row r="199" spans="2:7" x14ac:dyDescent="0.2">
      <c r="B199" s="69"/>
      <c r="C199" s="69"/>
      <c r="D199" s="69"/>
      <c r="E199" s="69"/>
      <c r="F199" s="69"/>
      <c r="G199" s="69"/>
    </row>
    <row r="200" spans="2:7" x14ac:dyDescent="0.2">
      <c r="B200" s="69"/>
      <c r="C200" s="69"/>
      <c r="D200" s="69"/>
      <c r="E200" s="69"/>
      <c r="F200" s="69"/>
      <c r="G200" s="69"/>
    </row>
    <row r="201" spans="2:7" x14ac:dyDescent="0.2">
      <c r="B201" s="69"/>
      <c r="C201" s="69"/>
      <c r="D201" s="69"/>
      <c r="E201" s="69"/>
      <c r="F201" s="69"/>
      <c r="G201" s="69"/>
    </row>
    <row r="202" spans="2:7" x14ac:dyDescent="0.2">
      <c r="B202" s="69"/>
      <c r="C202" s="69"/>
      <c r="D202" s="69"/>
      <c r="E202" s="69"/>
      <c r="F202" s="69"/>
      <c r="G202" s="69"/>
    </row>
    <row r="203" spans="2:7" x14ac:dyDescent="0.2">
      <c r="B203" s="69"/>
      <c r="C203" s="69"/>
      <c r="D203" s="69"/>
      <c r="E203" s="69"/>
      <c r="F203" s="69"/>
      <c r="G203" s="69"/>
    </row>
    <row r="204" spans="2:7" x14ac:dyDescent="0.2">
      <c r="B204" s="69"/>
      <c r="C204" s="69"/>
      <c r="D204" s="69"/>
      <c r="E204" s="69"/>
      <c r="F204" s="69"/>
      <c r="G204" s="69"/>
    </row>
    <row r="205" spans="2:7" x14ac:dyDescent="0.2">
      <c r="B205" s="69"/>
      <c r="C205" s="69"/>
      <c r="D205" s="69"/>
      <c r="E205" s="69"/>
      <c r="F205" s="69"/>
      <c r="G205" s="69"/>
    </row>
    <row r="206" spans="2:7" x14ac:dyDescent="0.2">
      <c r="B206" s="69"/>
      <c r="C206" s="69"/>
      <c r="D206" s="69"/>
      <c r="E206" s="69"/>
      <c r="F206" s="69"/>
      <c r="G206" s="69"/>
    </row>
    <row r="207" spans="2:7" x14ac:dyDescent="0.2">
      <c r="B207" s="69"/>
      <c r="C207" s="69"/>
      <c r="D207" s="69"/>
      <c r="E207" s="69"/>
      <c r="F207" s="69"/>
      <c r="G207" s="69"/>
    </row>
    <row r="208" spans="2:7" x14ac:dyDescent="0.2">
      <c r="B208" s="69"/>
      <c r="C208" s="69"/>
      <c r="D208" s="69"/>
      <c r="E208" s="69"/>
      <c r="F208" s="69"/>
      <c r="G208" s="69"/>
    </row>
    <row r="209" spans="2:7" x14ac:dyDescent="0.2">
      <c r="B209" s="69"/>
      <c r="C209" s="69"/>
      <c r="D209" s="69"/>
      <c r="E209" s="69"/>
      <c r="F209" s="69"/>
      <c r="G209" s="69"/>
    </row>
    <row r="210" spans="2:7" x14ac:dyDescent="0.2">
      <c r="B210" s="69"/>
      <c r="C210" s="69"/>
      <c r="D210" s="69"/>
      <c r="E210" s="69"/>
      <c r="F210" s="69"/>
      <c r="G210" s="69"/>
    </row>
    <row r="211" spans="2:7" x14ac:dyDescent="0.2">
      <c r="B211" s="69"/>
      <c r="C211" s="69"/>
      <c r="D211" s="69"/>
      <c r="E211" s="69"/>
      <c r="F211" s="69"/>
      <c r="G211" s="69"/>
    </row>
    <row r="212" spans="2:7" x14ac:dyDescent="0.2">
      <c r="B212" s="69"/>
      <c r="C212" s="69"/>
      <c r="D212" s="69"/>
      <c r="E212" s="69"/>
      <c r="F212" s="69"/>
      <c r="G212" s="69"/>
    </row>
    <row r="213" spans="2:7" x14ac:dyDescent="0.2">
      <c r="B213" s="69"/>
      <c r="C213" s="69"/>
      <c r="D213" s="69"/>
      <c r="E213" s="69"/>
      <c r="F213" s="69"/>
      <c r="G213" s="69"/>
    </row>
    <row r="214" spans="2:7" x14ac:dyDescent="0.2">
      <c r="B214" s="69"/>
      <c r="C214" s="69"/>
      <c r="D214" s="69"/>
      <c r="E214" s="69"/>
      <c r="F214" s="69"/>
      <c r="G214" s="69"/>
    </row>
    <row r="215" spans="2:7" x14ac:dyDescent="0.2">
      <c r="B215" s="69"/>
      <c r="C215" s="69"/>
      <c r="D215" s="69"/>
      <c r="E215" s="69"/>
      <c r="F215" s="69"/>
      <c r="G215" s="69"/>
    </row>
    <row r="216" spans="2:7" x14ac:dyDescent="0.2">
      <c r="B216" s="69"/>
      <c r="C216" s="69"/>
      <c r="D216" s="69"/>
      <c r="E216" s="69"/>
      <c r="F216" s="69"/>
      <c r="G216" s="69"/>
    </row>
    <row r="217" spans="2:7" x14ac:dyDescent="0.2">
      <c r="B217" s="69"/>
      <c r="C217" s="69"/>
      <c r="D217" s="69"/>
      <c r="E217" s="69"/>
      <c r="F217" s="69"/>
      <c r="G217" s="69"/>
    </row>
    <row r="218" spans="2:7" x14ac:dyDescent="0.2">
      <c r="B218" s="69"/>
      <c r="C218" s="69"/>
      <c r="D218" s="69"/>
      <c r="E218" s="69"/>
      <c r="F218" s="69"/>
      <c r="G218" s="69"/>
    </row>
    <row r="219" spans="2:7" x14ac:dyDescent="0.2">
      <c r="B219" s="69"/>
      <c r="C219" s="69"/>
      <c r="D219" s="69"/>
      <c r="E219" s="69"/>
      <c r="F219" s="69"/>
      <c r="G219" s="69"/>
    </row>
    <row r="220" spans="2:7" x14ac:dyDescent="0.2">
      <c r="B220" s="69"/>
      <c r="C220" s="69"/>
      <c r="D220" s="69"/>
      <c r="E220" s="69"/>
      <c r="F220" s="69"/>
      <c r="G220" s="69"/>
    </row>
    <row r="221" spans="2:7" x14ac:dyDescent="0.2">
      <c r="B221" s="69"/>
      <c r="C221" s="69"/>
      <c r="D221" s="69"/>
      <c r="E221" s="69"/>
      <c r="F221" s="69"/>
      <c r="G221" s="69"/>
    </row>
    <row r="222" spans="2:7" x14ac:dyDescent="0.2">
      <c r="B222" s="69"/>
      <c r="C222" s="69"/>
      <c r="D222" s="69"/>
      <c r="E222" s="69"/>
      <c r="F222" s="69"/>
      <c r="G222" s="69"/>
    </row>
    <row r="223" spans="2:7" x14ac:dyDescent="0.2">
      <c r="B223" s="69"/>
      <c r="C223" s="69"/>
      <c r="D223" s="69"/>
      <c r="E223" s="69"/>
      <c r="F223" s="69"/>
      <c r="G223" s="69"/>
    </row>
    <row r="224" spans="2:7" x14ac:dyDescent="0.2">
      <c r="B224" s="69"/>
      <c r="C224" s="69"/>
      <c r="D224" s="69"/>
      <c r="E224" s="69"/>
      <c r="F224" s="69"/>
      <c r="G224" s="69"/>
    </row>
    <row r="225" spans="2:7" x14ac:dyDescent="0.2">
      <c r="B225" s="69"/>
      <c r="C225" s="69"/>
      <c r="D225" s="69"/>
      <c r="E225" s="69"/>
      <c r="F225" s="69"/>
      <c r="G225" s="69"/>
    </row>
    <row r="226" spans="2:7" x14ac:dyDescent="0.2">
      <c r="B226" s="69"/>
      <c r="C226" s="69"/>
      <c r="D226" s="69"/>
      <c r="E226" s="69"/>
      <c r="F226" s="69"/>
      <c r="G226" s="69"/>
    </row>
    <row r="227" spans="2:7" x14ac:dyDescent="0.2">
      <c r="B227" s="69"/>
      <c r="C227" s="69"/>
      <c r="D227" s="69"/>
      <c r="E227" s="69"/>
      <c r="F227" s="69"/>
      <c r="G227" s="69"/>
    </row>
    <row r="228" spans="2:7" x14ac:dyDescent="0.2">
      <c r="B228" s="69"/>
      <c r="C228" s="69"/>
      <c r="D228" s="69"/>
      <c r="E228" s="69"/>
      <c r="F228" s="69"/>
      <c r="G228" s="69"/>
    </row>
    <row r="229" spans="2:7" x14ac:dyDescent="0.2">
      <c r="B229" s="69"/>
      <c r="C229" s="69"/>
      <c r="D229" s="69"/>
      <c r="E229" s="69"/>
      <c r="F229" s="69"/>
      <c r="G229" s="69"/>
    </row>
    <row r="230" spans="2:7" x14ac:dyDescent="0.2">
      <c r="B230" s="69"/>
      <c r="C230" s="69"/>
      <c r="D230" s="69"/>
      <c r="E230" s="69"/>
      <c r="F230" s="69"/>
      <c r="G230" s="69"/>
    </row>
    <row r="231" spans="2:7" x14ac:dyDescent="0.2">
      <c r="B231" s="69"/>
      <c r="C231" s="69"/>
      <c r="D231" s="69"/>
      <c r="E231" s="69"/>
      <c r="F231" s="69"/>
      <c r="G231" s="69"/>
    </row>
    <row r="232" spans="2:7" x14ac:dyDescent="0.2">
      <c r="B232" s="69"/>
      <c r="C232" s="69"/>
      <c r="D232" s="69"/>
      <c r="E232" s="69"/>
      <c r="F232" s="69"/>
      <c r="G232" s="69"/>
    </row>
    <row r="233" spans="2:7" x14ac:dyDescent="0.2">
      <c r="B233" s="69"/>
      <c r="C233" s="69"/>
      <c r="D233" s="69"/>
      <c r="E233" s="69"/>
      <c r="F233" s="69"/>
      <c r="G233" s="69"/>
    </row>
    <row r="234" spans="2:7" x14ac:dyDescent="0.2">
      <c r="B234" s="69"/>
      <c r="C234" s="69"/>
      <c r="D234" s="69"/>
      <c r="E234" s="69"/>
      <c r="F234" s="69"/>
      <c r="G234" s="69"/>
    </row>
    <row r="235" spans="2:7" x14ac:dyDescent="0.2">
      <c r="B235" s="69"/>
      <c r="C235" s="69"/>
      <c r="D235" s="69"/>
      <c r="E235" s="69"/>
      <c r="F235" s="69"/>
      <c r="G235" s="69"/>
    </row>
    <row r="236" spans="2:7" x14ac:dyDescent="0.2">
      <c r="B236" s="69"/>
      <c r="C236" s="69"/>
      <c r="D236" s="69"/>
      <c r="E236" s="69"/>
      <c r="F236" s="69"/>
      <c r="G236" s="69"/>
    </row>
    <row r="237" spans="2:7" x14ac:dyDescent="0.2">
      <c r="B237" s="69"/>
      <c r="C237" s="69"/>
      <c r="D237" s="69"/>
      <c r="E237" s="69"/>
      <c r="F237" s="69"/>
      <c r="G237" s="69"/>
    </row>
    <row r="238" spans="2:7" x14ac:dyDescent="0.2">
      <c r="B238" s="69"/>
      <c r="C238" s="69"/>
      <c r="D238" s="69"/>
      <c r="E238" s="69"/>
      <c r="F238" s="69"/>
      <c r="G238" s="69"/>
    </row>
    <row r="239" spans="2:7" x14ac:dyDescent="0.2">
      <c r="B239" s="69"/>
      <c r="C239" s="69"/>
      <c r="D239" s="69"/>
      <c r="E239" s="69"/>
      <c r="F239" s="69"/>
      <c r="G239" s="69"/>
    </row>
    <row r="240" spans="2:7" x14ac:dyDescent="0.2">
      <c r="B240" s="69"/>
      <c r="C240" s="69"/>
      <c r="D240" s="69"/>
      <c r="E240" s="69"/>
      <c r="F240" s="69"/>
      <c r="G240" s="69"/>
    </row>
    <row r="241" spans="2:7" x14ac:dyDescent="0.2">
      <c r="B241" s="69"/>
      <c r="C241" s="69"/>
      <c r="D241" s="69"/>
      <c r="E241" s="69"/>
      <c r="F241" s="69"/>
      <c r="G241" s="69"/>
    </row>
    <row r="242" spans="2:7" x14ac:dyDescent="0.2">
      <c r="B242" s="69"/>
      <c r="C242" s="69"/>
      <c r="D242" s="69"/>
      <c r="E242" s="69"/>
      <c r="F242" s="69"/>
      <c r="G242" s="69"/>
    </row>
    <row r="243" spans="2:7" x14ac:dyDescent="0.2">
      <c r="B243" s="69"/>
      <c r="C243" s="69"/>
      <c r="D243" s="69"/>
      <c r="E243" s="69"/>
      <c r="F243" s="69"/>
      <c r="G243" s="69"/>
    </row>
    <row r="244" spans="2:7" x14ac:dyDescent="0.2">
      <c r="B244" s="69"/>
      <c r="C244" s="69"/>
      <c r="D244" s="69"/>
      <c r="E244" s="69"/>
      <c r="F244" s="69"/>
      <c r="G244" s="69"/>
    </row>
    <row r="245" spans="2:7" x14ac:dyDescent="0.2">
      <c r="B245" s="69"/>
      <c r="C245" s="69"/>
      <c r="D245" s="69"/>
      <c r="E245" s="69"/>
      <c r="F245" s="69"/>
      <c r="G245" s="69"/>
    </row>
    <row r="246" spans="2:7" x14ac:dyDescent="0.2">
      <c r="B246" s="69"/>
      <c r="C246" s="69"/>
      <c r="D246" s="69"/>
      <c r="E246" s="69"/>
      <c r="F246" s="69"/>
      <c r="G246" s="69"/>
    </row>
    <row r="247" spans="2:7" x14ac:dyDescent="0.2">
      <c r="B247" s="69"/>
      <c r="C247" s="69"/>
      <c r="D247" s="69"/>
      <c r="E247" s="69"/>
      <c r="F247" s="69"/>
      <c r="G247" s="69"/>
    </row>
    <row r="248" spans="2:7" x14ac:dyDescent="0.2">
      <c r="B248" s="69"/>
      <c r="C248" s="69"/>
      <c r="D248" s="69"/>
      <c r="E248" s="69"/>
      <c r="F248" s="69"/>
      <c r="G248" s="69"/>
    </row>
    <row r="249" spans="2:7" x14ac:dyDescent="0.2">
      <c r="B249" s="69"/>
      <c r="C249" s="69"/>
      <c r="D249" s="69"/>
      <c r="E249" s="69"/>
      <c r="F249" s="69"/>
      <c r="G249" s="69"/>
    </row>
    <row r="250" spans="2:7" x14ac:dyDescent="0.2">
      <c r="B250" s="69"/>
      <c r="C250" s="69"/>
      <c r="D250" s="69"/>
      <c r="E250" s="69"/>
      <c r="F250" s="69"/>
      <c r="G250" s="69"/>
    </row>
    <row r="251" spans="2:7" x14ac:dyDescent="0.2">
      <c r="B251" s="69"/>
      <c r="C251" s="69"/>
      <c r="D251" s="69"/>
      <c r="E251" s="69"/>
      <c r="F251" s="69"/>
      <c r="G251" s="69"/>
    </row>
    <row r="252" spans="2:7" x14ac:dyDescent="0.2">
      <c r="B252" s="69"/>
      <c r="C252" s="69"/>
      <c r="D252" s="69"/>
      <c r="E252" s="69"/>
      <c r="F252" s="69"/>
      <c r="G252" s="69"/>
    </row>
    <row r="253" spans="2:7" x14ac:dyDescent="0.2">
      <c r="B253" s="69"/>
      <c r="C253" s="69"/>
      <c r="D253" s="69"/>
      <c r="E253" s="69"/>
      <c r="F253" s="69"/>
      <c r="G253" s="69"/>
    </row>
    <row r="254" spans="2:7" x14ac:dyDescent="0.2">
      <c r="B254" s="69"/>
      <c r="C254" s="69"/>
      <c r="D254" s="69"/>
      <c r="E254" s="69"/>
      <c r="F254" s="69"/>
      <c r="G254" s="69"/>
    </row>
    <row r="255" spans="2:7" x14ac:dyDescent="0.2">
      <c r="B255" s="69"/>
      <c r="C255" s="69"/>
      <c r="D255" s="69"/>
      <c r="E255" s="69"/>
      <c r="F255" s="69"/>
      <c r="G255" s="69"/>
    </row>
    <row r="256" spans="2:7" x14ac:dyDescent="0.2">
      <c r="B256" s="69"/>
      <c r="C256" s="69"/>
      <c r="D256" s="69"/>
      <c r="E256" s="69"/>
      <c r="F256" s="69"/>
      <c r="G256" s="69"/>
    </row>
    <row r="257" spans="2:7" x14ac:dyDescent="0.2">
      <c r="B257" s="69"/>
      <c r="C257" s="69"/>
      <c r="D257" s="69"/>
      <c r="E257" s="69"/>
      <c r="F257" s="69"/>
      <c r="G257" s="69"/>
    </row>
    <row r="258" spans="2:7" x14ac:dyDescent="0.2">
      <c r="B258" s="69"/>
      <c r="C258" s="69"/>
      <c r="D258" s="69"/>
      <c r="E258" s="69"/>
      <c r="F258" s="69"/>
      <c r="G258" s="69"/>
    </row>
    <row r="259" spans="2:7" x14ac:dyDescent="0.2">
      <c r="B259" s="69"/>
      <c r="C259" s="69"/>
      <c r="D259" s="69"/>
      <c r="E259" s="69"/>
      <c r="F259" s="69"/>
      <c r="G259" s="69"/>
    </row>
    <row r="260" spans="2:7" x14ac:dyDescent="0.2">
      <c r="B260" s="69"/>
      <c r="C260" s="69"/>
      <c r="D260" s="69"/>
      <c r="E260" s="69"/>
      <c r="F260" s="69"/>
      <c r="G260" s="69"/>
    </row>
    <row r="261" spans="2:7" x14ac:dyDescent="0.2">
      <c r="B261" s="69"/>
      <c r="C261" s="69"/>
      <c r="D261" s="69"/>
      <c r="E261" s="69"/>
      <c r="F261" s="69"/>
      <c r="G261" s="69"/>
    </row>
    <row r="262" spans="2:7" x14ac:dyDescent="0.2">
      <c r="B262" s="69"/>
      <c r="C262" s="69"/>
      <c r="D262" s="69"/>
      <c r="E262" s="69"/>
      <c r="F262" s="69"/>
      <c r="G262" s="69"/>
    </row>
    <row r="263" spans="2:7" x14ac:dyDescent="0.2">
      <c r="B263" s="69"/>
      <c r="C263" s="69"/>
      <c r="D263" s="69"/>
      <c r="E263" s="69"/>
      <c r="F263" s="69"/>
      <c r="G263" s="69"/>
    </row>
    <row r="264" spans="2:7" x14ac:dyDescent="0.2">
      <c r="B264" s="69"/>
      <c r="C264" s="69"/>
      <c r="D264" s="69"/>
      <c r="E264" s="69"/>
      <c r="F264" s="69"/>
      <c r="G264" s="69"/>
    </row>
    <row r="265" spans="2:7" x14ac:dyDescent="0.2">
      <c r="B265" s="69"/>
      <c r="C265" s="69"/>
      <c r="D265" s="69"/>
      <c r="E265" s="69"/>
      <c r="F265" s="69"/>
      <c r="G265" s="69"/>
    </row>
    <row r="266" spans="2:7" x14ac:dyDescent="0.2">
      <c r="B266" s="69"/>
      <c r="C266" s="69"/>
      <c r="D266" s="69"/>
      <c r="E266" s="69"/>
      <c r="F266" s="69"/>
      <c r="G266" s="69"/>
    </row>
    <row r="267" spans="2:7" x14ac:dyDescent="0.2">
      <c r="B267" s="69"/>
      <c r="C267" s="69"/>
      <c r="D267" s="69"/>
      <c r="E267" s="69"/>
      <c r="F267" s="69"/>
      <c r="G267" s="69"/>
    </row>
    <row r="268" spans="2:7" x14ac:dyDescent="0.2">
      <c r="B268" s="69"/>
      <c r="C268" s="69"/>
      <c r="D268" s="69"/>
      <c r="E268" s="69"/>
      <c r="F268" s="69"/>
      <c r="G268" s="69"/>
    </row>
    <row r="269" spans="2:7" x14ac:dyDescent="0.2">
      <c r="B269" s="69"/>
      <c r="C269" s="69"/>
      <c r="D269" s="69"/>
      <c r="E269" s="69"/>
      <c r="F269" s="69"/>
      <c r="G269" s="69"/>
    </row>
    <row r="270" spans="2:7" x14ac:dyDescent="0.2">
      <c r="B270" s="69"/>
      <c r="C270" s="69"/>
      <c r="D270" s="69"/>
      <c r="E270" s="69"/>
      <c r="F270" s="69"/>
      <c r="G270" s="69"/>
    </row>
    <row r="271" spans="2:7" x14ac:dyDescent="0.2">
      <c r="B271" s="69"/>
      <c r="C271" s="69"/>
      <c r="D271" s="69"/>
      <c r="E271" s="69"/>
      <c r="F271" s="69"/>
      <c r="G271" s="69"/>
    </row>
    <row r="272" spans="2:7" x14ac:dyDescent="0.2">
      <c r="B272" s="69"/>
      <c r="C272" s="69"/>
      <c r="D272" s="69"/>
      <c r="E272" s="69"/>
      <c r="F272" s="69"/>
      <c r="G272" s="69"/>
    </row>
    <row r="273" spans="2:7" x14ac:dyDescent="0.2">
      <c r="B273" s="69"/>
      <c r="C273" s="69"/>
      <c r="D273" s="69"/>
      <c r="E273" s="69"/>
      <c r="F273" s="69"/>
      <c r="G273" s="69"/>
    </row>
    <row r="274" spans="2:7" x14ac:dyDescent="0.2">
      <c r="B274" s="69"/>
      <c r="C274" s="69"/>
      <c r="D274" s="69"/>
      <c r="E274" s="69"/>
      <c r="F274" s="69"/>
      <c r="G274" s="69"/>
    </row>
    <row r="275" spans="2:7" x14ac:dyDescent="0.2">
      <c r="B275" s="69"/>
      <c r="C275" s="69"/>
      <c r="D275" s="69"/>
      <c r="E275" s="69"/>
      <c r="F275" s="69"/>
      <c r="G275" s="69"/>
    </row>
    <row r="276" spans="2:7" x14ac:dyDescent="0.2">
      <c r="B276" s="69"/>
      <c r="C276" s="69"/>
      <c r="D276" s="69"/>
      <c r="E276" s="69"/>
      <c r="F276" s="69"/>
      <c r="G276" s="69"/>
    </row>
    <row r="277" spans="2:7" x14ac:dyDescent="0.2">
      <c r="B277" s="69"/>
      <c r="C277" s="69"/>
      <c r="D277" s="69"/>
      <c r="E277" s="69"/>
      <c r="F277" s="69"/>
      <c r="G277" s="69"/>
    </row>
    <row r="278" spans="2:7" x14ac:dyDescent="0.2">
      <c r="B278" s="69"/>
      <c r="C278" s="69"/>
      <c r="D278" s="69"/>
      <c r="E278" s="69"/>
      <c r="F278" s="69"/>
      <c r="G278" s="69"/>
    </row>
    <row r="279" spans="2:7" x14ac:dyDescent="0.2">
      <c r="B279" s="69"/>
      <c r="C279" s="69"/>
      <c r="D279" s="69"/>
      <c r="E279" s="69"/>
      <c r="F279" s="69"/>
      <c r="G279" s="69"/>
    </row>
    <row r="280" spans="2:7" x14ac:dyDescent="0.2">
      <c r="B280" s="69"/>
      <c r="C280" s="69"/>
      <c r="D280" s="69"/>
      <c r="E280" s="69"/>
      <c r="F280" s="69"/>
      <c r="G280" s="69"/>
    </row>
    <row r="281" spans="2:7" x14ac:dyDescent="0.2">
      <c r="B281" s="69"/>
      <c r="C281" s="69"/>
      <c r="D281" s="69"/>
      <c r="E281" s="69"/>
      <c r="F281" s="69"/>
      <c r="G281" s="69"/>
    </row>
    <row r="282" spans="2:7" x14ac:dyDescent="0.2">
      <c r="B282" s="69"/>
      <c r="C282" s="69"/>
      <c r="D282" s="69"/>
      <c r="E282" s="69"/>
      <c r="F282" s="69"/>
      <c r="G282" s="69"/>
    </row>
    <row r="283" spans="2:7" x14ac:dyDescent="0.2">
      <c r="B283" s="69"/>
      <c r="C283" s="69"/>
      <c r="D283" s="69"/>
      <c r="E283" s="69"/>
      <c r="F283" s="69"/>
      <c r="G283" s="69"/>
    </row>
    <row r="284" spans="2:7" x14ac:dyDescent="0.2">
      <c r="B284" s="69"/>
      <c r="C284" s="69"/>
      <c r="D284" s="69"/>
      <c r="E284" s="69"/>
      <c r="F284" s="69"/>
      <c r="G284" s="69"/>
    </row>
    <row r="285" spans="2:7" x14ac:dyDescent="0.2">
      <c r="B285" s="69"/>
      <c r="C285" s="69"/>
      <c r="D285" s="69"/>
      <c r="E285" s="69"/>
      <c r="F285" s="69"/>
      <c r="G285" s="69"/>
    </row>
    <row r="286" spans="2:7" x14ac:dyDescent="0.2">
      <c r="B286" s="69"/>
      <c r="C286" s="69"/>
      <c r="D286" s="69"/>
      <c r="E286" s="69"/>
      <c r="F286" s="69"/>
      <c r="G286" s="69"/>
    </row>
    <row r="287" spans="2:7" x14ac:dyDescent="0.2">
      <c r="B287" s="69"/>
      <c r="C287" s="69"/>
      <c r="D287" s="69"/>
      <c r="E287" s="69"/>
      <c r="F287" s="69"/>
      <c r="G287" s="69"/>
    </row>
    <row r="288" spans="2:7" x14ac:dyDescent="0.2">
      <c r="B288" s="69"/>
      <c r="C288" s="69"/>
      <c r="D288" s="69"/>
      <c r="E288" s="69"/>
      <c r="F288" s="69"/>
      <c r="G288" s="69"/>
    </row>
    <row r="289" spans="2:7" x14ac:dyDescent="0.2">
      <c r="B289" s="69"/>
      <c r="C289" s="69"/>
      <c r="D289" s="69"/>
      <c r="E289" s="69"/>
      <c r="F289" s="69"/>
      <c r="G289" s="69"/>
    </row>
    <row r="290" spans="2:7" x14ac:dyDescent="0.2">
      <c r="B290" s="69"/>
      <c r="C290" s="69"/>
      <c r="D290" s="69"/>
      <c r="E290" s="69"/>
      <c r="F290" s="69"/>
      <c r="G290" s="69"/>
    </row>
    <row r="291" spans="2:7" x14ac:dyDescent="0.2">
      <c r="B291" s="69"/>
      <c r="C291" s="69"/>
      <c r="D291" s="69"/>
      <c r="E291" s="69"/>
      <c r="F291" s="69"/>
      <c r="G291" s="69"/>
    </row>
    <row r="292" spans="2:7" x14ac:dyDescent="0.2">
      <c r="B292" s="69"/>
      <c r="C292" s="69"/>
      <c r="D292" s="69"/>
      <c r="E292" s="69"/>
      <c r="F292" s="69"/>
      <c r="G292" s="69"/>
    </row>
    <row r="293" spans="2:7" x14ac:dyDescent="0.2">
      <c r="B293" s="69"/>
      <c r="C293" s="69"/>
      <c r="D293" s="69"/>
      <c r="E293" s="69"/>
      <c r="F293" s="69"/>
      <c r="G293" s="69"/>
    </row>
    <row r="294" spans="2:7" x14ac:dyDescent="0.2">
      <c r="B294" s="69"/>
      <c r="C294" s="69"/>
      <c r="D294" s="69"/>
      <c r="E294" s="69"/>
      <c r="F294" s="69"/>
      <c r="G294" s="69"/>
    </row>
    <row r="295" spans="2:7" x14ac:dyDescent="0.2">
      <c r="B295" s="69"/>
      <c r="C295" s="69"/>
      <c r="D295" s="69"/>
      <c r="E295" s="69"/>
      <c r="F295" s="69"/>
      <c r="G295" s="69"/>
    </row>
    <row r="296" spans="2:7" x14ac:dyDescent="0.2">
      <c r="B296" s="69"/>
      <c r="C296" s="69"/>
      <c r="D296" s="69"/>
      <c r="E296" s="69"/>
      <c r="F296" s="69"/>
      <c r="G296" s="69"/>
    </row>
    <row r="297" spans="2:7" x14ac:dyDescent="0.2">
      <c r="B297" s="69"/>
      <c r="C297" s="69"/>
      <c r="D297" s="69"/>
      <c r="E297" s="69"/>
      <c r="F297" s="69"/>
      <c r="G297" s="69"/>
    </row>
    <row r="298" spans="2:7" x14ac:dyDescent="0.2">
      <c r="B298" s="69"/>
      <c r="C298" s="69"/>
      <c r="D298" s="69"/>
      <c r="E298" s="69"/>
      <c r="F298" s="69"/>
      <c r="G298" s="69"/>
    </row>
    <row r="299" spans="2:7" x14ac:dyDescent="0.2">
      <c r="B299" s="69"/>
      <c r="C299" s="69"/>
      <c r="D299" s="69"/>
      <c r="E299" s="69"/>
      <c r="F299" s="69"/>
      <c r="G299" s="69"/>
    </row>
    <row r="300" spans="2:7" x14ac:dyDescent="0.2">
      <c r="B300" s="69"/>
      <c r="C300" s="69"/>
      <c r="D300" s="69"/>
      <c r="E300" s="69"/>
      <c r="F300" s="69"/>
      <c r="G300" s="69"/>
    </row>
    <row r="301" spans="2:7" x14ac:dyDescent="0.2">
      <c r="B301" s="69"/>
      <c r="C301" s="69"/>
      <c r="D301" s="69"/>
      <c r="E301" s="69"/>
      <c r="F301" s="69"/>
      <c r="G301" s="69"/>
    </row>
    <row r="302" spans="2:7" x14ac:dyDescent="0.2">
      <c r="B302" s="69"/>
      <c r="C302" s="69"/>
      <c r="D302" s="69"/>
      <c r="E302" s="69"/>
      <c r="F302" s="69"/>
      <c r="G302" s="69"/>
    </row>
    <row r="303" spans="2:7" x14ac:dyDescent="0.2">
      <c r="B303" s="69"/>
      <c r="C303" s="69"/>
      <c r="D303" s="69"/>
      <c r="E303" s="69"/>
      <c r="F303" s="69"/>
      <c r="G303" s="69"/>
    </row>
    <row r="304" spans="2:7" x14ac:dyDescent="0.2">
      <c r="B304" s="69"/>
      <c r="C304" s="69"/>
      <c r="D304" s="69"/>
      <c r="E304" s="69"/>
      <c r="F304" s="69"/>
      <c r="G304" s="69"/>
    </row>
    <row r="305" spans="2:7" x14ac:dyDescent="0.2">
      <c r="B305" s="69"/>
      <c r="C305" s="69"/>
      <c r="D305" s="69"/>
      <c r="E305" s="69"/>
      <c r="F305" s="69"/>
      <c r="G305" s="69"/>
    </row>
    <row r="306" spans="2:7" x14ac:dyDescent="0.2">
      <c r="B306" s="69"/>
      <c r="C306" s="69"/>
      <c r="D306" s="69"/>
      <c r="E306" s="69"/>
      <c r="F306" s="69"/>
      <c r="G306" s="69"/>
    </row>
    <row r="307" spans="2:7" x14ac:dyDescent="0.2">
      <c r="B307" s="69"/>
      <c r="C307" s="69"/>
      <c r="D307" s="69"/>
      <c r="E307" s="69"/>
      <c r="F307" s="69"/>
      <c r="G307" s="69"/>
    </row>
    <row r="308" spans="2:7" x14ac:dyDescent="0.2">
      <c r="B308" s="69"/>
      <c r="C308" s="69"/>
      <c r="D308" s="69"/>
      <c r="E308" s="69"/>
      <c r="F308" s="69"/>
      <c r="G308" s="69"/>
    </row>
    <row r="309" spans="2:7" x14ac:dyDescent="0.2">
      <c r="B309" s="69"/>
      <c r="C309" s="69"/>
      <c r="D309" s="69"/>
      <c r="E309" s="69"/>
      <c r="F309" s="69"/>
      <c r="G309" s="69"/>
    </row>
    <row r="310" spans="2:7" x14ac:dyDescent="0.2">
      <c r="B310" s="69"/>
      <c r="C310" s="69"/>
      <c r="D310" s="69"/>
      <c r="E310" s="69"/>
      <c r="F310" s="69"/>
      <c r="G310" s="69"/>
    </row>
    <row r="311" spans="2:7" x14ac:dyDescent="0.2">
      <c r="B311" s="69"/>
      <c r="C311" s="69"/>
      <c r="D311" s="69"/>
      <c r="E311" s="69"/>
      <c r="F311" s="69"/>
      <c r="G311" s="69"/>
    </row>
    <row r="312" spans="2:7" x14ac:dyDescent="0.2">
      <c r="B312" s="69"/>
      <c r="C312" s="69"/>
      <c r="D312" s="69"/>
      <c r="E312" s="69"/>
      <c r="F312" s="69"/>
      <c r="G312" s="69"/>
    </row>
    <row r="313" spans="2:7" x14ac:dyDescent="0.2">
      <c r="B313" s="69"/>
      <c r="C313" s="69"/>
      <c r="D313" s="69"/>
      <c r="E313" s="69"/>
      <c r="F313" s="69"/>
      <c r="G313" s="69"/>
    </row>
    <row r="314" spans="2:7" x14ac:dyDescent="0.2">
      <c r="B314" s="69"/>
      <c r="C314" s="69"/>
      <c r="D314" s="69"/>
      <c r="E314" s="69"/>
      <c r="F314" s="69"/>
      <c r="G314" s="69"/>
    </row>
    <row r="315" spans="2:7" x14ac:dyDescent="0.2">
      <c r="B315" s="69"/>
      <c r="C315" s="69"/>
      <c r="D315" s="69"/>
      <c r="E315" s="69"/>
      <c r="F315" s="69"/>
      <c r="G315" s="69"/>
    </row>
    <row r="316" spans="2:7" x14ac:dyDescent="0.2">
      <c r="B316" s="69"/>
      <c r="C316" s="69"/>
      <c r="D316" s="69"/>
      <c r="E316" s="69"/>
      <c r="F316" s="69"/>
      <c r="G316" s="69"/>
    </row>
    <row r="317" spans="2:7" x14ac:dyDescent="0.2">
      <c r="B317" s="69"/>
      <c r="C317" s="69"/>
      <c r="D317" s="69"/>
      <c r="E317" s="69"/>
      <c r="F317" s="69"/>
      <c r="G317" s="69"/>
    </row>
    <row r="318" spans="2:7" x14ac:dyDescent="0.2">
      <c r="B318" s="69"/>
      <c r="C318" s="69"/>
      <c r="D318" s="69"/>
      <c r="E318" s="69"/>
      <c r="F318" s="69"/>
      <c r="G318" s="69"/>
    </row>
    <row r="319" spans="2:7" x14ac:dyDescent="0.2">
      <c r="B319" s="69"/>
      <c r="C319" s="69"/>
      <c r="D319" s="69"/>
      <c r="E319" s="69"/>
      <c r="F319" s="69"/>
      <c r="G319" s="69"/>
    </row>
    <row r="320" spans="2:7" x14ac:dyDescent="0.2">
      <c r="B320" s="69"/>
      <c r="C320" s="69"/>
      <c r="D320" s="69"/>
      <c r="E320" s="69"/>
      <c r="F320" s="69"/>
      <c r="G320" s="69"/>
    </row>
    <row r="321" spans="2:7" x14ac:dyDescent="0.2">
      <c r="B321" s="69"/>
      <c r="C321" s="69"/>
      <c r="D321" s="69"/>
      <c r="E321" s="69"/>
      <c r="F321" s="69"/>
      <c r="G321" s="69"/>
    </row>
    <row r="322" spans="2:7" x14ac:dyDescent="0.2">
      <c r="B322" s="69"/>
      <c r="C322" s="69"/>
      <c r="D322" s="69"/>
      <c r="E322" s="69"/>
      <c r="F322" s="69"/>
      <c r="G322" s="69"/>
    </row>
    <row r="323" spans="2:7" x14ac:dyDescent="0.2">
      <c r="B323" s="69"/>
      <c r="C323" s="69"/>
      <c r="D323" s="69"/>
      <c r="E323" s="69"/>
      <c r="F323" s="69"/>
      <c r="G323" s="69"/>
    </row>
    <row r="324" spans="2:7" x14ac:dyDescent="0.2">
      <c r="B324" s="69"/>
      <c r="C324" s="69"/>
      <c r="D324" s="69"/>
      <c r="E324" s="69"/>
      <c r="F324" s="69"/>
      <c r="G324" s="69"/>
    </row>
    <row r="325" spans="2:7" x14ac:dyDescent="0.2">
      <c r="B325" s="69"/>
      <c r="C325" s="69"/>
      <c r="D325" s="69"/>
      <c r="E325" s="69"/>
      <c r="F325" s="69"/>
      <c r="G325" s="69"/>
    </row>
    <row r="326" spans="2:7" x14ac:dyDescent="0.2">
      <c r="B326" s="69"/>
      <c r="C326" s="69"/>
      <c r="D326" s="69"/>
      <c r="E326" s="69"/>
      <c r="F326" s="69"/>
      <c r="G326" s="69"/>
    </row>
    <row r="327" spans="2:7" x14ac:dyDescent="0.2">
      <c r="B327" s="69"/>
      <c r="C327" s="69"/>
      <c r="D327" s="69"/>
      <c r="E327" s="69"/>
      <c r="F327" s="69"/>
      <c r="G327" s="69"/>
    </row>
    <row r="328" spans="2:7" x14ac:dyDescent="0.2">
      <c r="B328" s="69"/>
      <c r="C328" s="69"/>
      <c r="D328" s="69"/>
      <c r="E328" s="69"/>
      <c r="F328" s="69"/>
      <c r="G328" s="69"/>
    </row>
    <row r="329" spans="2:7" x14ac:dyDescent="0.2">
      <c r="B329" s="69"/>
      <c r="C329" s="69"/>
      <c r="D329" s="69"/>
      <c r="E329" s="69"/>
      <c r="F329" s="69"/>
      <c r="G329" s="69"/>
    </row>
    <row r="330" spans="2:7" x14ac:dyDescent="0.2">
      <c r="B330" s="69"/>
      <c r="C330" s="69"/>
      <c r="D330" s="69"/>
      <c r="E330" s="69"/>
      <c r="F330" s="69"/>
      <c r="G330" s="69"/>
    </row>
    <row r="331" spans="2:7" x14ac:dyDescent="0.2">
      <c r="B331" s="69"/>
      <c r="C331" s="69"/>
      <c r="D331" s="69"/>
      <c r="E331" s="69"/>
      <c r="F331" s="69"/>
      <c r="G331" s="69"/>
    </row>
    <row r="332" spans="2:7" x14ac:dyDescent="0.2">
      <c r="B332" s="69"/>
      <c r="C332" s="69"/>
      <c r="D332" s="69"/>
      <c r="E332" s="69"/>
      <c r="F332" s="69"/>
      <c r="G332" s="69"/>
    </row>
    <row r="333" spans="2:7" x14ac:dyDescent="0.2">
      <c r="B333" s="69"/>
      <c r="C333" s="69"/>
      <c r="D333" s="69"/>
      <c r="E333" s="69"/>
      <c r="F333" s="69"/>
      <c r="G333" s="69"/>
    </row>
    <row r="334" spans="2:7" x14ac:dyDescent="0.2">
      <c r="B334" s="69"/>
      <c r="C334" s="69"/>
      <c r="D334" s="69"/>
      <c r="E334" s="69"/>
      <c r="F334" s="69"/>
      <c r="G334" s="69"/>
    </row>
    <row r="335" spans="2:7" x14ac:dyDescent="0.2">
      <c r="B335" s="69"/>
      <c r="C335" s="69"/>
      <c r="D335" s="69"/>
      <c r="E335" s="69"/>
      <c r="F335" s="69"/>
      <c r="G335" s="69"/>
    </row>
    <row r="336" spans="2:7" x14ac:dyDescent="0.2">
      <c r="B336" s="69"/>
      <c r="C336" s="69"/>
      <c r="D336" s="69"/>
      <c r="E336" s="69"/>
      <c r="F336" s="69"/>
      <c r="G336" s="69"/>
    </row>
    <row r="337" spans="2:7" x14ac:dyDescent="0.2">
      <c r="B337" s="69"/>
      <c r="C337" s="69"/>
      <c r="D337" s="69"/>
      <c r="E337" s="69"/>
      <c r="F337" s="69"/>
      <c r="G337" s="69"/>
    </row>
    <row r="338" spans="2:7" x14ac:dyDescent="0.2">
      <c r="B338" s="69"/>
      <c r="C338" s="69"/>
      <c r="D338" s="69"/>
      <c r="E338" s="69"/>
      <c r="F338" s="69"/>
      <c r="G338" s="69"/>
    </row>
    <row r="339" spans="2:7" x14ac:dyDescent="0.2">
      <c r="B339" s="69"/>
      <c r="C339" s="69"/>
      <c r="D339" s="69"/>
      <c r="E339" s="69"/>
      <c r="F339" s="69"/>
      <c r="G339" s="69"/>
    </row>
    <row r="340" spans="2:7" x14ac:dyDescent="0.2">
      <c r="B340" s="69"/>
      <c r="C340" s="69"/>
      <c r="D340" s="69"/>
      <c r="E340" s="69"/>
      <c r="F340" s="69"/>
      <c r="G340" s="69"/>
    </row>
    <row r="341" spans="2:7" x14ac:dyDescent="0.2">
      <c r="B341" s="69"/>
      <c r="C341" s="69"/>
      <c r="D341" s="69"/>
      <c r="E341" s="69"/>
      <c r="F341" s="69"/>
      <c r="G341" s="69"/>
    </row>
    <row r="342" spans="2:7" x14ac:dyDescent="0.2">
      <c r="B342" s="69"/>
      <c r="C342" s="69"/>
      <c r="D342" s="69"/>
      <c r="E342" s="69"/>
      <c r="F342" s="69"/>
      <c r="G342" s="69"/>
    </row>
    <row r="343" spans="2:7" x14ac:dyDescent="0.2">
      <c r="B343" s="69"/>
      <c r="C343" s="69"/>
      <c r="D343" s="69"/>
      <c r="E343" s="69"/>
      <c r="F343" s="69"/>
      <c r="G343" s="69"/>
    </row>
    <row r="344" spans="2:7" x14ac:dyDescent="0.2">
      <c r="B344" s="69"/>
      <c r="C344" s="69"/>
      <c r="D344" s="69"/>
      <c r="E344" s="69"/>
      <c r="F344" s="69"/>
      <c r="G344" s="69"/>
    </row>
    <row r="345" spans="2:7" x14ac:dyDescent="0.2">
      <c r="B345" s="69"/>
      <c r="C345" s="69"/>
      <c r="D345" s="69"/>
      <c r="E345" s="69"/>
      <c r="F345" s="69"/>
      <c r="G345" s="69"/>
    </row>
    <row r="346" spans="2:7" x14ac:dyDescent="0.2">
      <c r="B346" s="69"/>
      <c r="C346" s="69"/>
      <c r="D346" s="69"/>
      <c r="E346" s="69"/>
      <c r="F346" s="69"/>
      <c r="G346" s="69"/>
    </row>
    <row r="347" spans="2:7" x14ac:dyDescent="0.2">
      <c r="B347" s="69"/>
      <c r="C347" s="69"/>
      <c r="D347" s="69"/>
      <c r="E347" s="69"/>
      <c r="F347" s="69"/>
      <c r="G347" s="69"/>
    </row>
    <row r="348" spans="2:7" x14ac:dyDescent="0.2">
      <c r="B348" s="69"/>
      <c r="C348" s="69"/>
      <c r="D348" s="69"/>
      <c r="E348" s="69"/>
      <c r="F348" s="69"/>
      <c r="G348" s="69"/>
    </row>
    <row r="349" spans="2:7" x14ac:dyDescent="0.2">
      <c r="B349" s="69"/>
      <c r="C349" s="69"/>
      <c r="D349" s="69"/>
      <c r="E349" s="69"/>
      <c r="F349" s="69"/>
      <c r="G349" s="69"/>
    </row>
    <row r="350" spans="2:7" x14ac:dyDescent="0.2">
      <c r="B350" s="69"/>
      <c r="C350" s="69"/>
      <c r="D350" s="69"/>
      <c r="E350" s="69"/>
      <c r="F350" s="69"/>
      <c r="G350" s="69"/>
    </row>
    <row r="351" spans="2:7" x14ac:dyDescent="0.2">
      <c r="B351" s="69"/>
      <c r="C351" s="69"/>
      <c r="D351" s="69"/>
      <c r="E351" s="69"/>
      <c r="F351" s="69"/>
      <c r="G351" s="69"/>
    </row>
    <row r="352" spans="2:7" x14ac:dyDescent="0.2">
      <c r="B352" s="69"/>
      <c r="C352" s="69"/>
      <c r="D352" s="69"/>
      <c r="E352" s="69"/>
      <c r="F352" s="69"/>
      <c r="G352" s="69"/>
    </row>
    <row r="353" spans="2:7" x14ac:dyDescent="0.2">
      <c r="B353" s="69"/>
      <c r="C353" s="69"/>
      <c r="D353" s="69"/>
      <c r="E353" s="69"/>
      <c r="F353" s="69"/>
      <c r="G353" s="69"/>
    </row>
    <row r="354" spans="2:7" x14ac:dyDescent="0.2">
      <c r="B354" s="69"/>
      <c r="C354" s="69"/>
      <c r="D354" s="69"/>
      <c r="E354" s="69"/>
      <c r="F354" s="69"/>
      <c r="G354" s="69"/>
    </row>
    <row r="355" spans="2:7" x14ac:dyDescent="0.2">
      <c r="B355" s="69"/>
      <c r="C355" s="69"/>
      <c r="D355" s="69"/>
      <c r="E355" s="69"/>
      <c r="F355" s="69"/>
      <c r="G355" s="69"/>
    </row>
    <row r="356" spans="2:7" x14ac:dyDescent="0.2">
      <c r="B356" s="69"/>
      <c r="C356" s="69"/>
      <c r="D356" s="69"/>
      <c r="E356" s="69"/>
      <c r="F356" s="69"/>
      <c r="G356" s="69"/>
    </row>
    <row r="357" spans="2:7" x14ac:dyDescent="0.2">
      <c r="B357" s="69"/>
      <c r="C357" s="69"/>
      <c r="D357" s="69"/>
      <c r="E357" s="69"/>
      <c r="F357" s="69"/>
      <c r="G357" s="69"/>
    </row>
    <row r="358" spans="2:7" x14ac:dyDescent="0.2">
      <c r="B358" s="69"/>
      <c r="C358" s="69"/>
      <c r="D358" s="69"/>
      <c r="E358" s="69"/>
      <c r="F358" s="69"/>
      <c r="G358" s="69"/>
    </row>
    <row r="359" spans="2:7" x14ac:dyDescent="0.2">
      <c r="B359" s="69"/>
      <c r="C359" s="69"/>
      <c r="D359" s="69"/>
      <c r="E359" s="69"/>
      <c r="F359" s="69"/>
      <c r="G359" s="69"/>
    </row>
    <row r="360" spans="2:7" x14ac:dyDescent="0.2">
      <c r="B360" s="69"/>
      <c r="C360" s="69"/>
      <c r="D360" s="69"/>
      <c r="E360" s="69"/>
      <c r="F360" s="69"/>
      <c r="G360" s="69"/>
    </row>
    <row r="361" spans="2:7" x14ac:dyDescent="0.2">
      <c r="B361" s="69"/>
      <c r="C361" s="69"/>
      <c r="D361" s="69"/>
      <c r="E361" s="69"/>
      <c r="F361" s="69"/>
      <c r="G361" s="69"/>
    </row>
    <row r="362" spans="2:7" x14ac:dyDescent="0.2">
      <c r="B362" s="69"/>
      <c r="C362" s="69"/>
      <c r="D362" s="69"/>
      <c r="E362" s="69"/>
      <c r="F362" s="69"/>
      <c r="G362" s="69"/>
    </row>
    <row r="363" spans="2:7" x14ac:dyDescent="0.2">
      <c r="B363" s="69"/>
      <c r="C363" s="69"/>
      <c r="D363" s="69"/>
      <c r="E363" s="69"/>
      <c r="F363" s="69"/>
      <c r="G363" s="69"/>
    </row>
    <row r="364" spans="2:7" x14ac:dyDescent="0.2">
      <c r="B364" s="69"/>
      <c r="C364" s="69"/>
      <c r="D364" s="69"/>
      <c r="E364" s="69"/>
      <c r="F364" s="69"/>
      <c r="G364" s="69"/>
    </row>
    <row r="365" spans="2:7" x14ac:dyDescent="0.2">
      <c r="B365" s="69"/>
      <c r="C365" s="69"/>
      <c r="D365" s="69"/>
      <c r="E365" s="69"/>
      <c r="F365" s="69"/>
      <c r="G365" s="69"/>
    </row>
    <row r="366" spans="2:7" x14ac:dyDescent="0.2">
      <c r="B366" s="69"/>
      <c r="C366" s="69"/>
      <c r="D366" s="69"/>
      <c r="E366" s="69"/>
      <c r="F366" s="69"/>
      <c r="G366" s="69"/>
    </row>
    <row r="367" spans="2:7" x14ac:dyDescent="0.2">
      <c r="B367" s="69"/>
      <c r="C367" s="69"/>
      <c r="D367" s="69"/>
      <c r="E367" s="69"/>
      <c r="F367" s="69"/>
      <c r="G367" s="69"/>
    </row>
    <row r="368" spans="2:7" x14ac:dyDescent="0.2">
      <c r="B368" s="69"/>
      <c r="C368" s="69"/>
      <c r="D368" s="69"/>
      <c r="E368" s="69"/>
      <c r="F368" s="69"/>
      <c r="G368" s="69"/>
    </row>
    <row r="369" spans="2:7" x14ac:dyDescent="0.2">
      <c r="B369" s="69"/>
      <c r="C369" s="69"/>
      <c r="D369" s="69"/>
      <c r="E369" s="69"/>
      <c r="F369" s="69"/>
      <c r="G369" s="69"/>
    </row>
    <row r="370" spans="2:7" x14ac:dyDescent="0.2">
      <c r="B370" s="69"/>
      <c r="C370" s="69"/>
      <c r="D370" s="69"/>
      <c r="E370" s="69"/>
      <c r="F370" s="69"/>
      <c r="G370" s="69"/>
    </row>
    <row r="371" spans="2:7" x14ac:dyDescent="0.2">
      <c r="B371" s="69"/>
      <c r="C371" s="69"/>
      <c r="D371" s="69"/>
      <c r="E371" s="69"/>
      <c r="F371" s="69"/>
      <c r="G371" s="69"/>
    </row>
    <row r="372" spans="2:7" x14ac:dyDescent="0.2">
      <c r="B372" s="69"/>
      <c r="C372" s="69"/>
      <c r="D372" s="69"/>
      <c r="E372" s="69"/>
      <c r="F372" s="69"/>
      <c r="G372" s="69"/>
    </row>
    <row r="373" spans="2:7" x14ac:dyDescent="0.2">
      <c r="B373" s="69"/>
      <c r="C373" s="69"/>
      <c r="D373" s="69"/>
      <c r="E373" s="69"/>
      <c r="F373" s="69"/>
      <c r="G373" s="69"/>
    </row>
    <row r="374" spans="2:7" x14ac:dyDescent="0.2">
      <c r="B374" s="69"/>
      <c r="C374" s="69"/>
      <c r="D374" s="69"/>
      <c r="E374" s="69"/>
      <c r="F374" s="69"/>
      <c r="G374" s="69"/>
    </row>
    <row r="375" spans="2:7" x14ac:dyDescent="0.2">
      <c r="B375" s="69"/>
      <c r="C375" s="69"/>
      <c r="D375" s="69"/>
      <c r="E375" s="69"/>
      <c r="F375" s="69"/>
      <c r="G375" s="69"/>
    </row>
    <row r="376" spans="2:7" x14ac:dyDescent="0.2">
      <c r="B376" s="69"/>
      <c r="C376" s="69"/>
      <c r="D376" s="69"/>
      <c r="E376" s="69"/>
      <c r="F376" s="69"/>
      <c r="G376" s="69"/>
    </row>
    <row r="377" spans="2:7" x14ac:dyDescent="0.2">
      <c r="B377" s="69"/>
      <c r="C377" s="69"/>
      <c r="D377" s="69"/>
      <c r="E377" s="69"/>
      <c r="F377" s="69"/>
      <c r="G377" s="69"/>
    </row>
    <row r="378" spans="2:7" x14ac:dyDescent="0.2">
      <c r="B378" s="69"/>
      <c r="C378" s="69"/>
      <c r="D378" s="69"/>
      <c r="E378" s="69"/>
      <c r="F378" s="69"/>
      <c r="G378" s="69"/>
    </row>
    <row r="379" spans="2:7" x14ac:dyDescent="0.2">
      <c r="B379" s="69"/>
      <c r="C379" s="69"/>
      <c r="D379" s="69"/>
      <c r="E379" s="69"/>
      <c r="F379" s="69"/>
      <c r="G379" s="69"/>
    </row>
    <row r="380" spans="2:7" x14ac:dyDescent="0.2">
      <c r="B380" s="69"/>
      <c r="C380" s="69"/>
      <c r="D380" s="69"/>
      <c r="E380" s="69"/>
      <c r="F380" s="69"/>
      <c r="G380" s="69"/>
    </row>
    <row r="381" spans="2:7" x14ac:dyDescent="0.2">
      <c r="B381" s="69"/>
      <c r="C381" s="69"/>
      <c r="D381" s="69"/>
      <c r="E381" s="69"/>
      <c r="F381" s="69"/>
      <c r="G381" s="69"/>
    </row>
    <row r="382" spans="2:7" x14ac:dyDescent="0.2">
      <c r="B382" s="69"/>
      <c r="C382" s="69"/>
      <c r="D382" s="69"/>
      <c r="E382" s="69"/>
      <c r="F382" s="69"/>
      <c r="G382" s="69"/>
    </row>
    <row r="383" spans="2:7" x14ac:dyDescent="0.2">
      <c r="B383" s="69"/>
      <c r="C383" s="69"/>
      <c r="D383" s="69"/>
      <c r="E383" s="69"/>
      <c r="F383" s="69"/>
      <c r="G383" s="69"/>
    </row>
    <row r="384" spans="2:7" x14ac:dyDescent="0.2">
      <c r="B384" s="69"/>
      <c r="C384" s="69"/>
      <c r="D384" s="69"/>
      <c r="E384" s="69"/>
      <c r="F384" s="69"/>
      <c r="G384" s="69"/>
    </row>
    <row r="385" spans="2:7" x14ac:dyDescent="0.2">
      <c r="B385" s="69"/>
      <c r="C385" s="69"/>
      <c r="D385" s="69"/>
      <c r="E385" s="69"/>
      <c r="F385" s="69"/>
      <c r="G385" s="69"/>
    </row>
    <row r="386" spans="2:7" x14ac:dyDescent="0.2">
      <c r="B386" s="69"/>
      <c r="C386" s="69"/>
      <c r="D386" s="69"/>
      <c r="E386" s="69"/>
      <c r="F386" s="69"/>
      <c r="G386" s="69"/>
    </row>
    <row r="387" spans="2:7" x14ac:dyDescent="0.2">
      <c r="B387" s="69"/>
      <c r="C387" s="69"/>
      <c r="D387" s="69"/>
      <c r="E387" s="69"/>
      <c r="F387" s="69"/>
      <c r="G387" s="69"/>
    </row>
    <row r="388" spans="2:7" x14ac:dyDescent="0.2">
      <c r="B388" s="69"/>
      <c r="C388" s="69"/>
      <c r="D388" s="69"/>
      <c r="E388" s="69"/>
      <c r="F388" s="69"/>
      <c r="G388" s="69"/>
    </row>
    <row r="389" spans="2:7" x14ac:dyDescent="0.2">
      <c r="B389" s="69"/>
      <c r="C389" s="69"/>
      <c r="D389" s="69"/>
      <c r="E389" s="69"/>
      <c r="F389" s="69"/>
      <c r="G389" s="69"/>
    </row>
    <row r="390" spans="2:7" x14ac:dyDescent="0.2">
      <c r="B390" s="69"/>
      <c r="C390" s="69"/>
      <c r="D390" s="69"/>
      <c r="E390" s="69"/>
      <c r="F390" s="69"/>
      <c r="G390" s="69"/>
    </row>
    <row r="391" spans="2:7" x14ac:dyDescent="0.2">
      <c r="B391" s="69"/>
      <c r="C391" s="69"/>
      <c r="D391" s="69"/>
      <c r="E391" s="69"/>
      <c r="F391" s="69"/>
      <c r="G391" s="69"/>
    </row>
    <row r="392" spans="2:7" x14ac:dyDescent="0.2">
      <c r="B392" s="69"/>
      <c r="C392" s="69"/>
      <c r="D392" s="69"/>
      <c r="E392" s="69"/>
      <c r="F392" s="69"/>
      <c r="G392" s="69"/>
    </row>
    <row r="393" spans="2:7" x14ac:dyDescent="0.2">
      <c r="B393" s="69"/>
      <c r="C393" s="69"/>
      <c r="D393" s="69"/>
      <c r="E393" s="69"/>
      <c r="F393" s="69"/>
      <c r="G393" s="69"/>
    </row>
    <row r="394" spans="2:7" x14ac:dyDescent="0.2">
      <c r="B394" s="69"/>
      <c r="C394" s="69"/>
      <c r="D394" s="69"/>
      <c r="E394" s="69"/>
      <c r="F394" s="69"/>
      <c r="G394" s="69"/>
    </row>
    <row r="395" spans="2:7" x14ac:dyDescent="0.2">
      <c r="B395" s="69"/>
      <c r="C395" s="69"/>
      <c r="D395" s="69"/>
      <c r="E395" s="69"/>
      <c r="F395" s="69"/>
      <c r="G395" s="69"/>
    </row>
    <row r="396" spans="2:7" x14ac:dyDescent="0.2">
      <c r="B396" s="69"/>
      <c r="C396" s="69"/>
      <c r="D396" s="69"/>
      <c r="E396" s="69"/>
      <c r="F396" s="69"/>
      <c r="G396" s="69"/>
    </row>
    <row r="397" spans="2:7" x14ac:dyDescent="0.2">
      <c r="B397" s="69"/>
      <c r="C397" s="69"/>
      <c r="D397" s="69"/>
      <c r="E397" s="69"/>
      <c r="F397" s="69"/>
      <c r="G397" s="69"/>
    </row>
    <row r="398" spans="2:7" x14ac:dyDescent="0.2">
      <c r="B398" s="69"/>
      <c r="C398" s="69"/>
      <c r="D398" s="69"/>
      <c r="E398" s="69"/>
      <c r="F398" s="69"/>
      <c r="G398" s="69"/>
    </row>
    <row r="399" spans="2:7" x14ac:dyDescent="0.2">
      <c r="B399" s="69"/>
      <c r="C399" s="69"/>
      <c r="D399" s="69"/>
      <c r="E399" s="69"/>
      <c r="F399" s="69"/>
      <c r="G399" s="69"/>
    </row>
    <row r="400" spans="2:7" x14ac:dyDescent="0.2">
      <c r="B400" s="69"/>
      <c r="C400" s="69"/>
      <c r="D400" s="69"/>
      <c r="E400" s="69"/>
      <c r="F400" s="69"/>
      <c r="G400" s="69"/>
    </row>
    <row r="401" spans="2:7" x14ac:dyDescent="0.2">
      <c r="B401" s="69"/>
      <c r="C401" s="69"/>
      <c r="D401" s="69"/>
      <c r="E401" s="69"/>
      <c r="F401" s="69"/>
      <c r="G401" s="69"/>
    </row>
    <row r="402" spans="2:7" x14ac:dyDescent="0.2">
      <c r="B402" s="69"/>
      <c r="C402" s="69"/>
      <c r="D402" s="69"/>
      <c r="E402" s="69"/>
      <c r="F402" s="69"/>
      <c r="G402" s="69"/>
    </row>
    <row r="403" spans="2:7" x14ac:dyDescent="0.2">
      <c r="B403" s="69"/>
      <c r="C403" s="69"/>
      <c r="D403" s="69"/>
      <c r="E403" s="69"/>
      <c r="F403" s="69"/>
      <c r="G403" s="69"/>
    </row>
    <row r="404" spans="2:7" x14ac:dyDescent="0.2">
      <c r="B404" s="69"/>
      <c r="C404" s="69"/>
      <c r="D404" s="69"/>
      <c r="E404" s="69"/>
      <c r="F404" s="69"/>
      <c r="G404" s="69"/>
    </row>
    <row r="405" spans="2:7" x14ac:dyDescent="0.2">
      <c r="B405" s="69"/>
      <c r="C405" s="69"/>
      <c r="D405" s="69"/>
      <c r="E405" s="69"/>
      <c r="F405" s="69"/>
      <c r="G405" s="69"/>
    </row>
    <row r="406" spans="2:7" x14ac:dyDescent="0.2">
      <c r="B406" s="69"/>
      <c r="C406" s="69"/>
      <c r="D406" s="69"/>
      <c r="E406" s="69"/>
      <c r="F406" s="69"/>
      <c r="G406" s="69"/>
    </row>
    <row r="407" spans="2:7" x14ac:dyDescent="0.2">
      <c r="B407" s="69"/>
      <c r="C407" s="69"/>
      <c r="D407" s="69"/>
      <c r="E407" s="69"/>
      <c r="F407" s="69"/>
      <c r="G407" s="69"/>
    </row>
    <row r="408" spans="2:7" x14ac:dyDescent="0.2">
      <c r="B408" s="69"/>
      <c r="C408" s="69"/>
      <c r="D408" s="69"/>
      <c r="E408" s="69"/>
      <c r="F408" s="69"/>
      <c r="G408" s="69"/>
    </row>
    <row r="409" spans="2:7" x14ac:dyDescent="0.2">
      <c r="B409" s="69"/>
      <c r="C409" s="69"/>
      <c r="D409" s="69"/>
      <c r="E409" s="69"/>
      <c r="F409" s="69"/>
      <c r="G409" s="69"/>
    </row>
    <row r="410" spans="2:7" x14ac:dyDescent="0.2">
      <c r="B410" s="69"/>
      <c r="C410" s="69"/>
      <c r="D410" s="69"/>
      <c r="E410" s="69"/>
      <c r="F410" s="69"/>
      <c r="G410" s="69"/>
    </row>
    <row r="411" spans="2:7" x14ac:dyDescent="0.2">
      <c r="B411" s="69"/>
      <c r="C411" s="69"/>
      <c r="D411" s="69"/>
      <c r="E411" s="69"/>
      <c r="F411" s="69"/>
      <c r="G411" s="69"/>
    </row>
    <row r="412" spans="2:7" x14ac:dyDescent="0.2">
      <c r="B412" s="69"/>
      <c r="C412" s="69"/>
      <c r="D412" s="69"/>
      <c r="E412" s="69"/>
      <c r="F412" s="69"/>
      <c r="G412" s="69"/>
    </row>
    <row r="413" spans="2:7" x14ac:dyDescent="0.2">
      <c r="B413" s="69"/>
      <c r="C413" s="69"/>
      <c r="D413" s="69"/>
      <c r="E413" s="69"/>
      <c r="F413" s="69"/>
      <c r="G413" s="69"/>
    </row>
    <row r="414" spans="2:7" x14ac:dyDescent="0.2">
      <c r="B414" s="69"/>
      <c r="C414" s="69"/>
      <c r="D414" s="69"/>
      <c r="E414" s="69"/>
      <c r="F414" s="69"/>
      <c r="G414" s="69"/>
    </row>
    <row r="415" spans="2:7" x14ac:dyDescent="0.2">
      <c r="B415" s="69"/>
      <c r="C415" s="69"/>
      <c r="D415" s="69"/>
      <c r="E415" s="69"/>
      <c r="F415" s="69"/>
      <c r="G415" s="69"/>
    </row>
    <row r="416" spans="2:7" x14ac:dyDescent="0.2">
      <c r="B416" s="69"/>
      <c r="C416" s="69"/>
      <c r="D416" s="69"/>
      <c r="E416" s="69"/>
      <c r="F416" s="69"/>
      <c r="G416" s="69"/>
    </row>
    <row r="417" spans="2:7" x14ac:dyDescent="0.2">
      <c r="B417" s="69"/>
      <c r="C417" s="69"/>
      <c r="D417" s="69"/>
      <c r="E417" s="69"/>
      <c r="F417" s="69"/>
      <c r="G417" s="69"/>
    </row>
    <row r="418" spans="2:7" x14ac:dyDescent="0.2">
      <c r="B418" s="69"/>
      <c r="C418" s="69"/>
      <c r="D418" s="69"/>
      <c r="E418" s="69"/>
      <c r="F418" s="69"/>
      <c r="G418" s="69"/>
    </row>
    <row r="419" spans="2:7" x14ac:dyDescent="0.2">
      <c r="B419" s="69"/>
      <c r="C419" s="69"/>
      <c r="D419" s="69"/>
      <c r="E419" s="69"/>
      <c r="F419" s="69"/>
      <c r="G419" s="69"/>
    </row>
    <row r="420" spans="2:7" x14ac:dyDescent="0.2">
      <c r="B420" s="69"/>
      <c r="C420" s="69"/>
      <c r="D420" s="69"/>
      <c r="E420" s="69"/>
      <c r="F420" s="69"/>
      <c r="G420" s="69"/>
    </row>
    <row r="421" spans="2:7" x14ac:dyDescent="0.2">
      <c r="B421" s="69"/>
      <c r="C421" s="69"/>
      <c r="D421" s="69"/>
      <c r="E421" s="69"/>
      <c r="F421" s="69"/>
      <c r="G421" s="69"/>
    </row>
    <row r="422" spans="2:7" x14ac:dyDescent="0.2">
      <c r="B422" s="69"/>
      <c r="C422" s="69"/>
      <c r="D422" s="69"/>
      <c r="E422" s="69"/>
      <c r="F422" s="69"/>
      <c r="G422" s="69"/>
    </row>
    <row r="423" spans="2:7" x14ac:dyDescent="0.2">
      <c r="B423" s="69"/>
      <c r="C423" s="69"/>
      <c r="D423" s="69"/>
      <c r="E423" s="69"/>
      <c r="F423" s="69"/>
      <c r="G423" s="69"/>
    </row>
    <row r="424" spans="2:7" x14ac:dyDescent="0.2">
      <c r="B424" s="69"/>
      <c r="C424" s="69"/>
      <c r="D424" s="69"/>
      <c r="E424" s="69"/>
      <c r="F424" s="69"/>
      <c r="G424" s="69"/>
    </row>
    <row r="425" spans="2:7" x14ac:dyDescent="0.2">
      <c r="B425" s="69"/>
      <c r="C425" s="69"/>
      <c r="D425" s="69"/>
      <c r="E425" s="69"/>
      <c r="F425" s="69"/>
      <c r="G425" s="69"/>
    </row>
    <row r="426" spans="2:7" x14ac:dyDescent="0.2">
      <c r="B426" s="69"/>
      <c r="C426" s="69"/>
      <c r="D426" s="69"/>
      <c r="E426" s="69"/>
      <c r="F426" s="69"/>
      <c r="G426" s="69"/>
    </row>
    <row r="427" spans="2:7" x14ac:dyDescent="0.2">
      <c r="B427" s="69"/>
      <c r="C427" s="69"/>
      <c r="D427" s="69"/>
      <c r="E427" s="69"/>
      <c r="F427" s="69"/>
      <c r="G427" s="69"/>
    </row>
    <row r="428" spans="2:7" x14ac:dyDescent="0.2">
      <c r="B428" s="69"/>
      <c r="C428" s="69"/>
      <c r="D428" s="69"/>
      <c r="E428" s="69"/>
      <c r="F428" s="69"/>
      <c r="G428" s="69"/>
    </row>
    <row r="429" spans="2:7" x14ac:dyDescent="0.2">
      <c r="B429" s="69"/>
      <c r="C429" s="69"/>
      <c r="D429" s="69"/>
      <c r="E429" s="69"/>
      <c r="F429" s="69"/>
      <c r="G429" s="69"/>
    </row>
    <row r="430" spans="2:7" x14ac:dyDescent="0.2">
      <c r="B430" s="69"/>
      <c r="C430" s="69"/>
      <c r="D430" s="69"/>
      <c r="E430" s="69"/>
      <c r="F430" s="69"/>
      <c r="G430" s="69"/>
    </row>
    <row r="431" spans="2:7" x14ac:dyDescent="0.2">
      <c r="B431" s="69"/>
      <c r="C431" s="69"/>
      <c r="D431" s="69"/>
      <c r="E431" s="69"/>
      <c r="F431" s="69"/>
      <c r="G431" s="69"/>
    </row>
    <row r="432" spans="2:7" x14ac:dyDescent="0.2">
      <c r="B432" s="69"/>
      <c r="C432" s="69"/>
      <c r="D432" s="69"/>
      <c r="E432" s="69"/>
      <c r="F432" s="69"/>
      <c r="G432" s="69"/>
    </row>
    <row r="433" spans="2:7" x14ac:dyDescent="0.2">
      <c r="B433" s="69"/>
      <c r="C433" s="69"/>
      <c r="D433" s="69"/>
      <c r="E433" s="69"/>
      <c r="F433" s="69"/>
      <c r="G433" s="69"/>
    </row>
    <row r="434" spans="2:7" x14ac:dyDescent="0.2">
      <c r="B434" s="69"/>
      <c r="C434" s="69"/>
      <c r="D434" s="69"/>
      <c r="E434" s="69"/>
      <c r="F434" s="69"/>
      <c r="G434" s="69"/>
    </row>
    <row r="435" spans="2:7" x14ac:dyDescent="0.2">
      <c r="B435" s="69"/>
      <c r="C435" s="69"/>
      <c r="D435" s="69"/>
      <c r="E435" s="69"/>
      <c r="F435" s="69"/>
      <c r="G435" s="69"/>
    </row>
    <row r="436" spans="2:7" x14ac:dyDescent="0.2">
      <c r="B436" s="69"/>
      <c r="C436" s="69"/>
      <c r="D436" s="69"/>
      <c r="E436" s="69"/>
      <c r="F436" s="69"/>
      <c r="G436" s="69"/>
    </row>
    <row r="437" spans="2:7" x14ac:dyDescent="0.2">
      <c r="B437" s="69"/>
      <c r="C437" s="69"/>
      <c r="D437" s="69"/>
      <c r="E437" s="69"/>
      <c r="F437" s="69"/>
      <c r="G437" s="69"/>
    </row>
    <row r="438" spans="2:7" x14ac:dyDescent="0.2">
      <c r="B438" s="69"/>
      <c r="C438" s="69"/>
      <c r="D438" s="69"/>
      <c r="E438" s="69"/>
      <c r="F438" s="69"/>
      <c r="G438" s="69"/>
    </row>
    <row r="439" spans="2:7" x14ac:dyDescent="0.2">
      <c r="B439" s="69"/>
      <c r="C439" s="69"/>
      <c r="D439" s="69"/>
      <c r="E439" s="69"/>
      <c r="F439" s="69"/>
      <c r="G439" s="69"/>
    </row>
    <row r="440" spans="2:7" x14ac:dyDescent="0.2">
      <c r="B440" s="69"/>
      <c r="C440" s="69"/>
      <c r="D440" s="69"/>
      <c r="E440" s="69"/>
      <c r="F440" s="69"/>
      <c r="G440" s="69"/>
    </row>
    <row r="441" spans="2:7" x14ac:dyDescent="0.2">
      <c r="B441" s="69"/>
      <c r="C441" s="69"/>
      <c r="D441" s="69"/>
      <c r="E441" s="69"/>
      <c r="F441" s="69"/>
      <c r="G441" s="69"/>
    </row>
    <row r="442" spans="2:7" x14ac:dyDescent="0.2">
      <c r="B442" s="69"/>
      <c r="C442" s="69"/>
      <c r="D442" s="69"/>
      <c r="E442" s="69"/>
      <c r="F442" s="69"/>
      <c r="G442" s="69"/>
    </row>
    <row r="443" spans="2:7" x14ac:dyDescent="0.2">
      <c r="B443" s="69"/>
      <c r="C443" s="69"/>
      <c r="D443" s="69"/>
      <c r="E443" s="69"/>
      <c r="F443" s="69"/>
      <c r="G443" s="69"/>
    </row>
    <row r="444" spans="2:7" x14ac:dyDescent="0.2">
      <c r="B444" s="69"/>
      <c r="C444" s="69"/>
      <c r="D444" s="69"/>
      <c r="E444" s="69"/>
      <c r="F444" s="69"/>
      <c r="G444" s="69"/>
    </row>
    <row r="445" spans="2:7" x14ac:dyDescent="0.2">
      <c r="B445" s="69"/>
      <c r="C445" s="69"/>
      <c r="D445" s="69"/>
      <c r="E445" s="69"/>
      <c r="F445" s="69"/>
      <c r="G445" s="69"/>
    </row>
    <row r="446" spans="2:7" x14ac:dyDescent="0.2">
      <c r="B446" s="69"/>
      <c r="C446" s="69"/>
      <c r="D446" s="69"/>
      <c r="E446" s="69"/>
      <c r="F446" s="69"/>
      <c r="G446" s="69"/>
    </row>
    <row r="447" spans="2:7" x14ac:dyDescent="0.2">
      <c r="B447" s="69"/>
      <c r="C447" s="69"/>
      <c r="D447" s="69"/>
      <c r="E447" s="69"/>
      <c r="F447" s="69"/>
      <c r="G447" s="69"/>
    </row>
    <row r="448" spans="2:7" x14ac:dyDescent="0.2">
      <c r="B448" s="69"/>
      <c r="C448" s="69"/>
      <c r="D448" s="69"/>
      <c r="E448" s="69"/>
      <c r="F448" s="69"/>
      <c r="G448" s="69"/>
    </row>
    <row r="449" spans="2:7" x14ac:dyDescent="0.2">
      <c r="B449" s="69"/>
      <c r="C449" s="69"/>
      <c r="D449" s="69"/>
      <c r="E449" s="69"/>
      <c r="F449" s="69"/>
      <c r="G449" s="69"/>
    </row>
    <row r="450" spans="2:7" x14ac:dyDescent="0.2">
      <c r="B450" s="69"/>
      <c r="C450" s="69"/>
      <c r="D450" s="69"/>
      <c r="E450" s="69"/>
      <c r="F450" s="69"/>
      <c r="G450" s="69"/>
    </row>
    <row r="451" spans="2:7" x14ac:dyDescent="0.2">
      <c r="B451" s="69"/>
      <c r="C451" s="69"/>
      <c r="D451" s="69"/>
      <c r="E451" s="69"/>
      <c r="F451" s="69"/>
      <c r="G451" s="69"/>
    </row>
    <row r="452" spans="2:7" x14ac:dyDescent="0.2">
      <c r="B452" s="69"/>
      <c r="C452" s="69"/>
      <c r="D452" s="69"/>
      <c r="E452" s="69"/>
      <c r="F452" s="69"/>
      <c r="G452" s="69"/>
    </row>
    <row r="453" spans="2:7" x14ac:dyDescent="0.2">
      <c r="B453" s="69"/>
      <c r="C453" s="69"/>
      <c r="D453" s="69"/>
      <c r="E453" s="69"/>
      <c r="F453" s="69"/>
      <c r="G453" s="69"/>
    </row>
    <row r="454" spans="2:7" x14ac:dyDescent="0.2">
      <c r="B454" s="69"/>
      <c r="C454" s="69"/>
      <c r="D454" s="69"/>
      <c r="E454" s="69"/>
      <c r="F454" s="69"/>
      <c r="G454" s="69"/>
    </row>
    <row r="455" spans="2:7" x14ac:dyDescent="0.2">
      <c r="B455" s="69"/>
      <c r="C455" s="69"/>
      <c r="D455" s="69"/>
      <c r="E455" s="69"/>
      <c r="F455" s="69"/>
      <c r="G455" s="69"/>
    </row>
    <row r="456" spans="2:7" x14ac:dyDescent="0.2">
      <c r="B456" s="69"/>
      <c r="C456" s="69"/>
      <c r="D456" s="69"/>
      <c r="E456" s="69"/>
      <c r="F456" s="69"/>
      <c r="G456" s="69"/>
    </row>
    <row r="457" spans="2:7" x14ac:dyDescent="0.2">
      <c r="B457" s="69"/>
      <c r="C457" s="69"/>
      <c r="D457" s="69"/>
      <c r="E457" s="69"/>
      <c r="F457" s="69"/>
      <c r="G457" s="69"/>
    </row>
    <row r="458" spans="2:7" x14ac:dyDescent="0.2">
      <c r="B458" s="69"/>
      <c r="C458" s="69"/>
      <c r="D458" s="69"/>
      <c r="E458" s="69"/>
      <c r="F458" s="69"/>
      <c r="G458" s="69"/>
    </row>
    <row r="459" spans="2:7" x14ac:dyDescent="0.2">
      <c r="B459" s="69"/>
      <c r="C459" s="69"/>
      <c r="D459" s="69"/>
      <c r="E459" s="69"/>
      <c r="F459" s="69"/>
      <c r="G459" s="69"/>
    </row>
    <row r="460" spans="2:7" x14ac:dyDescent="0.2">
      <c r="B460" s="69"/>
      <c r="C460" s="69"/>
      <c r="D460" s="69"/>
      <c r="E460" s="69"/>
      <c r="F460" s="69"/>
      <c r="G460" s="69"/>
    </row>
    <row r="461" spans="2:7" x14ac:dyDescent="0.2">
      <c r="B461" s="69"/>
      <c r="C461" s="69"/>
      <c r="D461" s="69"/>
      <c r="E461" s="69"/>
      <c r="F461" s="69"/>
      <c r="G461" s="69"/>
    </row>
    <row r="462" spans="2:7" x14ac:dyDescent="0.2">
      <c r="B462" s="69"/>
      <c r="C462" s="69"/>
      <c r="D462" s="69"/>
      <c r="E462" s="69"/>
      <c r="F462" s="69"/>
      <c r="G462" s="69"/>
    </row>
    <row r="463" spans="2:7" x14ac:dyDescent="0.2">
      <c r="B463" s="69"/>
      <c r="C463" s="69"/>
      <c r="D463" s="69"/>
      <c r="E463" s="69"/>
      <c r="F463" s="69"/>
      <c r="G463" s="69"/>
    </row>
    <row r="464" spans="2:7" x14ac:dyDescent="0.2">
      <c r="B464" s="69"/>
      <c r="C464" s="69"/>
      <c r="D464" s="69"/>
      <c r="E464" s="69"/>
      <c r="F464" s="69"/>
      <c r="G464" s="69"/>
    </row>
    <row r="465" spans="2:7" x14ac:dyDescent="0.2">
      <c r="B465" s="69"/>
      <c r="C465" s="69"/>
      <c r="D465" s="69"/>
      <c r="E465" s="69"/>
      <c r="F465" s="69"/>
      <c r="G465" s="69"/>
    </row>
    <row r="466" spans="2:7" x14ac:dyDescent="0.2">
      <c r="B466" s="69"/>
      <c r="C466" s="69"/>
      <c r="D466" s="69"/>
      <c r="E466" s="69"/>
      <c r="F466" s="69"/>
      <c r="G466" s="69"/>
    </row>
    <row r="467" spans="2:7" x14ac:dyDescent="0.2">
      <c r="B467" s="69"/>
      <c r="C467" s="69"/>
      <c r="D467" s="69"/>
      <c r="E467" s="69"/>
      <c r="F467" s="69"/>
      <c r="G467" s="69"/>
    </row>
    <row r="468" spans="2:7" x14ac:dyDescent="0.2">
      <c r="B468" s="69"/>
      <c r="C468" s="69"/>
      <c r="D468" s="69"/>
      <c r="E468" s="69"/>
      <c r="F468" s="69"/>
      <c r="G468" s="69"/>
    </row>
    <row r="469" spans="2:7" x14ac:dyDescent="0.2">
      <c r="B469" s="69"/>
      <c r="C469" s="69"/>
      <c r="D469" s="69"/>
      <c r="E469" s="69"/>
      <c r="F469" s="69"/>
      <c r="G469" s="69"/>
    </row>
    <row r="470" spans="2:7" x14ac:dyDescent="0.2">
      <c r="B470" s="69"/>
      <c r="C470" s="69"/>
      <c r="D470" s="69"/>
      <c r="E470" s="69"/>
      <c r="F470" s="69"/>
      <c r="G470" s="69"/>
    </row>
    <row r="471" spans="2:7" x14ac:dyDescent="0.2">
      <c r="B471" s="69"/>
      <c r="C471" s="69"/>
      <c r="D471" s="69"/>
      <c r="E471" s="69"/>
      <c r="F471" s="69"/>
      <c r="G471" s="69"/>
    </row>
    <row r="472" spans="2:7" x14ac:dyDescent="0.2">
      <c r="B472" s="69"/>
      <c r="C472" s="69"/>
      <c r="D472" s="69"/>
      <c r="E472" s="69"/>
      <c r="F472" s="69"/>
      <c r="G472" s="69"/>
    </row>
    <row r="473" spans="2:7" x14ac:dyDescent="0.2">
      <c r="B473" s="69"/>
      <c r="C473" s="69"/>
      <c r="D473" s="69"/>
      <c r="E473" s="69"/>
      <c r="F473" s="69"/>
      <c r="G473" s="69"/>
    </row>
    <row r="474" spans="2:7" x14ac:dyDescent="0.2">
      <c r="B474" s="69"/>
      <c r="C474" s="69"/>
      <c r="D474" s="69"/>
      <c r="E474" s="69"/>
      <c r="F474" s="69"/>
      <c r="G474" s="69"/>
    </row>
    <row r="475" spans="2:7" x14ac:dyDescent="0.2">
      <c r="B475" s="69"/>
      <c r="C475" s="69"/>
      <c r="D475" s="69"/>
      <c r="E475" s="69"/>
      <c r="F475" s="69"/>
      <c r="G475" s="69"/>
    </row>
    <row r="476" spans="2:7" x14ac:dyDescent="0.2">
      <c r="B476" s="69"/>
      <c r="C476" s="69"/>
      <c r="D476" s="69"/>
      <c r="E476" s="69"/>
      <c r="F476" s="69"/>
      <c r="G476" s="69"/>
    </row>
    <row r="477" spans="2:7" x14ac:dyDescent="0.2">
      <c r="B477" s="69"/>
      <c r="C477" s="69"/>
      <c r="D477" s="69"/>
      <c r="E477" s="69"/>
      <c r="F477" s="69"/>
      <c r="G477" s="69"/>
    </row>
    <row r="478" spans="2:7" x14ac:dyDescent="0.2">
      <c r="B478" s="69"/>
      <c r="C478" s="69"/>
      <c r="D478" s="69"/>
      <c r="E478" s="69"/>
      <c r="F478" s="69"/>
      <c r="G478" s="69"/>
    </row>
    <row r="479" spans="2:7" x14ac:dyDescent="0.2">
      <c r="B479" s="69"/>
      <c r="C479" s="69"/>
      <c r="D479" s="69"/>
      <c r="E479" s="69"/>
      <c r="F479" s="69"/>
      <c r="G479" s="69"/>
    </row>
    <row r="480" spans="2:7" x14ac:dyDescent="0.2">
      <c r="B480" s="69"/>
      <c r="C480" s="69"/>
      <c r="D480" s="69"/>
      <c r="E480" s="69"/>
      <c r="F480" s="69"/>
      <c r="G480" s="69"/>
    </row>
    <row r="481" spans="2:7" x14ac:dyDescent="0.2">
      <c r="B481" s="69"/>
      <c r="C481" s="69"/>
      <c r="D481" s="69"/>
      <c r="E481" s="69"/>
      <c r="F481" s="69"/>
      <c r="G481" s="69"/>
    </row>
    <row r="482" spans="2:7" x14ac:dyDescent="0.2">
      <c r="B482" s="69"/>
      <c r="C482" s="69"/>
      <c r="D482" s="69"/>
      <c r="E482" s="69"/>
      <c r="F482" s="69"/>
      <c r="G482" s="69"/>
    </row>
    <row r="483" spans="2:7" x14ac:dyDescent="0.2">
      <c r="B483" s="69"/>
      <c r="C483" s="69"/>
      <c r="D483" s="69"/>
      <c r="E483" s="69"/>
      <c r="F483" s="69"/>
      <c r="G483" s="69"/>
    </row>
    <row r="484" spans="2:7" x14ac:dyDescent="0.2">
      <c r="B484" s="69"/>
      <c r="C484" s="69"/>
      <c r="D484" s="69"/>
      <c r="E484" s="69"/>
      <c r="F484" s="69"/>
      <c r="G484" s="69"/>
    </row>
    <row r="485" spans="2:7" x14ac:dyDescent="0.2">
      <c r="B485" s="69"/>
      <c r="C485" s="69"/>
      <c r="D485" s="69"/>
      <c r="E485" s="69"/>
      <c r="F485" s="69"/>
      <c r="G485" s="69"/>
    </row>
    <row r="486" spans="2:7" x14ac:dyDescent="0.2">
      <c r="B486" s="69"/>
      <c r="C486" s="69"/>
      <c r="D486" s="69"/>
      <c r="E486" s="69"/>
      <c r="F486" s="69"/>
      <c r="G486" s="69"/>
    </row>
    <row r="487" spans="2:7" x14ac:dyDescent="0.2">
      <c r="B487" s="69"/>
      <c r="C487" s="69"/>
      <c r="D487" s="69"/>
      <c r="E487" s="69"/>
      <c r="F487" s="69"/>
      <c r="G487" s="69"/>
    </row>
    <row r="488" spans="2:7" x14ac:dyDescent="0.2">
      <c r="B488" s="69"/>
      <c r="C488" s="69"/>
      <c r="D488" s="69"/>
      <c r="E488" s="69"/>
      <c r="F488" s="69"/>
      <c r="G488" s="69"/>
    </row>
    <row r="489" spans="2:7" x14ac:dyDescent="0.2">
      <c r="B489" s="69"/>
      <c r="C489" s="69"/>
      <c r="D489" s="69"/>
      <c r="E489" s="69"/>
      <c r="F489" s="69"/>
      <c r="G489" s="69"/>
    </row>
    <row r="490" spans="2:7" x14ac:dyDescent="0.2">
      <c r="B490" s="69"/>
      <c r="C490" s="69"/>
      <c r="D490" s="69"/>
      <c r="E490" s="69"/>
      <c r="F490" s="69"/>
      <c r="G490" s="69"/>
    </row>
    <row r="491" spans="2:7" x14ac:dyDescent="0.2">
      <c r="B491" s="69"/>
      <c r="C491" s="69"/>
      <c r="D491" s="69"/>
      <c r="E491" s="69"/>
      <c r="F491" s="69"/>
      <c r="G491" s="69"/>
    </row>
    <row r="492" spans="2:7" x14ac:dyDescent="0.2">
      <c r="B492" s="69"/>
      <c r="C492" s="69"/>
      <c r="D492" s="69"/>
      <c r="E492" s="69"/>
      <c r="F492" s="69"/>
      <c r="G492" s="69"/>
    </row>
    <row r="493" spans="2:7" x14ac:dyDescent="0.2">
      <c r="B493" s="69"/>
      <c r="C493" s="69"/>
      <c r="D493" s="69"/>
      <c r="E493" s="69"/>
      <c r="F493" s="69"/>
      <c r="G493" s="69"/>
    </row>
    <row r="494" spans="2:7" x14ac:dyDescent="0.2">
      <c r="B494" s="69"/>
      <c r="C494" s="69"/>
      <c r="D494" s="69"/>
      <c r="E494" s="69"/>
      <c r="F494" s="69"/>
      <c r="G494" s="69"/>
    </row>
    <row r="495" spans="2:7" x14ac:dyDescent="0.2">
      <c r="B495" s="69"/>
      <c r="C495" s="69"/>
      <c r="D495" s="69"/>
      <c r="E495" s="69"/>
      <c r="F495" s="69"/>
      <c r="G495" s="69"/>
    </row>
    <row r="496" spans="2:7" x14ac:dyDescent="0.2">
      <c r="B496" s="69"/>
      <c r="C496" s="69"/>
      <c r="D496" s="69"/>
      <c r="E496" s="69"/>
      <c r="F496" s="69"/>
      <c r="G496" s="69"/>
    </row>
    <row r="497" spans="2:7" x14ac:dyDescent="0.2">
      <c r="B497" s="69"/>
      <c r="C497" s="69"/>
      <c r="D497" s="69"/>
      <c r="E497" s="69"/>
      <c r="F497" s="69"/>
      <c r="G497" s="69"/>
    </row>
    <row r="498" spans="2:7" x14ac:dyDescent="0.2">
      <c r="B498" s="69"/>
      <c r="C498" s="69"/>
      <c r="D498" s="69"/>
      <c r="E498" s="69"/>
      <c r="F498" s="69"/>
      <c r="G498" s="69"/>
    </row>
    <row r="499" spans="2:7" x14ac:dyDescent="0.2">
      <c r="B499" s="69"/>
      <c r="C499" s="69"/>
      <c r="D499" s="69"/>
      <c r="E499" s="69"/>
      <c r="F499" s="69"/>
      <c r="G499" s="69"/>
    </row>
    <row r="500" spans="2:7" x14ac:dyDescent="0.2">
      <c r="B500" s="69"/>
      <c r="C500" s="69"/>
      <c r="D500" s="69"/>
      <c r="E500" s="69"/>
      <c r="F500" s="69"/>
      <c r="G500" s="69"/>
    </row>
    <row r="501" spans="2:7" x14ac:dyDescent="0.2">
      <c r="B501" s="69"/>
      <c r="C501" s="69"/>
      <c r="D501" s="69"/>
      <c r="E501" s="69"/>
      <c r="F501" s="69"/>
      <c r="G501" s="69"/>
    </row>
    <row r="502" spans="2:7" x14ac:dyDescent="0.2">
      <c r="B502" s="69"/>
      <c r="C502" s="69"/>
      <c r="D502" s="69"/>
      <c r="E502" s="69"/>
      <c r="F502" s="69"/>
      <c r="G502" s="69"/>
    </row>
    <row r="503" spans="2:7" x14ac:dyDescent="0.2">
      <c r="B503" s="69"/>
      <c r="C503" s="69"/>
      <c r="D503" s="69"/>
      <c r="E503" s="69"/>
      <c r="F503" s="69"/>
      <c r="G503" s="69"/>
    </row>
    <row r="504" spans="2:7" x14ac:dyDescent="0.2">
      <c r="B504" s="69"/>
      <c r="C504" s="69"/>
      <c r="D504" s="69"/>
      <c r="E504" s="69"/>
      <c r="F504" s="69"/>
      <c r="G504" s="69"/>
    </row>
    <row r="505" spans="2:7" x14ac:dyDescent="0.2">
      <c r="B505" s="69"/>
      <c r="C505" s="69"/>
      <c r="D505" s="69"/>
      <c r="E505" s="69"/>
      <c r="F505" s="69"/>
      <c r="G505" s="69"/>
    </row>
    <row r="506" spans="2:7" x14ac:dyDescent="0.2">
      <c r="B506" s="69"/>
      <c r="C506" s="69"/>
      <c r="D506" s="69"/>
      <c r="E506" s="69"/>
      <c r="F506" s="69"/>
      <c r="G506" s="69"/>
    </row>
    <row r="507" spans="2:7" x14ac:dyDescent="0.2">
      <c r="B507" s="69"/>
      <c r="C507" s="69"/>
      <c r="D507" s="69"/>
      <c r="E507" s="69"/>
      <c r="F507" s="69"/>
      <c r="G507" s="69"/>
    </row>
    <row r="508" spans="2:7" x14ac:dyDescent="0.2">
      <c r="B508" s="69"/>
      <c r="C508" s="69"/>
      <c r="D508" s="69"/>
      <c r="E508" s="69"/>
      <c r="F508" s="69"/>
      <c r="G508" s="69"/>
    </row>
    <row r="509" spans="2:7" x14ac:dyDescent="0.2">
      <c r="B509" s="69"/>
      <c r="C509" s="69"/>
      <c r="D509" s="69"/>
      <c r="E509" s="69"/>
      <c r="F509" s="69"/>
      <c r="G509" s="69"/>
    </row>
    <row r="510" spans="2:7" x14ac:dyDescent="0.2">
      <c r="B510" s="69"/>
      <c r="C510" s="69"/>
      <c r="D510" s="69"/>
      <c r="E510" s="69"/>
      <c r="F510" s="69"/>
      <c r="G510" s="69"/>
    </row>
    <row r="511" spans="2:7" x14ac:dyDescent="0.2">
      <c r="B511" s="69"/>
      <c r="C511" s="69"/>
      <c r="D511" s="69"/>
      <c r="E511" s="69"/>
      <c r="F511" s="69"/>
      <c r="G511" s="69"/>
    </row>
    <row r="512" spans="2:7" x14ac:dyDescent="0.2">
      <c r="B512" s="69"/>
      <c r="C512" s="69"/>
      <c r="D512" s="69"/>
      <c r="E512" s="69"/>
      <c r="F512" s="69"/>
      <c r="G512" s="69"/>
    </row>
    <row r="513" spans="2:7" x14ac:dyDescent="0.2">
      <c r="B513" s="69"/>
      <c r="C513" s="69"/>
      <c r="D513" s="69"/>
      <c r="E513" s="69"/>
      <c r="F513" s="69"/>
      <c r="G513" s="69"/>
    </row>
    <row r="514" spans="2:7" x14ac:dyDescent="0.2">
      <c r="B514" s="69"/>
      <c r="C514" s="69"/>
      <c r="D514" s="69"/>
      <c r="E514" s="69"/>
      <c r="F514" s="69"/>
      <c r="G514" s="69"/>
    </row>
    <row r="515" spans="2:7" x14ac:dyDescent="0.2">
      <c r="B515" s="69"/>
      <c r="C515" s="69"/>
      <c r="D515" s="69"/>
      <c r="E515" s="69"/>
      <c r="F515" s="69"/>
      <c r="G515" s="69"/>
    </row>
    <row r="516" spans="2:7" x14ac:dyDescent="0.2">
      <c r="B516" s="69"/>
      <c r="C516" s="69"/>
      <c r="D516" s="69"/>
      <c r="E516" s="69"/>
      <c r="F516" s="69"/>
      <c r="G516" s="69"/>
    </row>
    <row r="517" spans="2:7" x14ac:dyDescent="0.2">
      <c r="B517" s="69"/>
      <c r="C517" s="69"/>
      <c r="D517" s="69"/>
      <c r="E517" s="69"/>
      <c r="F517" s="69"/>
      <c r="G517" s="69"/>
    </row>
    <row r="518" spans="2:7" x14ac:dyDescent="0.2">
      <c r="B518" s="69"/>
      <c r="C518" s="69"/>
      <c r="D518" s="69"/>
      <c r="E518" s="69"/>
      <c r="F518" s="69"/>
      <c r="G518" s="69"/>
    </row>
    <row r="519" spans="2:7" x14ac:dyDescent="0.2">
      <c r="B519" s="69"/>
      <c r="C519" s="69"/>
      <c r="D519" s="69"/>
      <c r="E519" s="69"/>
      <c r="F519" s="69"/>
      <c r="G519" s="69"/>
    </row>
    <row r="520" spans="2:7" x14ac:dyDescent="0.2">
      <c r="B520" s="69"/>
      <c r="C520" s="69"/>
      <c r="D520" s="69"/>
      <c r="E520" s="69"/>
      <c r="F520" s="69"/>
      <c r="G520" s="69"/>
    </row>
    <row r="521" spans="2:7" x14ac:dyDescent="0.2">
      <c r="B521" s="69"/>
      <c r="C521" s="69"/>
      <c r="D521" s="69"/>
      <c r="E521" s="69"/>
      <c r="F521" s="69"/>
      <c r="G521" s="69"/>
    </row>
    <row r="522" spans="2:7" x14ac:dyDescent="0.2">
      <c r="B522" s="69"/>
      <c r="C522" s="69"/>
      <c r="D522" s="69"/>
      <c r="E522" s="69"/>
      <c r="F522" s="69"/>
      <c r="G522" s="69"/>
    </row>
    <row r="523" spans="2:7" x14ac:dyDescent="0.2">
      <c r="B523" s="69"/>
      <c r="C523" s="69"/>
      <c r="D523" s="69"/>
      <c r="E523" s="69"/>
      <c r="F523" s="69"/>
      <c r="G523" s="69"/>
    </row>
    <row r="524" spans="2:7" x14ac:dyDescent="0.2">
      <c r="B524" s="69"/>
      <c r="C524" s="69"/>
      <c r="D524" s="69"/>
      <c r="E524" s="69"/>
      <c r="F524" s="69"/>
      <c r="G524" s="69"/>
    </row>
    <row r="525" spans="2:7" x14ac:dyDescent="0.2">
      <c r="B525" s="69"/>
      <c r="C525" s="69"/>
      <c r="D525" s="69"/>
      <c r="E525" s="69"/>
      <c r="F525" s="69"/>
      <c r="G525" s="69"/>
    </row>
    <row r="526" spans="2:7" x14ac:dyDescent="0.2">
      <c r="B526" s="69"/>
      <c r="C526" s="69"/>
      <c r="D526" s="69"/>
      <c r="E526" s="69"/>
      <c r="F526" s="69"/>
      <c r="G526" s="69"/>
    </row>
    <row r="527" spans="2:7" x14ac:dyDescent="0.2">
      <c r="B527" s="69"/>
      <c r="C527" s="69"/>
      <c r="D527" s="69"/>
      <c r="E527" s="69"/>
      <c r="F527" s="69"/>
      <c r="G527" s="69"/>
    </row>
    <row r="528" spans="2:7" x14ac:dyDescent="0.2">
      <c r="B528" s="69"/>
      <c r="C528" s="69"/>
      <c r="D528" s="69"/>
      <c r="E528" s="69"/>
      <c r="F528" s="69"/>
      <c r="G528" s="69"/>
    </row>
    <row r="529" spans="2:7" x14ac:dyDescent="0.2">
      <c r="B529" s="69"/>
      <c r="C529" s="69"/>
      <c r="D529" s="69"/>
      <c r="E529" s="69"/>
      <c r="F529" s="69"/>
      <c r="G529" s="69"/>
    </row>
    <row r="530" spans="2:7" x14ac:dyDescent="0.2">
      <c r="B530" s="69"/>
      <c r="C530" s="69"/>
      <c r="D530" s="69"/>
      <c r="E530" s="69"/>
      <c r="F530" s="69"/>
      <c r="G530" s="69"/>
    </row>
    <row r="531" spans="2:7" x14ac:dyDescent="0.2">
      <c r="B531" s="69"/>
      <c r="C531" s="69"/>
      <c r="D531" s="69"/>
      <c r="E531" s="69"/>
      <c r="F531" s="69"/>
      <c r="G531" s="69"/>
    </row>
    <row r="532" spans="2:7" x14ac:dyDescent="0.2">
      <c r="B532" s="69"/>
      <c r="C532" s="69"/>
      <c r="D532" s="69"/>
      <c r="E532" s="69"/>
      <c r="F532" s="69"/>
      <c r="G532" s="69"/>
    </row>
    <row r="533" spans="2:7" x14ac:dyDescent="0.2">
      <c r="B533" s="69"/>
      <c r="C533" s="69"/>
      <c r="D533" s="69"/>
      <c r="E533" s="69"/>
      <c r="F533" s="69"/>
      <c r="G533" s="69"/>
    </row>
    <row r="534" spans="2:7" x14ac:dyDescent="0.2">
      <c r="B534" s="69"/>
      <c r="C534" s="69"/>
      <c r="D534" s="69"/>
      <c r="E534" s="69"/>
      <c r="F534" s="69"/>
      <c r="G534" s="69"/>
    </row>
    <row r="535" spans="2:7" x14ac:dyDescent="0.2">
      <c r="B535" s="69"/>
      <c r="C535" s="69"/>
      <c r="D535" s="69"/>
      <c r="E535" s="69"/>
      <c r="F535" s="69"/>
      <c r="G535" s="69"/>
    </row>
    <row r="536" spans="2:7" x14ac:dyDescent="0.2">
      <c r="B536" s="69"/>
      <c r="C536" s="69"/>
      <c r="D536" s="69"/>
      <c r="E536" s="69"/>
      <c r="F536" s="69"/>
      <c r="G536" s="69"/>
    </row>
    <row r="537" spans="2:7" x14ac:dyDescent="0.2">
      <c r="B537" s="69"/>
      <c r="C537" s="69"/>
      <c r="D537" s="69"/>
      <c r="E537" s="69"/>
      <c r="F537" s="69"/>
      <c r="G537" s="69"/>
    </row>
    <row r="538" spans="2:7" x14ac:dyDescent="0.2">
      <c r="B538" s="69"/>
      <c r="C538" s="69"/>
      <c r="D538" s="69"/>
      <c r="E538" s="69"/>
      <c r="F538" s="69"/>
      <c r="G538" s="69"/>
    </row>
    <row r="539" spans="2:7" x14ac:dyDescent="0.2">
      <c r="B539" s="69"/>
      <c r="C539" s="69"/>
      <c r="D539" s="69"/>
      <c r="E539" s="69"/>
      <c r="F539" s="69"/>
      <c r="G539" s="69"/>
    </row>
    <row r="540" spans="2:7" x14ac:dyDescent="0.2">
      <c r="B540" s="69"/>
      <c r="C540" s="69"/>
      <c r="D540" s="69"/>
      <c r="E540" s="69"/>
      <c r="F540" s="69"/>
      <c r="G540" s="69"/>
    </row>
    <row r="541" spans="2:7" x14ac:dyDescent="0.2">
      <c r="B541" s="69"/>
      <c r="C541" s="69"/>
      <c r="D541" s="69"/>
      <c r="E541" s="69"/>
      <c r="F541" s="69"/>
      <c r="G541" s="69"/>
    </row>
    <row r="542" spans="2:7" x14ac:dyDescent="0.2">
      <c r="B542" s="69"/>
      <c r="C542" s="69"/>
      <c r="D542" s="69"/>
      <c r="E542" s="69"/>
      <c r="F542" s="69"/>
      <c r="G542" s="69"/>
    </row>
    <row r="543" spans="2:7" x14ac:dyDescent="0.2">
      <c r="B543" s="69"/>
      <c r="C543" s="69"/>
      <c r="D543" s="69"/>
      <c r="E543" s="69"/>
      <c r="F543" s="69"/>
      <c r="G543" s="69"/>
    </row>
    <row r="544" spans="2:7" x14ac:dyDescent="0.2">
      <c r="B544" s="69"/>
      <c r="C544" s="69"/>
      <c r="D544" s="69"/>
      <c r="E544" s="69"/>
      <c r="F544" s="69"/>
      <c r="G544" s="69"/>
    </row>
    <row r="545" spans="2:7" x14ac:dyDescent="0.2">
      <c r="B545" s="69"/>
      <c r="C545" s="69"/>
      <c r="D545" s="69"/>
      <c r="E545" s="69"/>
      <c r="F545" s="69"/>
      <c r="G545" s="69"/>
    </row>
    <row r="546" spans="2:7" x14ac:dyDescent="0.2">
      <c r="B546" s="69"/>
      <c r="C546" s="69"/>
      <c r="D546" s="69"/>
      <c r="E546" s="69"/>
      <c r="F546" s="69"/>
      <c r="G546" s="69"/>
    </row>
    <row r="547" spans="2:7" x14ac:dyDescent="0.2">
      <c r="B547" s="69"/>
      <c r="C547" s="69"/>
      <c r="D547" s="69"/>
      <c r="E547" s="69"/>
      <c r="F547" s="69"/>
      <c r="G547" s="69"/>
    </row>
    <row r="548" spans="2:7" x14ac:dyDescent="0.2">
      <c r="B548" s="69"/>
      <c r="C548" s="69"/>
      <c r="D548" s="69"/>
      <c r="E548" s="69"/>
      <c r="F548" s="69"/>
      <c r="G548" s="69"/>
    </row>
    <row r="549" spans="2:7" x14ac:dyDescent="0.2">
      <c r="B549" s="69"/>
      <c r="C549" s="69"/>
      <c r="D549" s="69"/>
      <c r="E549" s="69"/>
      <c r="F549" s="69"/>
      <c r="G549" s="69"/>
    </row>
    <row r="550" spans="2:7" x14ac:dyDescent="0.2">
      <c r="B550" s="69"/>
      <c r="C550" s="69"/>
      <c r="D550" s="69"/>
      <c r="E550" s="69"/>
      <c r="F550" s="69"/>
      <c r="G550" s="69"/>
    </row>
    <row r="551" spans="2:7" x14ac:dyDescent="0.2">
      <c r="B551" s="69"/>
      <c r="C551" s="69"/>
      <c r="D551" s="69"/>
      <c r="E551" s="69"/>
      <c r="F551" s="69"/>
      <c r="G551" s="69"/>
    </row>
    <row r="552" spans="2:7" x14ac:dyDescent="0.2">
      <c r="B552" s="69"/>
      <c r="C552" s="69"/>
      <c r="D552" s="69"/>
      <c r="E552" s="69"/>
      <c r="F552" s="69"/>
      <c r="G552" s="69"/>
    </row>
    <row r="553" spans="2:7" x14ac:dyDescent="0.2">
      <c r="B553" s="69"/>
      <c r="C553" s="69"/>
      <c r="D553" s="69"/>
      <c r="E553" s="69"/>
      <c r="F553" s="69"/>
      <c r="G553" s="69"/>
    </row>
    <row r="554" spans="2:7" x14ac:dyDescent="0.2">
      <c r="B554" s="69"/>
      <c r="C554" s="69"/>
      <c r="D554" s="69"/>
      <c r="E554" s="69"/>
      <c r="F554" s="69"/>
      <c r="G554" s="69"/>
    </row>
    <row r="555" spans="2:7" x14ac:dyDescent="0.2">
      <c r="B555" s="69"/>
      <c r="C555" s="69"/>
      <c r="D555" s="69"/>
      <c r="E555" s="69"/>
      <c r="F555" s="69"/>
      <c r="G555" s="69"/>
    </row>
    <row r="556" spans="2:7" x14ac:dyDescent="0.2">
      <c r="B556" s="69"/>
      <c r="C556" s="69"/>
      <c r="D556" s="69"/>
      <c r="E556" s="69"/>
      <c r="F556" s="69"/>
      <c r="G556" s="69"/>
    </row>
    <row r="557" spans="2:7" x14ac:dyDescent="0.2">
      <c r="B557" s="69"/>
      <c r="C557" s="69"/>
      <c r="D557" s="69"/>
      <c r="E557" s="69"/>
      <c r="F557" s="69"/>
      <c r="G557" s="69"/>
    </row>
    <row r="558" spans="2:7" x14ac:dyDescent="0.2">
      <c r="B558" s="69"/>
      <c r="C558" s="69"/>
      <c r="D558" s="69"/>
      <c r="E558" s="69"/>
      <c r="F558" s="69"/>
      <c r="G558" s="69"/>
    </row>
    <row r="559" spans="2:7" x14ac:dyDescent="0.2">
      <c r="B559" s="69"/>
      <c r="C559" s="69"/>
      <c r="D559" s="69"/>
      <c r="E559" s="69"/>
      <c r="F559" s="69"/>
      <c r="G559" s="69"/>
    </row>
    <row r="560" spans="2:7" x14ac:dyDescent="0.2">
      <c r="B560" s="69"/>
      <c r="C560" s="69"/>
      <c r="D560" s="69"/>
      <c r="E560" s="69"/>
      <c r="F560" s="69"/>
      <c r="G560" s="69"/>
    </row>
    <row r="561" spans="2:7" x14ac:dyDescent="0.2">
      <c r="B561" s="69"/>
      <c r="C561" s="69"/>
      <c r="D561" s="69"/>
      <c r="E561" s="69"/>
      <c r="F561" s="69"/>
      <c r="G561" s="69"/>
    </row>
    <row r="562" spans="2:7" x14ac:dyDescent="0.2">
      <c r="B562" s="69"/>
      <c r="C562" s="69"/>
      <c r="D562" s="69"/>
      <c r="E562" s="69"/>
      <c r="F562" s="69"/>
      <c r="G562" s="69"/>
    </row>
    <row r="563" spans="2:7" x14ac:dyDescent="0.2">
      <c r="B563" s="69"/>
      <c r="C563" s="69"/>
      <c r="D563" s="69"/>
      <c r="E563" s="69"/>
      <c r="F563" s="69"/>
      <c r="G563" s="69"/>
    </row>
    <row r="564" spans="2:7" x14ac:dyDescent="0.2">
      <c r="B564" s="69"/>
      <c r="C564" s="69"/>
      <c r="D564" s="69"/>
      <c r="E564" s="69"/>
      <c r="F564" s="69"/>
      <c r="G564" s="69"/>
    </row>
    <row r="565" spans="2:7" x14ac:dyDescent="0.2">
      <c r="B565" s="69"/>
      <c r="C565" s="69"/>
      <c r="D565" s="69"/>
      <c r="E565" s="69"/>
      <c r="F565" s="69"/>
      <c r="G565" s="69"/>
    </row>
    <row r="566" spans="2:7" x14ac:dyDescent="0.2">
      <c r="B566" s="69"/>
      <c r="C566" s="69"/>
      <c r="D566" s="69"/>
      <c r="E566" s="69"/>
      <c r="F566" s="69"/>
      <c r="G566" s="69"/>
    </row>
    <row r="567" spans="2:7" x14ac:dyDescent="0.2">
      <c r="B567" s="69"/>
      <c r="C567" s="69"/>
      <c r="D567" s="69"/>
      <c r="E567" s="69"/>
      <c r="F567" s="69"/>
      <c r="G567" s="69"/>
    </row>
    <row r="568" spans="2:7" x14ac:dyDescent="0.2">
      <c r="B568" s="69"/>
      <c r="C568" s="69"/>
      <c r="D568" s="69"/>
      <c r="E568" s="69"/>
      <c r="F568" s="69"/>
      <c r="G568" s="69"/>
    </row>
    <row r="569" spans="2:7" x14ac:dyDescent="0.2">
      <c r="B569" s="69"/>
      <c r="C569" s="69"/>
      <c r="D569" s="69"/>
      <c r="E569" s="69"/>
      <c r="F569" s="69"/>
      <c r="G569" s="69"/>
    </row>
    <row r="570" spans="2:7" x14ac:dyDescent="0.2">
      <c r="B570" s="69"/>
      <c r="C570" s="69"/>
      <c r="D570" s="69"/>
      <c r="E570" s="69"/>
      <c r="F570" s="69"/>
      <c r="G570" s="69"/>
    </row>
    <row r="571" spans="2:7" x14ac:dyDescent="0.2">
      <c r="B571" s="69"/>
      <c r="C571" s="69"/>
      <c r="D571" s="69"/>
      <c r="E571" s="69"/>
      <c r="F571" s="69"/>
      <c r="G571" s="69"/>
    </row>
    <row r="572" spans="2:7" x14ac:dyDescent="0.2">
      <c r="B572" s="69"/>
      <c r="C572" s="69"/>
      <c r="D572" s="69"/>
      <c r="E572" s="69"/>
      <c r="F572" s="69"/>
      <c r="G572" s="69"/>
    </row>
    <row r="573" spans="2:7" x14ac:dyDescent="0.2">
      <c r="B573" s="69"/>
      <c r="C573" s="69"/>
      <c r="D573" s="69"/>
      <c r="E573" s="69"/>
      <c r="F573" s="69"/>
      <c r="G573" s="69"/>
    </row>
    <row r="574" spans="2:7" x14ac:dyDescent="0.2">
      <c r="B574" s="69"/>
      <c r="C574" s="69"/>
      <c r="D574" s="69"/>
      <c r="E574" s="69"/>
      <c r="F574" s="69"/>
      <c r="G574" s="69"/>
    </row>
    <row r="575" spans="2:7" x14ac:dyDescent="0.2">
      <c r="B575" s="69"/>
      <c r="C575" s="69"/>
      <c r="D575" s="69"/>
      <c r="E575" s="69"/>
      <c r="F575" s="69"/>
      <c r="G575" s="69"/>
    </row>
    <row r="576" spans="2:7" x14ac:dyDescent="0.2">
      <c r="B576" s="69"/>
      <c r="C576" s="69"/>
      <c r="D576" s="69"/>
      <c r="E576" s="69"/>
      <c r="F576" s="69"/>
      <c r="G576" s="69"/>
    </row>
    <row r="577" spans="2:7" x14ac:dyDescent="0.2">
      <c r="B577" s="69"/>
      <c r="C577" s="69"/>
      <c r="D577" s="69"/>
      <c r="E577" s="69"/>
      <c r="F577" s="69"/>
      <c r="G577" s="69"/>
    </row>
    <row r="578" spans="2:7" x14ac:dyDescent="0.2">
      <c r="B578" s="69"/>
      <c r="C578" s="69"/>
      <c r="D578" s="69"/>
      <c r="E578" s="69"/>
      <c r="F578" s="69"/>
      <c r="G578" s="69"/>
    </row>
    <row r="579" spans="2:7" x14ac:dyDescent="0.2">
      <c r="B579" s="69"/>
      <c r="C579" s="69"/>
      <c r="D579" s="69"/>
      <c r="E579" s="69"/>
      <c r="F579" s="69"/>
      <c r="G579" s="69"/>
    </row>
    <row r="580" spans="2:7" x14ac:dyDescent="0.2">
      <c r="B580" s="69"/>
      <c r="C580" s="69"/>
      <c r="D580" s="69"/>
      <c r="E580" s="69"/>
      <c r="F580" s="69"/>
      <c r="G580" s="69"/>
    </row>
    <row r="581" spans="2:7" x14ac:dyDescent="0.2">
      <c r="B581" s="69"/>
      <c r="C581" s="69"/>
      <c r="D581" s="69"/>
      <c r="E581" s="69"/>
      <c r="F581" s="69"/>
      <c r="G581" s="69"/>
    </row>
    <row r="582" spans="2:7" x14ac:dyDescent="0.2">
      <c r="B582" s="69"/>
      <c r="C582" s="69"/>
      <c r="D582" s="69"/>
      <c r="E582" s="69"/>
      <c r="F582" s="69"/>
      <c r="G582" s="69"/>
    </row>
    <row r="583" spans="2:7" x14ac:dyDescent="0.2">
      <c r="B583" s="69"/>
      <c r="C583" s="69"/>
      <c r="D583" s="69"/>
      <c r="E583" s="69"/>
      <c r="F583" s="69"/>
      <c r="G583" s="69"/>
    </row>
    <row r="584" spans="2:7" x14ac:dyDescent="0.2">
      <c r="B584" s="69"/>
      <c r="C584" s="69"/>
      <c r="D584" s="69"/>
      <c r="E584" s="69"/>
      <c r="F584" s="69"/>
      <c r="G584" s="69"/>
    </row>
    <row r="585" spans="2:7" x14ac:dyDescent="0.2">
      <c r="B585" s="69"/>
      <c r="C585" s="69"/>
      <c r="D585" s="69"/>
      <c r="E585" s="69"/>
      <c r="F585" s="69"/>
      <c r="G585" s="69"/>
    </row>
    <row r="586" spans="2:7" x14ac:dyDescent="0.2">
      <c r="B586" s="69"/>
      <c r="C586" s="69"/>
      <c r="D586" s="69"/>
      <c r="E586" s="69"/>
      <c r="F586" s="69"/>
      <c r="G586" s="69"/>
    </row>
    <row r="587" spans="2:7" x14ac:dyDescent="0.2">
      <c r="B587" s="69"/>
      <c r="C587" s="69"/>
      <c r="D587" s="69"/>
      <c r="E587" s="69"/>
      <c r="F587" s="69"/>
      <c r="G587" s="69"/>
    </row>
    <row r="588" spans="2:7" x14ac:dyDescent="0.2">
      <c r="B588" s="69"/>
      <c r="C588" s="69"/>
      <c r="D588" s="69"/>
      <c r="E588" s="69"/>
      <c r="F588" s="69"/>
      <c r="G588" s="69"/>
    </row>
    <row r="589" spans="2:7" x14ac:dyDescent="0.2">
      <c r="B589" s="69"/>
      <c r="C589" s="69"/>
      <c r="D589" s="69"/>
      <c r="E589" s="69"/>
      <c r="F589" s="69"/>
      <c r="G589" s="69"/>
    </row>
    <row r="590" spans="2:7" x14ac:dyDescent="0.2">
      <c r="B590" s="69"/>
      <c r="C590" s="69"/>
      <c r="D590" s="69"/>
      <c r="E590" s="69"/>
      <c r="F590" s="69"/>
      <c r="G590" s="69"/>
    </row>
    <row r="591" spans="2:7" x14ac:dyDescent="0.2">
      <c r="B591" s="69"/>
      <c r="C591" s="69"/>
      <c r="D591" s="69"/>
      <c r="E591" s="69"/>
      <c r="F591" s="69"/>
      <c r="G591" s="69"/>
    </row>
    <row r="592" spans="2:7" x14ac:dyDescent="0.2">
      <c r="B592" s="69"/>
      <c r="C592" s="69"/>
      <c r="D592" s="69"/>
      <c r="E592" s="69"/>
      <c r="F592" s="69"/>
      <c r="G592" s="69"/>
    </row>
    <row r="593" spans="2:7" x14ac:dyDescent="0.2">
      <c r="B593" s="69"/>
      <c r="C593" s="69"/>
      <c r="D593" s="69"/>
      <c r="E593" s="69"/>
      <c r="F593" s="69"/>
      <c r="G593" s="69"/>
    </row>
    <row r="594" spans="2:7" x14ac:dyDescent="0.2">
      <c r="B594" s="69"/>
      <c r="C594" s="69"/>
      <c r="D594" s="69"/>
      <c r="E594" s="69"/>
      <c r="F594" s="69"/>
      <c r="G594" s="69"/>
    </row>
    <row r="595" spans="2:7" x14ac:dyDescent="0.2">
      <c r="B595" s="69"/>
      <c r="C595" s="69"/>
      <c r="D595" s="69"/>
      <c r="E595" s="69"/>
      <c r="F595" s="69"/>
      <c r="G595" s="69"/>
    </row>
    <row r="596" spans="2:7" x14ac:dyDescent="0.2">
      <c r="B596" s="69"/>
      <c r="C596" s="69"/>
      <c r="D596" s="69"/>
      <c r="E596" s="69"/>
      <c r="F596" s="69"/>
      <c r="G596" s="69"/>
    </row>
    <row r="597" spans="2:7" x14ac:dyDescent="0.2">
      <c r="B597" s="69"/>
      <c r="C597" s="69"/>
      <c r="D597" s="69"/>
      <c r="E597" s="69"/>
      <c r="F597" s="69"/>
      <c r="G597" s="69"/>
    </row>
    <row r="598" spans="2:7" x14ac:dyDescent="0.2">
      <c r="B598" s="69"/>
      <c r="C598" s="69"/>
      <c r="D598" s="69"/>
      <c r="E598" s="69"/>
      <c r="F598" s="69"/>
      <c r="G598" s="69"/>
    </row>
    <row r="599" spans="2:7" x14ac:dyDescent="0.2">
      <c r="B599" s="69"/>
      <c r="C599" s="69"/>
      <c r="D599" s="69"/>
      <c r="E599" s="69"/>
      <c r="F599" s="69"/>
      <c r="G599" s="69"/>
    </row>
    <row r="600" spans="2:7" x14ac:dyDescent="0.2">
      <c r="B600" s="69"/>
      <c r="C600" s="69"/>
      <c r="D600" s="69"/>
      <c r="E600" s="69"/>
      <c r="F600" s="69"/>
      <c r="G600" s="69"/>
    </row>
    <row r="601" spans="2:7" x14ac:dyDescent="0.2">
      <c r="B601" s="69"/>
      <c r="C601" s="69"/>
      <c r="D601" s="69"/>
      <c r="E601" s="69"/>
      <c r="F601" s="69"/>
      <c r="G601" s="69"/>
    </row>
    <row r="602" spans="2:7" x14ac:dyDescent="0.2">
      <c r="B602" s="69"/>
      <c r="C602" s="69"/>
      <c r="D602" s="69"/>
      <c r="E602" s="69"/>
      <c r="F602" s="69"/>
      <c r="G602" s="69"/>
    </row>
    <row r="603" spans="2:7" x14ac:dyDescent="0.2">
      <c r="B603" s="69"/>
      <c r="C603" s="69"/>
      <c r="D603" s="69"/>
      <c r="E603" s="69"/>
      <c r="F603" s="69"/>
      <c r="G603" s="69"/>
    </row>
    <row r="604" spans="2:7" x14ac:dyDescent="0.2">
      <c r="B604" s="69"/>
      <c r="C604" s="69"/>
      <c r="D604" s="69"/>
      <c r="E604" s="69"/>
      <c r="F604" s="69"/>
      <c r="G604" s="69"/>
    </row>
    <row r="605" spans="2:7" x14ac:dyDescent="0.2">
      <c r="B605" s="69"/>
      <c r="C605" s="69"/>
      <c r="D605" s="69"/>
      <c r="E605" s="69"/>
      <c r="F605" s="69"/>
      <c r="G605" s="69"/>
    </row>
    <row r="606" spans="2:7" x14ac:dyDescent="0.2">
      <c r="B606" s="69"/>
      <c r="C606" s="69"/>
      <c r="D606" s="69"/>
      <c r="E606" s="69"/>
      <c r="F606" s="69"/>
      <c r="G606" s="69"/>
    </row>
    <row r="607" spans="2:7" x14ac:dyDescent="0.2">
      <c r="B607" s="69"/>
      <c r="C607" s="69"/>
      <c r="D607" s="69"/>
      <c r="E607" s="69"/>
      <c r="F607" s="69"/>
      <c r="G607" s="69"/>
    </row>
    <row r="608" spans="2:7" x14ac:dyDescent="0.2">
      <c r="B608" s="69"/>
      <c r="C608" s="69"/>
      <c r="D608" s="69"/>
      <c r="E608" s="69"/>
      <c r="F608" s="69"/>
      <c r="G608" s="69"/>
    </row>
    <row r="609" spans="2:7" x14ac:dyDescent="0.2">
      <c r="B609" s="69"/>
      <c r="C609" s="69"/>
      <c r="D609" s="69"/>
      <c r="E609" s="69"/>
      <c r="F609" s="69"/>
      <c r="G609" s="69"/>
    </row>
    <row r="610" spans="2:7" x14ac:dyDescent="0.2">
      <c r="B610" s="69"/>
      <c r="C610" s="69"/>
      <c r="D610" s="69"/>
      <c r="E610" s="69"/>
      <c r="F610" s="69"/>
      <c r="G610" s="69"/>
    </row>
    <row r="611" spans="2:7" x14ac:dyDescent="0.2">
      <c r="B611" s="69"/>
      <c r="C611" s="69"/>
      <c r="D611" s="69"/>
      <c r="E611" s="69"/>
      <c r="F611" s="69"/>
      <c r="G611" s="69"/>
    </row>
    <row r="612" spans="2:7" x14ac:dyDescent="0.2">
      <c r="B612" s="69"/>
      <c r="C612" s="69"/>
      <c r="D612" s="69"/>
      <c r="E612" s="69"/>
      <c r="F612" s="69"/>
      <c r="G612" s="69"/>
    </row>
    <row r="613" spans="2:7" x14ac:dyDescent="0.2">
      <c r="B613" s="69"/>
      <c r="C613" s="69"/>
      <c r="D613" s="69"/>
      <c r="E613" s="69"/>
      <c r="F613" s="69"/>
      <c r="G613" s="69"/>
    </row>
    <row r="614" spans="2:7" x14ac:dyDescent="0.2">
      <c r="B614" s="69"/>
      <c r="C614" s="69"/>
      <c r="D614" s="69"/>
      <c r="E614" s="69"/>
      <c r="F614" s="69"/>
      <c r="G614" s="69"/>
    </row>
    <row r="615" spans="2:7" x14ac:dyDescent="0.2">
      <c r="B615" s="69"/>
      <c r="C615" s="69"/>
      <c r="D615" s="69"/>
      <c r="E615" s="69"/>
      <c r="F615" s="69"/>
      <c r="G615" s="69"/>
    </row>
    <row r="616" spans="2:7" x14ac:dyDescent="0.2">
      <c r="B616" s="69"/>
      <c r="C616" s="69"/>
      <c r="D616" s="69"/>
      <c r="E616" s="69"/>
      <c r="F616" s="69"/>
      <c r="G616" s="69"/>
    </row>
    <row r="617" spans="2:7" x14ac:dyDescent="0.2">
      <c r="B617" s="69"/>
      <c r="C617" s="69"/>
      <c r="D617" s="69"/>
      <c r="E617" s="69"/>
      <c r="F617" s="69"/>
      <c r="G617" s="69"/>
    </row>
    <row r="618" spans="2:7" x14ac:dyDescent="0.2">
      <c r="B618" s="69"/>
      <c r="C618" s="69"/>
      <c r="D618" s="69"/>
      <c r="E618" s="69"/>
      <c r="F618" s="69"/>
      <c r="G618" s="69"/>
    </row>
    <row r="619" spans="2:7" x14ac:dyDescent="0.2">
      <c r="B619" s="69"/>
      <c r="C619" s="69"/>
      <c r="D619" s="69"/>
      <c r="E619" s="69"/>
      <c r="F619" s="69"/>
      <c r="G619" s="69"/>
    </row>
    <row r="620" spans="2:7" x14ac:dyDescent="0.2">
      <c r="B620" s="69"/>
      <c r="C620" s="69"/>
      <c r="D620" s="69"/>
      <c r="E620" s="69"/>
      <c r="F620" s="69"/>
      <c r="G620" s="69"/>
    </row>
    <row r="621" spans="2:7" x14ac:dyDescent="0.2">
      <c r="B621" s="69"/>
      <c r="C621" s="69"/>
      <c r="D621" s="69"/>
      <c r="E621" s="69"/>
      <c r="F621" s="69"/>
      <c r="G621" s="69"/>
    </row>
    <row r="622" spans="2:7" x14ac:dyDescent="0.2">
      <c r="B622" s="69"/>
      <c r="C622" s="69"/>
      <c r="D622" s="69"/>
      <c r="E622" s="69"/>
      <c r="F622" s="69"/>
      <c r="G622" s="69"/>
    </row>
    <row r="623" spans="2:7" x14ac:dyDescent="0.2">
      <c r="B623" s="69"/>
      <c r="C623" s="69"/>
      <c r="D623" s="69"/>
      <c r="E623" s="69"/>
      <c r="F623" s="69"/>
      <c r="G623" s="69"/>
    </row>
    <row r="624" spans="2:7" x14ac:dyDescent="0.2">
      <c r="B624" s="69"/>
      <c r="C624" s="69"/>
      <c r="D624" s="69"/>
      <c r="E624" s="69"/>
      <c r="F624" s="69"/>
      <c r="G624" s="69"/>
    </row>
    <row r="625" spans="2:7" x14ac:dyDescent="0.2">
      <c r="B625" s="69"/>
      <c r="C625" s="69"/>
      <c r="D625" s="69"/>
      <c r="E625" s="69"/>
      <c r="F625" s="69"/>
      <c r="G625" s="69"/>
    </row>
    <row r="626" spans="2:7" x14ac:dyDescent="0.2">
      <c r="B626" s="69"/>
      <c r="C626" s="69"/>
      <c r="D626" s="69"/>
      <c r="E626" s="69"/>
      <c r="F626" s="69"/>
      <c r="G626" s="69"/>
    </row>
    <row r="627" spans="2:7" x14ac:dyDescent="0.2">
      <c r="B627" s="69"/>
      <c r="C627" s="69"/>
      <c r="D627" s="69"/>
      <c r="E627" s="69"/>
      <c r="F627" s="69"/>
      <c r="G627" s="69"/>
    </row>
    <row r="628" spans="2:7" x14ac:dyDescent="0.2">
      <c r="B628" s="69"/>
      <c r="C628" s="69"/>
      <c r="D628" s="69"/>
      <c r="E628" s="69"/>
      <c r="F628" s="69"/>
      <c r="G628" s="69"/>
    </row>
    <row r="629" spans="2:7" x14ac:dyDescent="0.2">
      <c r="B629" s="69"/>
      <c r="C629" s="69"/>
      <c r="D629" s="69"/>
      <c r="E629" s="69"/>
      <c r="F629" s="69"/>
      <c r="G629" s="69"/>
    </row>
    <row r="630" spans="2:7" x14ac:dyDescent="0.2">
      <c r="B630" s="69"/>
      <c r="C630" s="69"/>
      <c r="D630" s="69"/>
      <c r="E630" s="69"/>
      <c r="F630" s="69"/>
      <c r="G630" s="69"/>
    </row>
    <row r="631" spans="2:7" x14ac:dyDescent="0.2">
      <c r="B631" s="69"/>
      <c r="C631" s="69"/>
      <c r="D631" s="69"/>
      <c r="E631" s="69"/>
      <c r="F631" s="69"/>
      <c r="G631" s="69"/>
    </row>
    <row r="632" spans="2:7" x14ac:dyDescent="0.2">
      <c r="B632" s="69"/>
      <c r="C632" s="69"/>
      <c r="D632" s="69"/>
      <c r="E632" s="69"/>
      <c r="F632" s="69"/>
      <c r="G632" s="69"/>
    </row>
    <row r="633" spans="2:7" x14ac:dyDescent="0.2">
      <c r="B633" s="69"/>
      <c r="C633" s="69"/>
      <c r="D633" s="69"/>
      <c r="E633" s="69"/>
      <c r="F633" s="69"/>
      <c r="G633" s="69"/>
    </row>
    <row r="634" spans="2:7" x14ac:dyDescent="0.2">
      <c r="B634" s="69"/>
      <c r="C634" s="69"/>
      <c r="D634" s="69"/>
      <c r="E634" s="69"/>
      <c r="F634" s="69"/>
      <c r="G634" s="69"/>
    </row>
    <row r="635" spans="2:7" x14ac:dyDescent="0.2">
      <c r="B635" s="69"/>
      <c r="C635" s="69"/>
      <c r="D635" s="69"/>
      <c r="E635" s="69"/>
      <c r="F635" s="69"/>
      <c r="G635" s="69"/>
    </row>
    <row r="636" spans="2:7" x14ac:dyDescent="0.2">
      <c r="B636" s="69"/>
      <c r="C636" s="69"/>
      <c r="D636" s="69"/>
      <c r="E636" s="69"/>
      <c r="F636" s="69"/>
      <c r="G636" s="69"/>
    </row>
    <row r="637" spans="2:7" x14ac:dyDescent="0.2">
      <c r="B637" s="69"/>
      <c r="C637" s="69"/>
      <c r="D637" s="69"/>
      <c r="E637" s="69"/>
      <c r="F637" s="69"/>
      <c r="G637" s="69"/>
    </row>
    <row r="638" spans="2:7" x14ac:dyDescent="0.2">
      <c r="B638" s="69"/>
      <c r="C638" s="69"/>
      <c r="D638" s="69"/>
      <c r="E638" s="69"/>
      <c r="F638" s="69"/>
      <c r="G638" s="69"/>
    </row>
    <row r="639" spans="2:7" x14ac:dyDescent="0.2">
      <c r="B639" s="69"/>
      <c r="C639" s="69"/>
      <c r="D639" s="69"/>
      <c r="E639" s="69"/>
      <c r="F639" s="69"/>
      <c r="G639" s="69"/>
    </row>
    <row r="640" spans="2:7" x14ac:dyDescent="0.2">
      <c r="B640" s="69"/>
      <c r="C640" s="69"/>
      <c r="D640" s="69"/>
      <c r="E640" s="69"/>
      <c r="F640" s="69"/>
      <c r="G640" s="69"/>
    </row>
    <row r="641" spans="2:7" x14ac:dyDescent="0.2">
      <c r="B641" s="69"/>
      <c r="C641" s="69"/>
      <c r="D641" s="69"/>
      <c r="E641" s="69"/>
      <c r="F641" s="69"/>
      <c r="G641" s="69"/>
    </row>
    <row r="642" spans="2:7" x14ac:dyDescent="0.2">
      <c r="B642" s="69"/>
      <c r="C642" s="69"/>
      <c r="D642" s="69"/>
      <c r="E642" s="69"/>
      <c r="F642" s="69"/>
      <c r="G642" s="69"/>
    </row>
    <row r="643" spans="2:7" x14ac:dyDescent="0.2">
      <c r="B643" s="69"/>
      <c r="C643" s="69"/>
      <c r="D643" s="69"/>
      <c r="E643" s="69"/>
      <c r="F643" s="69"/>
      <c r="G643" s="69"/>
    </row>
    <row r="644" spans="2:7" x14ac:dyDescent="0.2">
      <c r="B644" s="69"/>
      <c r="C644" s="69"/>
      <c r="D644" s="69"/>
      <c r="E644" s="69"/>
      <c r="F644" s="69"/>
      <c r="G644" s="69"/>
    </row>
    <row r="645" spans="2:7" x14ac:dyDescent="0.2">
      <c r="B645" s="69"/>
      <c r="C645" s="69"/>
      <c r="D645" s="69"/>
      <c r="E645" s="69"/>
      <c r="F645" s="69"/>
      <c r="G645" s="69"/>
    </row>
    <row r="646" spans="2:7" x14ac:dyDescent="0.2">
      <c r="B646" s="69"/>
      <c r="C646" s="69"/>
      <c r="D646" s="69"/>
      <c r="E646" s="69"/>
      <c r="F646" s="69"/>
      <c r="G646" s="69"/>
    </row>
    <row r="647" spans="2:7" x14ac:dyDescent="0.2">
      <c r="B647" s="69"/>
      <c r="C647" s="69"/>
      <c r="D647" s="69"/>
      <c r="E647" s="69"/>
      <c r="F647" s="69"/>
      <c r="G647" s="69"/>
    </row>
    <row r="648" spans="2:7" x14ac:dyDescent="0.2">
      <c r="B648" s="69"/>
      <c r="C648" s="69"/>
      <c r="D648" s="69"/>
      <c r="E648" s="69"/>
      <c r="F648" s="69"/>
      <c r="G648" s="69"/>
    </row>
    <row r="649" spans="2:7" x14ac:dyDescent="0.2">
      <c r="B649" s="69"/>
      <c r="C649" s="69"/>
      <c r="D649" s="69"/>
      <c r="E649" s="69"/>
      <c r="F649" s="69"/>
      <c r="G649" s="69"/>
    </row>
    <row r="650" spans="2:7" x14ac:dyDescent="0.2">
      <c r="B650" s="69"/>
      <c r="C650" s="69"/>
      <c r="D650" s="69"/>
      <c r="E650" s="69"/>
      <c r="F650" s="69"/>
      <c r="G650" s="69"/>
    </row>
    <row r="651" spans="2:7" x14ac:dyDescent="0.2">
      <c r="B651" s="69"/>
      <c r="C651" s="69"/>
      <c r="D651" s="69"/>
      <c r="E651" s="69"/>
      <c r="F651" s="69"/>
      <c r="G651" s="69"/>
    </row>
    <row r="652" spans="2:7" x14ac:dyDescent="0.2">
      <c r="B652" s="69"/>
      <c r="C652" s="69"/>
      <c r="D652" s="69"/>
      <c r="E652" s="69"/>
      <c r="F652" s="69"/>
      <c r="G652" s="69"/>
    </row>
    <row r="653" spans="2:7" x14ac:dyDescent="0.2">
      <c r="B653" s="69"/>
      <c r="C653" s="69"/>
      <c r="D653" s="69"/>
      <c r="E653" s="69"/>
      <c r="F653" s="69"/>
      <c r="G653" s="69"/>
    </row>
    <row r="654" spans="2:7" x14ac:dyDescent="0.2">
      <c r="B654" s="69"/>
      <c r="C654" s="69"/>
      <c r="D654" s="69"/>
      <c r="E654" s="69"/>
      <c r="F654" s="69"/>
      <c r="G654" s="69"/>
    </row>
    <row r="655" spans="2:7" x14ac:dyDescent="0.2">
      <c r="B655" s="69"/>
      <c r="C655" s="69"/>
      <c r="D655" s="69"/>
      <c r="E655" s="69"/>
      <c r="F655" s="69"/>
      <c r="G655" s="69"/>
    </row>
    <row r="656" spans="2:7" x14ac:dyDescent="0.2">
      <c r="B656" s="69"/>
      <c r="C656" s="69"/>
      <c r="D656" s="69"/>
      <c r="E656" s="69"/>
      <c r="F656" s="69"/>
      <c r="G656" s="69"/>
    </row>
    <row r="657" spans="2:7" x14ac:dyDescent="0.2">
      <c r="B657" s="69"/>
      <c r="C657" s="69"/>
      <c r="D657" s="69"/>
      <c r="E657" s="69"/>
      <c r="F657" s="69"/>
      <c r="G657" s="69"/>
    </row>
    <row r="658" spans="2:7" x14ac:dyDescent="0.2">
      <c r="B658" s="69"/>
      <c r="C658" s="69"/>
      <c r="D658" s="69"/>
      <c r="E658" s="69"/>
      <c r="F658" s="69"/>
      <c r="G658" s="69"/>
    </row>
    <row r="659" spans="2:7" x14ac:dyDescent="0.2">
      <c r="B659" s="69"/>
      <c r="C659" s="69"/>
      <c r="D659" s="69"/>
      <c r="E659" s="69"/>
      <c r="F659" s="69"/>
      <c r="G659" s="69"/>
    </row>
    <row r="660" spans="2:7" x14ac:dyDescent="0.2">
      <c r="B660" s="69"/>
      <c r="C660" s="69"/>
      <c r="D660" s="69"/>
      <c r="E660" s="69"/>
      <c r="F660" s="69"/>
      <c r="G660" s="69"/>
    </row>
    <row r="661" spans="2:7" x14ac:dyDescent="0.2">
      <c r="B661" s="69"/>
      <c r="C661" s="69"/>
      <c r="D661" s="69"/>
      <c r="E661" s="69"/>
      <c r="F661" s="69"/>
      <c r="G661" s="69"/>
    </row>
    <row r="662" spans="2:7" x14ac:dyDescent="0.2">
      <c r="B662" s="69"/>
      <c r="C662" s="69"/>
      <c r="D662" s="69"/>
      <c r="E662" s="69"/>
      <c r="F662" s="69"/>
      <c r="G662" s="69"/>
    </row>
    <row r="663" spans="2:7" x14ac:dyDescent="0.2">
      <c r="B663" s="69"/>
      <c r="C663" s="69"/>
      <c r="D663" s="69"/>
      <c r="E663" s="69"/>
      <c r="F663" s="69"/>
      <c r="G663" s="69"/>
    </row>
    <row r="664" spans="2:7" x14ac:dyDescent="0.2">
      <c r="B664" s="69"/>
      <c r="C664" s="69"/>
      <c r="D664" s="69"/>
      <c r="E664" s="69"/>
      <c r="F664" s="69"/>
      <c r="G664" s="69"/>
    </row>
    <row r="665" spans="2:7" x14ac:dyDescent="0.2">
      <c r="B665" s="69"/>
      <c r="C665" s="69"/>
      <c r="D665" s="69"/>
      <c r="E665" s="69"/>
      <c r="F665" s="69"/>
      <c r="G665" s="69"/>
    </row>
    <row r="666" spans="2:7" x14ac:dyDescent="0.2">
      <c r="B666" s="69"/>
      <c r="C666" s="69"/>
      <c r="D666" s="69"/>
      <c r="E666" s="69"/>
      <c r="F666" s="69"/>
      <c r="G666" s="69"/>
    </row>
    <row r="667" spans="2:7" x14ac:dyDescent="0.2">
      <c r="B667" s="69"/>
      <c r="C667" s="69"/>
      <c r="D667" s="69"/>
      <c r="E667" s="69"/>
      <c r="F667" s="69"/>
      <c r="G667" s="69"/>
    </row>
    <row r="668" spans="2:7" x14ac:dyDescent="0.2">
      <c r="B668" s="69"/>
      <c r="C668" s="69"/>
      <c r="D668" s="69"/>
      <c r="E668" s="69"/>
      <c r="F668" s="69"/>
      <c r="G668" s="69"/>
    </row>
    <row r="669" spans="2:7" x14ac:dyDescent="0.2">
      <c r="B669" s="69"/>
      <c r="C669" s="69"/>
      <c r="D669" s="69"/>
      <c r="E669" s="69"/>
      <c r="F669" s="69"/>
      <c r="G669" s="69"/>
    </row>
    <row r="670" spans="2:7" x14ac:dyDescent="0.2">
      <c r="B670" s="69"/>
      <c r="C670" s="69"/>
      <c r="D670" s="69"/>
      <c r="E670" s="69"/>
      <c r="F670" s="69"/>
      <c r="G670" s="69"/>
    </row>
    <row r="671" spans="2:7" x14ac:dyDescent="0.2">
      <c r="B671" s="69"/>
      <c r="C671" s="69"/>
      <c r="D671" s="69"/>
      <c r="E671" s="69"/>
      <c r="F671" s="69"/>
      <c r="G671" s="69"/>
    </row>
    <row r="672" spans="2:7" x14ac:dyDescent="0.2">
      <c r="B672" s="69"/>
      <c r="C672" s="69"/>
      <c r="D672" s="69"/>
      <c r="E672" s="69"/>
      <c r="F672" s="69"/>
      <c r="G672" s="69"/>
    </row>
    <row r="673" spans="2:7" x14ac:dyDescent="0.2">
      <c r="B673" s="69"/>
      <c r="C673" s="69"/>
      <c r="D673" s="69"/>
      <c r="E673" s="69"/>
      <c r="F673" s="69"/>
      <c r="G673" s="69"/>
    </row>
    <row r="674" spans="2:7" x14ac:dyDescent="0.2">
      <c r="B674" s="69"/>
      <c r="C674" s="69"/>
      <c r="D674" s="69"/>
      <c r="E674" s="69"/>
      <c r="F674" s="69"/>
      <c r="G674" s="69"/>
    </row>
    <row r="675" spans="2:7" x14ac:dyDescent="0.2">
      <c r="B675" s="69"/>
      <c r="C675" s="69"/>
      <c r="D675" s="69"/>
      <c r="E675" s="69"/>
      <c r="F675" s="69"/>
      <c r="G675" s="69"/>
    </row>
    <row r="676" spans="2:7" x14ac:dyDescent="0.2">
      <c r="B676" s="69"/>
      <c r="C676" s="69"/>
      <c r="D676" s="69"/>
      <c r="E676" s="69"/>
      <c r="F676" s="69"/>
      <c r="G676" s="69"/>
    </row>
    <row r="677" spans="2:7" x14ac:dyDescent="0.2">
      <c r="B677" s="69"/>
      <c r="C677" s="69"/>
      <c r="D677" s="69"/>
      <c r="E677" s="69"/>
      <c r="F677" s="69"/>
      <c r="G677" s="69"/>
    </row>
    <row r="678" spans="2:7" x14ac:dyDescent="0.2">
      <c r="B678" s="69"/>
      <c r="C678" s="69"/>
      <c r="D678" s="69"/>
      <c r="E678" s="69"/>
      <c r="F678" s="69"/>
      <c r="G678" s="69"/>
    </row>
    <row r="679" spans="2:7" x14ac:dyDescent="0.2">
      <c r="B679" s="69"/>
      <c r="C679" s="69"/>
      <c r="D679" s="69"/>
      <c r="E679" s="69"/>
      <c r="F679" s="69"/>
      <c r="G679" s="69"/>
    </row>
    <row r="680" spans="2:7" x14ac:dyDescent="0.2">
      <c r="B680" s="69"/>
      <c r="C680" s="69"/>
      <c r="D680" s="69"/>
      <c r="E680" s="69"/>
      <c r="F680" s="69"/>
      <c r="G680" s="69"/>
    </row>
    <row r="681" spans="2:7" x14ac:dyDescent="0.2">
      <c r="B681" s="69"/>
      <c r="C681" s="69"/>
      <c r="D681" s="69"/>
      <c r="E681" s="69"/>
      <c r="F681" s="69"/>
      <c r="G681" s="69"/>
    </row>
    <row r="682" spans="2:7" x14ac:dyDescent="0.2">
      <c r="B682" s="69"/>
      <c r="C682" s="69"/>
      <c r="D682" s="69"/>
      <c r="E682" s="69"/>
      <c r="F682" s="69"/>
      <c r="G682" s="69"/>
    </row>
    <row r="683" spans="2:7" x14ac:dyDescent="0.2">
      <c r="B683" s="69"/>
      <c r="C683" s="69"/>
      <c r="D683" s="69"/>
      <c r="E683" s="69"/>
      <c r="F683" s="69"/>
      <c r="G683" s="69"/>
    </row>
    <row r="684" spans="2:7" x14ac:dyDescent="0.2">
      <c r="B684" s="69"/>
      <c r="C684" s="69"/>
      <c r="D684" s="69"/>
      <c r="E684" s="69"/>
      <c r="F684" s="69"/>
      <c r="G684" s="69"/>
    </row>
    <row r="685" spans="2:7" x14ac:dyDescent="0.2">
      <c r="B685" s="69"/>
      <c r="C685" s="69"/>
      <c r="D685" s="69"/>
      <c r="E685" s="69"/>
      <c r="F685" s="69"/>
      <c r="G685" s="69"/>
    </row>
    <row r="686" spans="2:7" x14ac:dyDescent="0.2">
      <c r="B686" s="69"/>
      <c r="C686" s="69"/>
      <c r="D686" s="69"/>
      <c r="E686" s="69"/>
      <c r="F686" s="69"/>
      <c r="G686" s="69"/>
    </row>
    <row r="687" spans="2:7" x14ac:dyDescent="0.2">
      <c r="B687" s="69"/>
      <c r="C687" s="69"/>
      <c r="D687" s="69"/>
      <c r="E687" s="69"/>
      <c r="F687" s="69"/>
      <c r="G687" s="69"/>
    </row>
    <row r="688" spans="2:7" x14ac:dyDescent="0.2">
      <c r="B688" s="69"/>
      <c r="C688" s="69"/>
      <c r="D688" s="69"/>
      <c r="E688" s="69"/>
      <c r="F688" s="69"/>
      <c r="G688" s="69"/>
    </row>
    <row r="689" spans="2:7" x14ac:dyDescent="0.2">
      <c r="B689" s="69"/>
      <c r="C689" s="69"/>
      <c r="D689" s="69"/>
      <c r="E689" s="69"/>
      <c r="F689" s="69"/>
      <c r="G689" s="69"/>
    </row>
    <row r="690" spans="2:7" x14ac:dyDescent="0.2">
      <c r="B690" s="69"/>
      <c r="C690" s="69"/>
      <c r="D690" s="69"/>
      <c r="E690" s="69"/>
      <c r="F690" s="69"/>
      <c r="G690" s="69"/>
    </row>
    <row r="691" spans="2:7" x14ac:dyDescent="0.2">
      <c r="B691" s="69"/>
      <c r="C691" s="69"/>
      <c r="D691" s="69"/>
      <c r="E691" s="69"/>
      <c r="F691" s="69"/>
      <c r="G691" s="69"/>
    </row>
    <row r="692" spans="2:7" x14ac:dyDescent="0.2">
      <c r="B692" s="69"/>
      <c r="C692" s="69"/>
      <c r="D692" s="69"/>
      <c r="E692" s="69"/>
      <c r="F692" s="69"/>
      <c r="G692" s="69"/>
    </row>
    <row r="693" spans="2:7" x14ac:dyDescent="0.2">
      <c r="B693" s="69"/>
      <c r="C693" s="69"/>
      <c r="D693" s="69"/>
      <c r="E693" s="69"/>
      <c r="F693" s="69"/>
      <c r="G693" s="69"/>
    </row>
    <row r="694" spans="2:7" x14ac:dyDescent="0.2">
      <c r="B694" s="69"/>
      <c r="C694" s="69"/>
      <c r="D694" s="69"/>
      <c r="E694" s="69"/>
      <c r="F694" s="69"/>
      <c r="G694" s="69"/>
    </row>
    <row r="695" spans="2:7" x14ac:dyDescent="0.2">
      <c r="B695" s="69"/>
      <c r="C695" s="69"/>
      <c r="D695" s="69"/>
      <c r="E695" s="69"/>
      <c r="F695" s="69"/>
      <c r="G695" s="69"/>
    </row>
    <row r="696" spans="2:7" x14ac:dyDescent="0.2">
      <c r="B696" s="69"/>
      <c r="C696" s="69"/>
      <c r="D696" s="69"/>
      <c r="E696" s="69"/>
      <c r="F696" s="69"/>
      <c r="G696" s="69"/>
    </row>
    <row r="697" spans="2:7" x14ac:dyDescent="0.2">
      <c r="B697" s="69"/>
      <c r="C697" s="69"/>
      <c r="D697" s="69"/>
      <c r="E697" s="69"/>
      <c r="F697" s="69"/>
      <c r="G697" s="69"/>
    </row>
    <row r="698" spans="2:7" x14ac:dyDescent="0.2">
      <c r="B698" s="69"/>
      <c r="C698" s="69"/>
      <c r="D698" s="69"/>
      <c r="E698" s="69"/>
      <c r="F698" s="69"/>
      <c r="G698" s="69"/>
    </row>
    <row r="699" spans="2:7" x14ac:dyDescent="0.2">
      <c r="B699" s="69"/>
      <c r="C699" s="69"/>
      <c r="D699" s="69"/>
      <c r="E699" s="69"/>
      <c r="F699" s="69"/>
      <c r="G699" s="69"/>
    </row>
    <row r="700" spans="2:7" x14ac:dyDescent="0.2">
      <c r="B700" s="69"/>
      <c r="C700" s="69"/>
      <c r="D700" s="69"/>
      <c r="E700" s="69"/>
      <c r="F700" s="69"/>
      <c r="G700" s="69"/>
    </row>
    <row r="701" spans="2:7" x14ac:dyDescent="0.2">
      <c r="B701" s="69"/>
      <c r="C701" s="69"/>
      <c r="D701" s="69"/>
      <c r="E701" s="69"/>
      <c r="F701" s="69"/>
      <c r="G701" s="69"/>
    </row>
    <row r="702" spans="2:7" x14ac:dyDescent="0.2">
      <c r="B702" s="69"/>
      <c r="C702" s="69"/>
      <c r="D702" s="69"/>
      <c r="E702" s="69"/>
      <c r="F702" s="69"/>
      <c r="G702" s="69"/>
    </row>
    <row r="703" spans="2:7" x14ac:dyDescent="0.2">
      <c r="B703" s="69"/>
      <c r="C703" s="69"/>
      <c r="D703" s="69"/>
      <c r="E703" s="69"/>
      <c r="F703" s="69"/>
      <c r="G703" s="69"/>
    </row>
    <row r="704" spans="2:7" x14ac:dyDescent="0.2">
      <c r="B704" s="69"/>
      <c r="C704" s="69"/>
      <c r="D704" s="69"/>
      <c r="E704" s="69"/>
      <c r="F704" s="69"/>
      <c r="G704" s="69"/>
    </row>
    <row r="705" spans="2:7" x14ac:dyDescent="0.2">
      <c r="B705" s="69"/>
      <c r="C705" s="69"/>
      <c r="D705" s="69"/>
      <c r="E705" s="69"/>
      <c r="F705" s="69"/>
      <c r="G705" s="69"/>
    </row>
    <row r="706" spans="2:7" x14ac:dyDescent="0.2">
      <c r="B706" s="69"/>
      <c r="C706" s="69"/>
      <c r="D706" s="69"/>
      <c r="E706" s="69"/>
      <c r="F706" s="69"/>
      <c r="G706" s="69"/>
    </row>
    <row r="707" spans="2:7" x14ac:dyDescent="0.2">
      <c r="B707" s="69"/>
      <c r="C707" s="69"/>
      <c r="D707" s="69"/>
      <c r="E707" s="69"/>
      <c r="F707" s="69"/>
      <c r="G707" s="69"/>
    </row>
    <row r="708" spans="2:7" x14ac:dyDescent="0.2">
      <c r="B708" s="69"/>
      <c r="C708" s="69"/>
      <c r="D708" s="69"/>
      <c r="E708" s="69"/>
      <c r="F708" s="69"/>
      <c r="G708" s="69"/>
    </row>
    <row r="709" spans="2:7" x14ac:dyDescent="0.2">
      <c r="B709" s="69"/>
      <c r="C709" s="69"/>
      <c r="D709" s="69"/>
      <c r="E709" s="69"/>
      <c r="F709" s="69"/>
      <c r="G709" s="69"/>
    </row>
    <row r="710" spans="2:7" x14ac:dyDescent="0.2">
      <c r="B710" s="69"/>
      <c r="C710" s="69"/>
      <c r="D710" s="69"/>
      <c r="E710" s="69"/>
      <c r="F710" s="69"/>
      <c r="G710" s="69"/>
    </row>
    <row r="711" spans="2:7" x14ac:dyDescent="0.2">
      <c r="B711" s="69"/>
      <c r="C711" s="69"/>
      <c r="D711" s="69"/>
      <c r="E711" s="69"/>
      <c r="F711" s="69"/>
      <c r="G711" s="69"/>
    </row>
    <row r="712" spans="2:7" x14ac:dyDescent="0.2">
      <c r="B712" s="69"/>
      <c r="C712" s="69"/>
      <c r="D712" s="69"/>
      <c r="E712" s="69"/>
      <c r="F712" s="69"/>
      <c r="G712" s="69"/>
    </row>
    <row r="713" spans="2:7" x14ac:dyDescent="0.2">
      <c r="B713" s="69"/>
      <c r="C713" s="69"/>
      <c r="D713" s="69"/>
      <c r="E713" s="69"/>
      <c r="F713" s="69"/>
      <c r="G713" s="69"/>
    </row>
    <row r="714" spans="2:7" x14ac:dyDescent="0.2">
      <c r="B714" s="69"/>
      <c r="C714" s="69"/>
      <c r="D714" s="69"/>
      <c r="E714" s="69"/>
      <c r="F714" s="69"/>
      <c r="G714" s="69"/>
    </row>
    <row r="715" spans="2:7" x14ac:dyDescent="0.2">
      <c r="B715" s="69"/>
      <c r="C715" s="69"/>
      <c r="D715" s="69"/>
      <c r="E715" s="69"/>
      <c r="F715" s="69"/>
      <c r="G715" s="69"/>
    </row>
    <row r="716" spans="2:7" x14ac:dyDescent="0.2">
      <c r="B716" s="69"/>
      <c r="C716" s="69"/>
      <c r="D716" s="69"/>
      <c r="E716" s="69"/>
      <c r="F716" s="69"/>
      <c r="G716" s="69"/>
    </row>
    <row r="717" spans="2:7" x14ac:dyDescent="0.2">
      <c r="B717" s="69"/>
      <c r="C717" s="69"/>
      <c r="D717" s="69"/>
      <c r="E717" s="69"/>
      <c r="F717" s="69"/>
      <c r="G717" s="69"/>
    </row>
    <row r="718" spans="2:7" x14ac:dyDescent="0.2">
      <c r="B718" s="69"/>
      <c r="C718" s="69"/>
      <c r="D718" s="69"/>
      <c r="E718" s="69"/>
      <c r="F718" s="69"/>
      <c r="G718" s="69"/>
    </row>
    <row r="719" spans="2:7" x14ac:dyDescent="0.2">
      <c r="B719" s="69"/>
      <c r="C719" s="69"/>
      <c r="D719" s="69"/>
      <c r="E719" s="69"/>
      <c r="F719" s="69"/>
      <c r="G719" s="69"/>
    </row>
    <row r="720" spans="2:7" x14ac:dyDescent="0.2">
      <c r="B720" s="69"/>
      <c r="C720" s="69"/>
      <c r="D720" s="69"/>
      <c r="E720" s="69"/>
      <c r="F720" s="69"/>
      <c r="G720" s="69"/>
    </row>
    <row r="721" spans="2:7" x14ac:dyDescent="0.2">
      <c r="B721" s="69"/>
      <c r="C721" s="69"/>
      <c r="D721" s="69"/>
      <c r="E721" s="69"/>
      <c r="F721" s="69"/>
      <c r="G721" s="69"/>
    </row>
    <row r="722" spans="2:7" x14ac:dyDescent="0.2">
      <c r="B722" s="69"/>
      <c r="C722" s="69"/>
      <c r="D722" s="69"/>
      <c r="E722" s="69"/>
      <c r="F722" s="69"/>
      <c r="G722" s="69"/>
    </row>
    <row r="723" spans="2:7" x14ac:dyDescent="0.2">
      <c r="B723" s="69"/>
      <c r="C723" s="69"/>
      <c r="D723" s="69"/>
      <c r="E723" s="69"/>
      <c r="F723" s="69"/>
      <c r="G723" s="69"/>
    </row>
    <row r="724" spans="2:7" x14ac:dyDescent="0.2">
      <c r="B724" s="69"/>
      <c r="C724" s="69"/>
      <c r="D724" s="69"/>
      <c r="E724" s="69"/>
      <c r="F724" s="69"/>
      <c r="G724" s="69"/>
    </row>
    <row r="725" spans="2:7" x14ac:dyDescent="0.2">
      <c r="B725" s="69"/>
      <c r="C725" s="69"/>
      <c r="D725" s="69"/>
      <c r="E725" s="69"/>
      <c r="F725" s="69"/>
      <c r="G725" s="69"/>
    </row>
    <row r="726" spans="2:7" x14ac:dyDescent="0.2">
      <c r="B726" s="69"/>
      <c r="C726" s="69"/>
      <c r="D726" s="69"/>
      <c r="E726" s="69"/>
      <c r="F726" s="69"/>
      <c r="G726" s="69"/>
    </row>
    <row r="727" spans="2:7" x14ac:dyDescent="0.2">
      <c r="B727" s="69"/>
      <c r="C727" s="69"/>
      <c r="D727" s="69"/>
      <c r="E727" s="69"/>
      <c r="F727" s="69"/>
      <c r="G727" s="69"/>
    </row>
    <row r="728" spans="2:7" x14ac:dyDescent="0.2">
      <c r="B728" s="69"/>
      <c r="C728" s="69"/>
      <c r="D728" s="69"/>
      <c r="E728" s="69"/>
      <c r="F728" s="69"/>
      <c r="G728" s="69"/>
    </row>
    <row r="729" spans="2:7" x14ac:dyDescent="0.2">
      <c r="B729" s="69"/>
      <c r="C729" s="69"/>
      <c r="D729" s="69"/>
      <c r="E729" s="69"/>
      <c r="F729" s="69"/>
      <c r="G729" s="69"/>
    </row>
    <row r="730" spans="2:7" x14ac:dyDescent="0.2">
      <c r="B730" s="69"/>
      <c r="C730" s="69"/>
      <c r="D730" s="69"/>
      <c r="E730" s="69"/>
      <c r="F730" s="69"/>
      <c r="G730" s="69"/>
    </row>
    <row r="731" spans="2:7" x14ac:dyDescent="0.2">
      <c r="B731" s="69"/>
      <c r="C731" s="69"/>
      <c r="D731" s="69"/>
      <c r="E731" s="69"/>
      <c r="F731" s="69"/>
      <c r="G731" s="69"/>
    </row>
    <row r="732" spans="2:7" x14ac:dyDescent="0.2">
      <c r="B732" s="69"/>
      <c r="C732" s="69"/>
      <c r="D732" s="69"/>
      <c r="E732" s="69"/>
      <c r="F732" s="69"/>
      <c r="G732" s="69"/>
    </row>
    <row r="733" spans="2:7" x14ac:dyDescent="0.2">
      <c r="B733" s="69"/>
      <c r="C733" s="69"/>
      <c r="D733" s="69"/>
      <c r="E733" s="69"/>
      <c r="F733" s="69"/>
      <c r="G733" s="69"/>
    </row>
    <row r="734" spans="2:7" x14ac:dyDescent="0.2">
      <c r="B734" s="69"/>
      <c r="C734" s="69"/>
      <c r="D734" s="69"/>
      <c r="E734" s="69"/>
      <c r="F734" s="69"/>
      <c r="G734" s="69"/>
    </row>
    <row r="735" spans="2:7" x14ac:dyDescent="0.2">
      <c r="B735" s="69"/>
      <c r="C735" s="69"/>
      <c r="D735" s="69"/>
      <c r="E735" s="69"/>
      <c r="F735" s="69"/>
      <c r="G735" s="69"/>
    </row>
    <row r="736" spans="2:7" x14ac:dyDescent="0.2">
      <c r="B736" s="69"/>
      <c r="C736" s="69"/>
      <c r="D736" s="69"/>
      <c r="E736" s="69"/>
      <c r="F736" s="69"/>
      <c r="G736" s="69"/>
    </row>
    <row r="737" spans="2:7" x14ac:dyDescent="0.2">
      <c r="B737" s="69"/>
      <c r="C737" s="69"/>
      <c r="D737" s="69"/>
      <c r="E737" s="69"/>
      <c r="F737" s="69"/>
      <c r="G737" s="69"/>
    </row>
    <row r="738" spans="2:7" x14ac:dyDescent="0.2">
      <c r="B738" s="69"/>
      <c r="C738" s="69"/>
      <c r="D738" s="69"/>
      <c r="E738" s="69"/>
      <c r="F738" s="69"/>
      <c r="G738" s="69"/>
    </row>
    <row r="739" spans="2:7" x14ac:dyDescent="0.2">
      <c r="B739" s="69"/>
      <c r="C739" s="69"/>
      <c r="D739" s="69"/>
      <c r="E739" s="69"/>
      <c r="F739" s="69"/>
      <c r="G739" s="69"/>
    </row>
    <row r="740" spans="2:7" x14ac:dyDescent="0.2">
      <c r="B740" s="69"/>
      <c r="C740" s="69"/>
      <c r="D740" s="69"/>
      <c r="E740" s="69"/>
      <c r="F740" s="69"/>
      <c r="G740" s="69"/>
    </row>
    <row r="741" spans="2:7" x14ac:dyDescent="0.2">
      <c r="B741" s="69"/>
      <c r="C741" s="69"/>
      <c r="D741" s="69"/>
      <c r="E741" s="69"/>
      <c r="F741" s="69"/>
      <c r="G741" s="69"/>
    </row>
    <row r="742" spans="2:7" x14ac:dyDescent="0.2">
      <c r="B742" s="69"/>
      <c r="C742" s="69"/>
      <c r="D742" s="69"/>
      <c r="E742" s="69"/>
      <c r="F742" s="69"/>
      <c r="G742" s="69"/>
    </row>
    <row r="743" spans="2:7" x14ac:dyDescent="0.2">
      <c r="B743" s="69"/>
      <c r="C743" s="69"/>
      <c r="D743" s="69"/>
      <c r="E743" s="69"/>
      <c r="F743" s="69"/>
      <c r="G743" s="69"/>
    </row>
    <row r="744" spans="2:7" x14ac:dyDescent="0.2">
      <c r="B744" s="69"/>
      <c r="C744" s="69"/>
      <c r="D744" s="69"/>
      <c r="E744" s="69"/>
      <c r="F744" s="69"/>
      <c r="G744" s="69"/>
    </row>
    <row r="745" spans="2:7" x14ac:dyDescent="0.2">
      <c r="B745" s="69"/>
      <c r="C745" s="69"/>
      <c r="D745" s="69"/>
      <c r="E745" s="69"/>
      <c r="F745" s="69"/>
      <c r="G745" s="69"/>
    </row>
    <row r="746" spans="2:7" x14ac:dyDescent="0.2">
      <c r="B746" s="69"/>
      <c r="C746" s="69"/>
      <c r="D746" s="69"/>
      <c r="E746" s="69"/>
      <c r="F746" s="69"/>
      <c r="G746" s="69"/>
    </row>
    <row r="747" spans="2:7" x14ac:dyDescent="0.2">
      <c r="B747" s="69"/>
      <c r="C747" s="69"/>
      <c r="D747" s="69"/>
      <c r="E747" s="69"/>
      <c r="F747" s="69"/>
      <c r="G747" s="69"/>
    </row>
    <row r="748" spans="2:7" x14ac:dyDescent="0.2">
      <c r="B748" s="69"/>
      <c r="C748" s="69"/>
      <c r="D748" s="69"/>
      <c r="E748" s="69"/>
      <c r="F748" s="69"/>
      <c r="G748" s="69"/>
    </row>
    <row r="749" spans="2:7" x14ac:dyDescent="0.2">
      <c r="B749" s="69"/>
      <c r="C749" s="69"/>
      <c r="D749" s="69"/>
      <c r="E749" s="69"/>
      <c r="F749" s="69"/>
      <c r="G749" s="69"/>
    </row>
    <row r="750" spans="2:7" x14ac:dyDescent="0.2">
      <c r="B750" s="69"/>
      <c r="C750" s="69"/>
      <c r="D750" s="69"/>
      <c r="E750" s="69"/>
      <c r="F750" s="69"/>
      <c r="G750" s="69"/>
    </row>
    <row r="751" spans="2:7" x14ac:dyDescent="0.2">
      <c r="B751" s="69"/>
      <c r="C751" s="69"/>
      <c r="D751" s="69"/>
      <c r="E751" s="69"/>
      <c r="F751" s="69"/>
      <c r="G751" s="69"/>
    </row>
    <row r="752" spans="2:7" x14ac:dyDescent="0.2">
      <c r="B752" s="69"/>
      <c r="C752" s="69"/>
      <c r="D752" s="69"/>
      <c r="E752" s="69"/>
      <c r="F752" s="69"/>
      <c r="G752" s="69"/>
    </row>
    <row r="753" spans="2:7" x14ac:dyDescent="0.2">
      <c r="B753" s="69"/>
      <c r="C753" s="69"/>
      <c r="D753" s="69"/>
      <c r="E753" s="69"/>
      <c r="F753" s="69"/>
      <c r="G753" s="69"/>
    </row>
    <row r="754" spans="2:7" x14ac:dyDescent="0.2">
      <c r="B754" s="69"/>
      <c r="C754" s="69"/>
      <c r="D754" s="69"/>
      <c r="E754" s="69"/>
      <c r="F754" s="69"/>
      <c r="G754" s="69"/>
    </row>
    <row r="755" spans="2:7" x14ac:dyDescent="0.2">
      <c r="B755" s="69"/>
      <c r="C755" s="69"/>
      <c r="D755" s="69"/>
      <c r="E755" s="69"/>
      <c r="F755" s="69"/>
      <c r="G755" s="69"/>
    </row>
    <row r="756" spans="2:7" x14ac:dyDescent="0.2">
      <c r="B756" s="69"/>
      <c r="C756" s="69"/>
      <c r="D756" s="69"/>
      <c r="E756" s="69"/>
      <c r="F756" s="69"/>
      <c r="G756" s="69"/>
    </row>
    <row r="757" spans="2:7" x14ac:dyDescent="0.2">
      <c r="B757" s="69"/>
      <c r="C757" s="69"/>
      <c r="D757" s="69"/>
      <c r="E757" s="69"/>
      <c r="F757" s="69"/>
      <c r="G757" s="69"/>
    </row>
    <row r="758" spans="2:7" x14ac:dyDescent="0.2">
      <c r="B758" s="69"/>
      <c r="C758" s="69"/>
      <c r="D758" s="69"/>
      <c r="E758" s="69"/>
      <c r="F758" s="69"/>
      <c r="G758" s="69"/>
    </row>
    <row r="759" spans="2:7" x14ac:dyDescent="0.2">
      <c r="B759" s="69"/>
      <c r="C759" s="69"/>
      <c r="D759" s="69"/>
      <c r="E759" s="69"/>
      <c r="F759" s="69"/>
      <c r="G759" s="69"/>
    </row>
    <row r="760" spans="2:7" x14ac:dyDescent="0.2">
      <c r="B760" s="69"/>
      <c r="C760" s="69"/>
      <c r="D760" s="69"/>
      <c r="E760" s="69"/>
      <c r="F760" s="69"/>
      <c r="G760" s="69"/>
    </row>
    <row r="761" spans="2:7" x14ac:dyDescent="0.2">
      <c r="B761" s="69"/>
      <c r="C761" s="69"/>
      <c r="D761" s="69"/>
      <c r="E761" s="69"/>
      <c r="F761" s="69"/>
      <c r="G761" s="69"/>
    </row>
    <row r="762" spans="2:7" x14ac:dyDescent="0.2">
      <c r="B762" s="69"/>
      <c r="C762" s="69"/>
      <c r="D762" s="69"/>
      <c r="E762" s="69"/>
      <c r="F762" s="69"/>
      <c r="G762" s="69"/>
    </row>
    <row r="763" spans="2:7" x14ac:dyDescent="0.2">
      <c r="B763" s="69"/>
      <c r="C763" s="69"/>
      <c r="D763" s="69"/>
      <c r="E763" s="69"/>
      <c r="F763" s="69"/>
      <c r="G763" s="69"/>
    </row>
    <row r="764" spans="2:7" x14ac:dyDescent="0.2">
      <c r="B764" s="69"/>
      <c r="C764" s="69"/>
      <c r="D764" s="69"/>
      <c r="E764" s="69"/>
      <c r="F764" s="69"/>
      <c r="G764" s="69"/>
    </row>
    <row r="765" spans="2:7" x14ac:dyDescent="0.2">
      <c r="B765" s="69"/>
      <c r="C765" s="69"/>
      <c r="D765" s="69"/>
      <c r="E765" s="69"/>
      <c r="F765" s="69"/>
      <c r="G765" s="69"/>
    </row>
    <row r="766" spans="2:7" x14ac:dyDescent="0.2">
      <c r="B766" s="69"/>
      <c r="C766" s="69"/>
      <c r="D766" s="69"/>
      <c r="E766" s="69"/>
      <c r="F766" s="69"/>
      <c r="G766" s="69"/>
    </row>
    <row r="767" spans="2:7" x14ac:dyDescent="0.2">
      <c r="B767" s="69"/>
      <c r="C767" s="69"/>
      <c r="D767" s="69"/>
      <c r="E767" s="69"/>
      <c r="F767" s="69"/>
      <c r="G767" s="69"/>
    </row>
    <row r="768" spans="2:7" x14ac:dyDescent="0.2">
      <c r="B768" s="69"/>
      <c r="C768" s="69"/>
      <c r="D768" s="69"/>
      <c r="E768" s="69"/>
      <c r="F768" s="69"/>
      <c r="G768" s="69"/>
    </row>
    <row r="769" spans="2:7" x14ac:dyDescent="0.2">
      <c r="B769" s="69"/>
      <c r="C769" s="69"/>
      <c r="D769" s="69"/>
      <c r="E769" s="69"/>
      <c r="F769" s="69"/>
      <c r="G769" s="69"/>
    </row>
    <row r="770" spans="2:7" x14ac:dyDescent="0.2">
      <c r="B770" s="69"/>
      <c r="C770" s="69"/>
      <c r="D770" s="69"/>
      <c r="E770" s="69"/>
      <c r="F770" s="69"/>
      <c r="G770" s="69"/>
    </row>
    <row r="771" spans="2:7" x14ac:dyDescent="0.2">
      <c r="B771" s="69"/>
      <c r="C771" s="69"/>
      <c r="D771" s="69"/>
      <c r="E771" s="69"/>
      <c r="F771" s="69"/>
      <c r="G771" s="69"/>
    </row>
    <row r="772" spans="2:7" x14ac:dyDescent="0.2">
      <c r="B772" s="69"/>
      <c r="C772" s="69"/>
      <c r="D772" s="69"/>
      <c r="E772" s="69"/>
      <c r="F772" s="69"/>
      <c r="G772" s="69"/>
    </row>
    <row r="773" spans="2:7" x14ac:dyDescent="0.2">
      <c r="B773" s="69"/>
      <c r="C773" s="69"/>
      <c r="D773" s="69"/>
      <c r="E773" s="69"/>
      <c r="F773" s="69"/>
      <c r="G773" s="69"/>
    </row>
    <row r="774" spans="2:7" x14ac:dyDescent="0.2">
      <c r="B774" s="69"/>
      <c r="C774" s="69"/>
      <c r="D774" s="69"/>
      <c r="E774" s="69"/>
      <c r="F774" s="69"/>
      <c r="G774" s="69"/>
    </row>
    <row r="775" spans="2:7" x14ac:dyDescent="0.2">
      <c r="B775" s="69"/>
      <c r="C775" s="69"/>
      <c r="D775" s="69"/>
      <c r="E775" s="69"/>
      <c r="F775" s="69"/>
      <c r="G775" s="69"/>
    </row>
    <row r="776" spans="2:7" x14ac:dyDescent="0.2">
      <c r="B776" s="69"/>
      <c r="C776" s="69"/>
      <c r="D776" s="69"/>
      <c r="E776" s="69"/>
      <c r="F776" s="69"/>
      <c r="G776" s="69"/>
    </row>
    <row r="777" spans="2:7" x14ac:dyDescent="0.2">
      <c r="B777" s="69"/>
      <c r="C777" s="69"/>
      <c r="D777" s="69"/>
      <c r="E777" s="69"/>
      <c r="F777" s="69"/>
      <c r="G777" s="69"/>
    </row>
    <row r="778" spans="2:7" x14ac:dyDescent="0.2">
      <c r="B778" s="69"/>
      <c r="C778" s="69"/>
      <c r="D778" s="69"/>
      <c r="E778" s="69"/>
      <c r="F778" s="69"/>
      <c r="G778" s="69"/>
    </row>
    <row r="779" spans="2:7" x14ac:dyDescent="0.2">
      <c r="B779" s="69"/>
      <c r="C779" s="69"/>
      <c r="D779" s="69"/>
      <c r="E779" s="69"/>
      <c r="F779" s="69"/>
      <c r="G779" s="69"/>
    </row>
    <row r="780" spans="2:7" x14ac:dyDescent="0.2">
      <c r="B780" s="69"/>
      <c r="C780" s="69"/>
      <c r="D780" s="69"/>
      <c r="E780" s="69"/>
      <c r="F780" s="69"/>
      <c r="G780" s="69"/>
    </row>
    <row r="781" spans="2:7" x14ac:dyDescent="0.2">
      <c r="B781" s="69"/>
      <c r="C781" s="69"/>
      <c r="D781" s="69"/>
      <c r="E781" s="69"/>
      <c r="F781" s="69"/>
      <c r="G781" s="69"/>
    </row>
    <row r="782" spans="2:7" x14ac:dyDescent="0.2">
      <c r="B782" s="69"/>
      <c r="C782" s="69"/>
      <c r="D782" s="69"/>
      <c r="E782" s="69"/>
      <c r="F782" s="69"/>
      <c r="G782" s="69"/>
    </row>
    <row r="783" spans="2:7" x14ac:dyDescent="0.2">
      <c r="B783" s="69"/>
      <c r="C783" s="69"/>
      <c r="D783" s="69"/>
      <c r="E783" s="69"/>
      <c r="F783" s="69"/>
      <c r="G783" s="69"/>
    </row>
    <row r="784" spans="2:7" x14ac:dyDescent="0.2">
      <c r="B784" s="69"/>
      <c r="C784" s="69"/>
      <c r="D784" s="69"/>
      <c r="E784" s="69"/>
      <c r="F784" s="69"/>
      <c r="G784" s="69"/>
    </row>
    <row r="785" spans="2:7" x14ac:dyDescent="0.2">
      <c r="B785" s="69"/>
      <c r="C785" s="69"/>
      <c r="D785" s="69"/>
      <c r="E785" s="69"/>
      <c r="F785" s="69"/>
      <c r="G785" s="69"/>
    </row>
    <row r="786" spans="2:7" x14ac:dyDescent="0.2">
      <c r="B786" s="69"/>
      <c r="C786" s="69"/>
      <c r="D786" s="69"/>
      <c r="E786" s="69"/>
      <c r="F786" s="69"/>
      <c r="G786" s="69"/>
    </row>
    <row r="787" spans="2:7" x14ac:dyDescent="0.2">
      <c r="B787" s="69"/>
      <c r="C787" s="69"/>
      <c r="D787" s="69"/>
      <c r="E787" s="69"/>
      <c r="F787" s="69"/>
      <c r="G787" s="69"/>
    </row>
    <row r="788" spans="2:7" x14ac:dyDescent="0.2">
      <c r="B788" s="69"/>
      <c r="C788" s="69"/>
      <c r="D788" s="69"/>
      <c r="E788" s="69"/>
      <c r="F788" s="69"/>
      <c r="G788" s="69"/>
    </row>
    <row r="789" spans="2:7" x14ac:dyDescent="0.2">
      <c r="B789" s="69"/>
      <c r="C789" s="69"/>
      <c r="D789" s="69"/>
      <c r="E789" s="69"/>
      <c r="F789" s="69"/>
      <c r="G789" s="69"/>
    </row>
    <row r="790" spans="2:7" x14ac:dyDescent="0.2">
      <c r="B790" s="69"/>
      <c r="C790" s="69"/>
      <c r="D790" s="69"/>
      <c r="E790" s="69"/>
      <c r="F790" s="69"/>
      <c r="G790" s="69"/>
    </row>
    <row r="791" spans="2:7" x14ac:dyDescent="0.2">
      <c r="B791" s="69"/>
      <c r="C791" s="69"/>
      <c r="D791" s="69"/>
      <c r="E791" s="69"/>
      <c r="F791" s="69"/>
      <c r="G791" s="69"/>
    </row>
    <row r="792" spans="2:7" x14ac:dyDescent="0.2">
      <c r="B792" s="69"/>
      <c r="C792" s="69"/>
      <c r="D792" s="69"/>
      <c r="E792" s="69"/>
      <c r="F792" s="69"/>
      <c r="G792" s="69"/>
    </row>
    <row r="793" spans="2:7" x14ac:dyDescent="0.2">
      <c r="B793" s="69"/>
      <c r="C793" s="69"/>
      <c r="D793" s="69"/>
      <c r="E793" s="69"/>
      <c r="F793" s="69"/>
      <c r="G793" s="69"/>
    </row>
    <row r="794" spans="2:7" x14ac:dyDescent="0.2">
      <c r="B794" s="69"/>
      <c r="C794" s="69"/>
      <c r="D794" s="69"/>
      <c r="E794" s="69"/>
      <c r="F794" s="69"/>
      <c r="G794" s="69"/>
    </row>
    <row r="795" spans="2:7" x14ac:dyDescent="0.2">
      <c r="B795" s="69"/>
      <c r="C795" s="69"/>
      <c r="D795" s="69"/>
      <c r="E795" s="69"/>
      <c r="F795" s="69"/>
      <c r="G795" s="69"/>
    </row>
    <row r="796" spans="2:7" x14ac:dyDescent="0.2">
      <c r="B796" s="69"/>
      <c r="C796" s="69"/>
      <c r="D796" s="69"/>
      <c r="E796" s="69"/>
      <c r="F796" s="69"/>
      <c r="G796" s="69"/>
    </row>
    <row r="797" spans="2:7" x14ac:dyDescent="0.2">
      <c r="B797" s="69"/>
      <c r="C797" s="69"/>
      <c r="D797" s="69"/>
      <c r="E797" s="69"/>
      <c r="F797" s="69"/>
      <c r="G797" s="69"/>
    </row>
    <row r="798" spans="2:7" x14ac:dyDescent="0.2">
      <c r="B798" s="69"/>
      <c r="C798" s="69"/>
      <c r="D798" s="69"/>
      <c r="E798" s="69"/>
      <c r="F798" s="69"/>
      <c r="G798" s="69"/>
    </row>
    <row r="799" spans="2:7" x14ac:dyDescent="0.2">
      <c r="B799" s="69"/>
      <c r="C799" s="69"/>
      <c r="D799" s="69"/>
      <c r="E799" s="69"/>
      <c r="F799" s="69"/>
      <c r="G799" s="69"/>
    </row>
    <row r="800" spans="2:7" x14ac:dyDescent="0.2">
      <c r="B800" s="69"/>
      <c r="C800" s="69"/>
      <c r="D800" s="69"/>
      <c r="E800" s="69"/>
      <c r="F800" s="69"/>
      <c r="G800" s="69"/>
    </row>
    <row r="801" spans="2:7" x14ac:dyDescent="0.2">
      <c r="B801" s="69"/>
      <c r="C801" s="69"/>
      <c r="D801" s="69"/>
      <c r="E801" s="69"/>
      <c r="F801" s="69"/>
      <c r="G801" s="69"/>
    </row>
    <row r="802" spans="2:7" x14ac:dyDescent="0.2">
      <c r="B802" s="69"/>
      <c r="C802" s="69"/>
      <c r="D802" s="69"/>
      <c r="E802" s="69"/>
      <c r="F802" s="69"/>
      <c r="G802" s="69"/>
    </row>
    <row r="803" spans="2:7" x14ac:dyDescent="0.2">
      <c r="B803" s="69"/>
      <c r="C803" s="69"/>
      <c r="D803" s="69"/>
      <c r="E803" s="69"/>
      <c r="F803" s="69"/>
      <c r="G803" s="69"/>
    </row>
    <row r="804" spans="2:7" x14ac:dyDescent="0.2">
      <c r="B804" s="69"/>
      <c r="C804" s="69"/>
      <c r="D804" s="69"/>
      <c r="E804" s="69"/>
      <c r="F804" s="69"/>
      <c r="G804" s="69"/>
    </row>
    <row r="805" spans="2:7" x14ac:dyDescent="0.2">
      <c r="B805" s="69"/>
      <c r="C805" s="69"/>
      <c r="D805" s="69"/>
      <c r="E805" s="69"/>
      <c r="F805" s="69"/>
      <c r="G805" s="69"/>
    </row>
    <row r="806" spans="2:7" x14ac:dyDescent="0.2">
      <c r="B806" s="69"/>
      <c r="C806" s="69"/>
      <c r="D806" s="69"/>
      <c r="E806" s="69"/>
      <c r="F806" s="69"/>
      <c r="G806" s="69"/>
    </row>
    <row r="807" spans="2:7" x14ac:dyDescent="0.2">
      <c r="B807" s="69"/>
      <c r="C807" s="69"/>
      <c r="D807" s="69"/>
      <c r="E807" s="69"/>
      <c r="F807" s="69"/>
      <c r="G807" s="69"/>
    </row>
    <row r="808" spans="2:7" x14ac:dyDescent="0.2">
      <c r="B808" s="69"/>
      <c r="C808" s="69"/>
      <c r="D808" s="69"/>
      <c r="E808" s="69"/>
      <c r="F808" s="69"/>
      <c r="G808" s="69"/>
    </row>
    <row r="809" spans="2:7" x14ac:dyDescent="0.2">
      <c r="B809" s="69"/>
      <c r="C809" s="69"/>
      <c r="D809" s="69"/>
      <c r="E809" s="69"/>
      <c r="F809" s="69"/>
      <c r="G809" s="69"/>
    </row>
    <row r="810" spans="2:7" x14ac:dyDescent="0.2">
      <c r="B810" s="69"/>
      <c r="C810" s="69"/>
      <c r="D810" s="69"/>
      <c r="E810" s="69"/>
      <c r="F810" s="69"/>
      <c r="G810" s="69"/>
    </row>
    <row r="811" spans="2:7" x14ac:dyDescent="0.2">
      <c r="B811" s="69"/>
      <c r="C811" s="69"/>
      <c r="D811" s="69"/>
      <c r="E811" s="69"/>
      <c r="F811" s="69"/>
      <c r="G811" s="69"/>
    </row>
    <row r="812" spans="2:7" x14ac:dyDescent="0.2">
      <c r="B812" s="69"/>
      <c r="C812" s="69"/>
      <c r="D812" s="69"/>
      <c r="E812" s="69"/>
      <c r="F812" s="69"/>
      <c r="G812" s="69"/>
    </row>
    <row r="813" spans="2:7" x14ac:dyDescent="0.2">
      <c r="B813" s="69"/>
      <c r="C813" s="69"/>
      <c r="D813" s="69"/>
      <c r="E813" s="69"/>
      <c r="F813" s="69"/>
      <c r="G813" s="69"/>
    </row>
    <row r="814" spans="2:7" x14ac:dyDescent="0.2">
      <c r="B814" s="69"/>
      <c r="C814" s="69"/>
      <c r="D814" s="69"/>
      <c r="E814" s="69"/>
      <c r="F814" s="69"/>
      <c r="G814" s="69"/>
    </row>
    <row r="815" spans="2:7" x14ac:dyDescent="0.2">
      <c r="B815" s="69"/>
      <c r="C815" s="69"/>
      <c r="D815" s="69"/>
      <c r="E815" s="69"/>
      <c r="F815" s="69"/>
      <c r="G815" s="69"/>
    </row>
    <row r="816" spans="2:7" x14ac:dyDescent="0.2">
      <c r="B816" s="69"/>
      <c r="C816" s="69"/>
      <c r="D816" s="69"/>
      <c r="E816" s="69"/>
      <c r="F816" s="69"/>
      <c r="G816" s="69"/>
    </row>
    <row r="817" spans="2:7" x14ac:dyDescent="0.2">
      <c r="B817" s="69"/>
      <c r="C817" s="69"/>
      <c r="D817" s="69"/>
      <c r="E817" s="69"/>
      <c r="F817" s="69"/>
      <c r="G817" s="69"/>
    </row>
    <row r="818" spans="2:7" x14ac:dyDescent="0.2">
      <c r="B818" s="69"/>
      <c r="C818" s="69"/>
      <c r="D818" s="69"/>
      <c r="E818" s="69"/>
      <c r="F818" s="69"/>
      <c r="G818" s="69"/>
    </row>
    <row r="819" spans="2:7" x14ac:dyDescent="0.2">
      <c r="B819" s="69"/>
      <c r="C819" s="69"/>
      <c r="D819" s="69"/>
      <c r="E819" s="69"/>
      <c r="F819" s="69"/>
      <c r="G819" s="69"/>
    </row>
    <row r="820" spans="2:7" x14ac:dyDescent="0.2">
      <c r="B820" s="69"/>
      <c r="C820" s="69"/>
      <c r="D820" s="69"/>
      <c r="E820" s="69"/>
      <c r="F820" s="69"/>
      <c r="G820" s="69"/>
    </row>
    <row r="821" spans="2:7" x14ac:dyDescent="0.2">
      <c r="B821" s="69"/>
      <c r="C821" s="69"/>
      <c r="D821" s="69"/>
      <c r="E821" s="69"/>
      <c r="F821" s="69"/>
      <c r="G821" s="69"/>
    </row>
    <row r="822" spans="2:7" x14ac:dyDescent="0.2">
      <c r="B822" s="69"/>
      <c r="C822" s="69"/>
      <c r="D822" s="69"/>
      <c r="E822" s="69"/>
      <c r="F822" s="69"/>
      <c r="G822" s="69"/>
    </row>
    <row r="823" spans="2:7" x14ac:dyDescent="0.2">
      <c r="B823" s="69"/>
      <c r="C823" s="69"/>
      <c r="D823" s="69"/>
      <c r="E823" s="69"/>
      <c r="F823" s="69"/>
      <c r="G823" s="69"/>
    </row>
    <row r="824" spans="2:7" x14ac:dyDescent="0.2">
      <c r="B824" s="69"/>
      <c r="C824" s="69"/>
      <c r="D824" s="69"/>
      <c r="E824" s="69"/>
      <c r="F824" s="69"/>
      <c r="G824" s="69"/>
    </row>
    <row r="825" spans="2:7" x14ac:dyDescent="0.2">
      <c r="B825" s="69"/>
      <c r="C825" s="69"/>
      <c r="D825" s="69"/>
      <c r="E825" s="69"/>
      <c r="F825" s="69"/>
      <c r="G825" s="69"/>
    </row>
    <row r="826" spans="2:7" x14ac:dyDescent="0.2">
      <c r="B826" s="69"/>
      <c r="C826" s="69"/>
      <c r="D826" s="69"/>
      <c r="E826" s="69"/>
      <c r="F826" s="69"/>
      <c r="G826" s="69"/>
    </row>
    <row r="827" spans="2:7" x14ac:dyDescent="0.2">
      <c r="B827" s="69"/>
      <c r="C827" s="69"/>
      <c r="D827" s="69"/>
      <c r="E827" s="69"/>
      <c r="F827" s="69"/>
      <c r="G827" s="69"/>
    </row>
    <row r="828" spans="2:7" x14ac:dyDescent="0.2">
      <c r="B828" s="69"/>
      <c r="C828" s="69"/>
      <c r="D828" s="69"/>
      <c r="E828" s="69"/>
      <c r="F828" s="69"/>
      <c r="G828" s="69"/>
    </row>
    <row r="829" spans="2:7" x14ac:dyDescent="0.2">
      <c r="B829" s="69"/>
      <c r="C829" s="69"/>
      <c r="D829" s="69"/>
      <c r="E829" s="69"/>
      <c r="F829" s="69"/>
      <c r="G829" s="69"/>
    </row>
    <row r="830" spans="2:7" x14ac:dyDescent="0.2">
      <c r="B830" s="69"/>
      <c r="C830" s="69"/>
      <c r="D830" s="69"/>
      <c r="E830" s="69"/>
      <c r="F830" s="69"/>
      <c r="G830" s="69"/>
    </row>
    <row r="831" spans="2:7" x14ac:dyDescent="0.2">
      <c r="B831" s="69"/>
      <c r="C831" s="69"/>
      <c r="D831" s="69"/>
      <c r="E831" s="69"/>
      <c r="F831" s="69"/>
      <c r="G831" s="69"/>
    </row>
    <row r="832" spans="2:7" x14ac:dyDescent="0.2">
      <c r="B832" s="69"/>
      <c r="C832" s="69"/>
      <c r="D832" s="69"/>
      <c r="E832" s="69"/>
      <c r="F832" s="69"/>
      <c r="G832" s="69"/>
    </row>
    <row r="833" spans="2:7" x14ac:dyDescent="0.2">
      <c r="B833" s="69"/>
      <c r="C833" s="69"/>
      <c r="D833" s="69"/>
      <c r="E833" s="69"/>
      <c r="F833" s="69"/>
      <c r="G833" s="69"/>
    </row>
    <row r="834" spans="2:7" x14ac:dyDescent="0.2">
      <c r="B834" s="69"/>
      <c r="C834" s="69"/>
      <c r="D834" s="69"/>
      <c r="E834" s="69"/>
      <c r="F834" s="69"/>
      <c r="G834" s="69"/>
    </row>
    <row r="835" spans="2:7" x14ac:dyDescent="0.2">
      <c r="B835" s="69"/>
      <c r="C835" s="69"/>
      <c r="D835" s="69"/>
      <c r="E835" s="69"/>
      <c r="F835" s="69"/>
      <c r="G835" s="69"/>
    </row>
    <row r="836" spans="2:7" x14ac:dyDescent="0.2">
      <c r="B836" s="69"/>
      <c r="C836" s="69"/>
      <c r="D836" s="69"/>
      <c r="E836" s="69"/>
      <c r="F836" s="69"/>
      <c r="G836" s="69"/>
    </row>
    <row r="837" spans="2:7" x14ac:dyDescent="0.2">
      <c r="B837" s="69"/>
      <c r="C837" s="69"/>
      <c r="D837" s="69"/>
      <c r="E837" s="69"/>
      <c r="F837" s="69"/>
      <c r="G837" s="69"/>
    </row>
    <row r="838" spans="2:7" x14ac:dyDescent="0.2">
      <c r="B838" s="69"/>
      <c r="C838" s="69"/>
      <c r="D838" s="69"/>
      <c r="E838" s="69"/>
      <c r="F838" s="69"/>
      <c r="G838" s="69"/>
    </row>
    <row r="839" spans="2:7" x14ac:dyDescent="0.2">
      <c r="B839" s="69"/>
      <c r="C839" s="69"/>
      <c r="D839" s="69"/>
      <c r="E839" s="69"/>
      <c r="F839" s="69"/>
      <c r="G839" s="69"/>
    </row>
    <row r="840" spans="2:7" x14ac:dyDescent="0.2">
      <c r="B840" s="69"/>
      <c r="C840" s="69"/>
      <c r="D840" s="69"/>
      <c r="E840" s="69"/>
      <c r="F840" s="69"/>
      <c r="G840" s="69"/>
    </row>
    <row r="841" spans="2:7" x14ac:dyDescent="0.2">
      <c r="B841" s="69"/>
      <c r="C841" s="69"/>
      <c r="D841" s="69"/>
      <c r="E841" s="69"/>
      <c r="F841" s="69"/>
      <c r="G841" s="69"/>
    </row>
    <row r="842" spans="2:7" x14ac:dyDescent="0.2">
      <c r="B842" s="69"/>
      <c r="C842" s="69"/>
      <c r="D842" s="69"/>
      <c r="E842" s="69"/>
      <c r="F842" s="69"/>
      <c r="G842" s="69"/>
    </row>
    <row r="843" spans="2:7" x14ac:dyDescent="0.2">
      <c r="B843" s="69"/>
      <c r="C843" s="69"/>
      <c r="D843" s="69"/>
      <c r="E843" s="69"/>
      <c r="F843" s="69"/>
      <c r="G843" s="69"/>
    </row>
    <row r="844" spans="2:7" x14ac:dyDescent="0.2">
      <c r="B844" s="69"/>
      <c r="C844" s="69"/>
      <c r="D844" s="69"/>
      <c r="E844" s="69"/>
      <c r="F844" s="69"/>
      <c r="G844" s="69"/>
    </row>
    <row r="845" spans="2:7" x14ac:dyDescent="0.2">
      <c r="B845" s="69"/>
      <c r="C845" s="69"/>
      <c r="D845" s="69"/>
      <c r="E845" s="69"/>
      <c r="F845" s="69"/>
      <c r="G845" s="69"/>
    </row>
    <row r="846" spans="2:7" x14ac:dyDescent="0.2">
      <c r="B846" s="69"/>
      <c r="C846" s="69"/>
      <c r="D846" s="69"/>
      <c r="E846" s="69"/>
      <c r="F846" s="69"/>
      <c r="G846" s="69"/>
    </row>
    <row r="847" spans="2:7" x14ac:dyDescent="0.2">
      <c r="B847" s="69"/>
      <c r="C847" s="69"/>
      <c r="D847" s="69"/>
      <c r="E847" s="69"/>
      <c r="F847" s="69"/>
      <c r="G847" s="69"/>
    </row>
    <row r="848" spans="2:7" x14ac:dyDescent="0.2">
      <c r="B848" s="69"/>
      <c r="C848" s="69"/>
      <c r="D848" s="69"/>
      <c r="E848" s="69"/>
      <c r="F848" s="69"/>
      <c r="G848" s="69"/>
    </row>
    <row r="849" spans="2:7" x14ac:dyDescent="0.2">
      <c r="B849" s="69"/>
      <c r="C849" s="69"/>
      <c r="D849" s="69"/>
      <c r="E849" s="69"/>
      <c r="F849" s="69"/>
      <c r="G849" s="69"/>
    </row>
    <row r="850" spans="2:7" x14ac:dyDescent="0.2">
      <c r="B850" s="69"/>
      <c r="C850" s="69"/>
      <c r="D850" s="69"/>
      <c r="E850" s="69"/>
      <c r="F850" s="69"/>
      <c r="G850" s="69"/>
    </row>
    <row r="851" spans="2:7" x14ac:dyDescent="0.2">
      <c r="B851" s="69"/>
      <c r="C851" s="69"/>
      <c r="D851" s="69"/>
      <c r="E851" s="69"/>
      <c r="F851" s="69"/>
      <c r="G851" s="69"/>
    </row>
    <row r="852" spans="2:7" x14ac:dyDescent="0.2">
      <c r="B852" s="69"/>
      <c r="C852" s="69"/>
      <c r="D852" s="69"/>
      <c r="E852" s="69"/>
      <c r="F852" s="69"/>
      <c r="G852" s="69"/>
    </row>
    <row r="853" spans="2:7" x14ac:dyDescent="0.2">
      <c r="B853" s="69"/>
      <c r="C853" s="69"/>
      <c r="D853" s="69"/>
      <c r="E853" s="69"/>
      <c r="F853" s="69"/>
      <c r="G853" s="69"/>
    </row>
    <row r="854" spans="2:7" x14ac:dyDescent="0.2">
      <c r="B854" s="69"/>
      <c r="C854" s="69"/>
      <c r="D854" s="69"/>
      <c r="E854" s="69"/>
      <c r="F854" s="69"/>
      <c r="G854" s="69"/>
    </row>
    <row r="855" spans="2:7" x14ac:dyDescent="0.2">
      <c r="B855" s="69"/>
      <c r="C855" s="69"/>
      <c r="D855" s="69"/>
      <c r="E855" s="69"/>
      <c r="F855" s="69"/>
      <c r="G855" s="69"/>
    </row>
    <row r="856" spans="2:7" x14ac:dyDescent="0.2">
      <c r="B856" s="69"/>
      <c r="C856" s="69"/>
      <c r="D856" s="69"/>
      <c r="E856" s="69"/>
      <c r="F856" s="69"/>
      <c r="G856" s="69"/>
    </row>
    <row r="857" spans="2:7" x14ac:dyDescent="0.2">
      <c r="B857" s="69"/>
      <c r="C857" s="69"/>
      <c r="D857" s="69"/>
      <c r="E857" s="69"/>
      <c r="F857" s="69"/>
      <c r="G857" s="69"/>
    </row>
    <row r="858" spans="2:7" x14ac:dyDescent="0.2">
      <c r="B858" s="69"/>
      <c r="C858" s="69"/>
      <c r="D858" s="69"/>
      <c r="E858" s="69"/>
      <c r="F858" s="69"/>
      <c r="G858" s="69"/>
    </row>
    <row r="859" spans="2:7" x14ac:dyDescent="0.2">
      <c r="B859" s="69"/>
      <c r="C859" s="69"/>
      <c r="D859" s="69"/>
      <c r="E859" s="69"/>
      <c r="F859" s="69"/>
      <c r="G859" s="69"/>
    </row>
    <row r="860" spans="2:7" x14ac:dyDescent="0.2">
      <c r="B860" s="69"/>
      <c r="C860" s="69"/>
      <c r="D860" s="69"/>
      <c r="E860" s="69"/>
      <c r="F860" s="69"/>
      <c r="G860" s="69"/>
    </row>
    <row r="861" spans="2:7" x14ac:dyDescent="0.2">
      <c r="B861" s="69"/>
      <c r="C861" s="69"/>
      <c r="D861" s="69"/>
      <c r="E861" s="69"/>
      <c r="F861" s="69"/>
      <c r="G861" s="69"/>
    </row>
    <row r="862" spans="2:7" x14ac:dyDescent="0.2">
      <c r="B862" s="69"/>
      <c r="C862" s="69"/>
      <c r="D862" s="69"/>
      <c r="E862" s="69"/>
      <c r="F862" s="69"/>
      <c r="G862" s="69"/>
    </row>
    <row r="863" spans="2:7" x14ac:dyDescent="0.2">
      <c r="B863" s="69"/>
      <c r="C863" s="69"/>
      <c r="D863" s="69"/>
      <c r="E863" s="69"/>
      <c r="F863" s="69"/>
      <c r="G863" s="69"/>
    </row>
    <row r="864" spans="2:7" x14ac:dyDescent="0.2">
      <c r="B864" s="69"/>
      <c r="C864" s="69"/>
      <c r="D864" s="69"/>
      <c r="E864" s="69"/>
      <c r="F864" s="69"/>
      <c r="G864" s="69"/>
    </row>
    <row r="865" spans="2:7" x14ac:dyDescent="0.2">
      <c r="B865" s="69"/>
      <c r="C865" s="69"/>
      <c r="D865" s="69"/>
      <c r="E865" s="69"/>
      <c r="F865" s="69"/>
      <c r="G865" s="69"/>
    </row>
    <row r="866" spans="2:7" x14ac:dyDescent="0.2">
      <c r="B866" s="69"/>
      <c r="C866" s="69"/>
      <c r="D866" s="69"/>
      <c r="E866" s="69"/>
      <c r="F866" s="69"/>
      <c r="G866" s="69"/>
    </row>
    <row r="867" spans="2:7" x14ac:dyDescent="0.2">
      <c r="B867" s="69"/>
      <c r="C867" s="69"/>
      <c r="D867" s="69"/>
      <c r="E867" s="69"/>
      <c r="F867" s="69"/>
      <c r="G867" s="69"/>
    </row>
    <row r="868" spans="2:7" x14ac:dyDescent="0.2">
      <c r="B868" s="69"/>
      <c r="C868" s="69"/>
      <c r="D868" s="69"/>
      <c r="E868" s="69"/>
      <c r="F868" s="69"/>
      <c r="G868" s="69"/>
    </row>
    <row r="869" spans="2:7" x14ac:dyDescent="0.2">
      <c r="B869" s="69"/>
      <c r="C869" s="69"/>
      <c r="D869" s="69"/>
      <c r="E869" s="69"/>
      <c r="F869" s="69"/>
      <c r="G869" s="69"/>
    </row>
    <row r="870" spans="2:7" x14ac:dyDescent="0.2">
      <c r="B870" s="69"/>
      <c r="C870" s="69"/>
      <c r="D870" s="69"/>
      <c r="E870" s="69"/>
      <c r="F870" s="69"/>
      <c r="G870" s="69"/>
    </row>
    <row r="871" spans="2:7" x14ac:dyDescent="0.2">
      <c r="B871" s="69"/>
      <c r="C871" s="69"/>
      <c r="D871" s="69"/>
      <c r="E871" s="69"/>
      <c r="F871" s="69"/>
      <c r="G871" s="69"/>
    </row>
    <row r="872" spans="2:7" x14ac:dyDescent="0.2">
      <c r="B872" s="69"/>
      <c r="C872" s="69"/>
      <c r="D872" s="69"/>
      <c r="E872" s="69"/>
      <c r="F872" s="69"/>
      <c r="G872" s="69"/>
    </row>
    <row r="873" spans="2:7" x14ac:dyDescent="0.2">
      <c r="B873" s="69"/>
      <c r="C873" s="69"/>
      <c r="D873" s="69"/>
      <c r="E873" s="69"/>
      <c r="F873" s="69"/>
      <c r="G873" s="69"/>
    </row>
    <row r="874" spans="2:7" x14ac:dyDescent="0.2">
      <c r="B874" s="69"/>
      <c r="C874" s="69"/>
      <c r="D874" s="69"/>
      <c r="E874" s="69"/>
      <c r="F874" s="69"/>
      <c r="G874" s="69"/>
    </row>
    <row r="875" spans="2:7" x14ac:dyDescent="0.2">
      <c r="B875" s="69"/>
      <c r="C875" s="69"/>
      <c r="D875" s="69"/>
      <c r="E875" s="69"/>
      <c r="F875" s="69"/>
      <c r="G875" s="69"/>
    </row>
    <row r="876" spans="2:7" x14ac:dyDescent="0.2">
      <c r="B876" s="69"/>
      <c r="C876" s="69"/>
      <c r="D876" s="69"/>
      <c r="E876" s="69"/>
      <c r="F876" s="69"/>
      <c r="G876" s="69"/>
    </row>
    <row r="877" spans="2:7" x14ac:dyDescent="0.2">
      <c r="B877" s="69"/>
      <c r="C877" s="69"/>
      <c r="D877" s="69"/>
      <c r="E877" s="69"/>
      <c r="F877" s="69"/>
      <c r="G877" s="69"/>
    </row>
    <row r="878" spans="2:7" x14ac:dyDescent="0.2">
      <c r="B878" s="69"/>
      <c r="C878" s="69"/>
      <c r="D878" s="69"/>
      <c r="E878" s="69"/>
      <c r="F878" s="69"/>
      <c r="G878" s="69"/>
    </row>
    <row r="879" spans="2:7" x14ac:dyDescent="0.2">
      <c r="B879" s="69"/>
      <c r="C879" s="69"/>
      <c r="D879" s="69"/>
      <c r="E879" s="69"/>
      <c r="F879" s="69"/>
      <c r="G879" s="69"/>
    </row>
    <row r="880" spans="2:7" x14ac:dyDescent="0.2">
      <c r="B880" s="69"/>
      <c r="C880" s="69"/>
      <c r="D880" s="69"/>
      <c r="E880" s="69"/>
      <c r="F880" s="69"/>
      <c r="G880" s="69"/>
    </row>
    <row r="881" spans="2:7" x14ac:dyDescent="0.2">
      <c r="B881" s="69"/>
      <c r="C881" s="69"/>
      <c r="D881" s="69"/>
      <c r="E881" s="69"/>
      <c r="F881" s="69"/>
      <c r="G881" s="69"/>
    </row>
    <row r="882" spans="2:7" x14ac:dyDescent="0.2">
      <c r="B882" s="69"/>
      <c r="C882" s="69"/>
      <c r="D882" s="69"/>
      <c r="E882" s="69"/>
      <c r="F882" s="69"/>
      <c r="G882" s="69"/>
    </row>
    <row r="883" spans="2:7" x14ac:dyDescent="0.2">
      <c r="B883" s="69"/>
      <c r="C883" s="69"/>
      <c r="D883" s="69"/>
      <c r="E883" s="69"/>
      <c r="F883" s="69"/>
      <c r="G883" s="69"/>
    </row>
    <row r="884" spans="2:7" x14ac:dyDescent="0.2">
      <c r="B884" s="69"/>
      <c r="C884" s="69"/>
      <c r="D884" s="69"/>
      <c r="E884" s="69"/>
      <c r="F884" s="69"/>
      <c r="G884" s="69"/>
    </row>
    <row r="885" spans="2:7" x14ac:dyDescent="0.2">
      <c r="B885" s="69"/>
      <c r="C885" s="69"/>
      <c r="D885" s="69"/>
      <c r="E885" s="69"/>
      <c r="F885" s="69"/>
      <c r="G885" s="69"/>
    </row>
    <row r="886" spans="2:7" x14ac:dyDescent="0.2">
      <c r="B886" s="69"/>
      <c r="C886" s="69"/>
      <c r="D886" s="69"/>
      <c r="E886" s="69"/>
      <c r="F886" s="69"/>
      <c r="G886" s="69"/>
    </row>
    <row r="887" spans="2:7" x14ac:dyDescent="0.2">
      <c r="B887" s="69"/>
      <c r="C887" s="69"/>
      <c r="D887" s="69"/>
      <c r="E887" s="69"/>
      <c r="F887" s="69"/>
      <c r="G887" s="69"/>
    </row>
    <row r="888" spans="2:7" x14ac:dyDescent="0.2">
      <c r="B888" s="69"/>
      <c r="C888" s="69"/>
      <c r="D888" s="69"/>
      <c r="E888" s="69"/>
      <c r="F888" s="69"/>
      <c r="G888" s="69"/>
    </row>
    <row r="889" spans="2:7" x14ac:dyDescent="0.2">
      <c r="B889" s="69"/>
      <c r="C889" s="69"/>
      <c r="D889" s="69"/>
      <c r="E889" s="69"/>
      <c r="F889" s="69"/>
      <c r="G889" s="69"/>
    </row>
    <row r="890" spans="2:7" x14ac:dyDescent="0.2">
      <c r="B890" s="69"/>
      <c r="C890" s="69"/>
      <c r="D890" s="69"/>
      <c r="E890" s="69"/>
      <c r="F890" s="69"/>
      <c r="G890" s="69"/>
    </row>
    <row r="891" spans="2:7" x14ac:dyDescent="0.2">
      <c r="B891" s="69"/>
      <c r="C891" s="69"/>
      <c r="D891" s="69"/>
      <c r="E891" s="69"/>
      <c r="F891" s="69"/>
      <c r="G891" s="69"/>
    </row>
    <row r="892" spans="2:7" x14ac:dyDescent="0.2">
      <c r="B892" s="69"/>
      <c r="C892" s="69"/>
      <c r="D892" s="69"/>
      <c r="E892" s="69"/>
      <c r="F892" s="69"/>
      <c r="G892" s="69"/>
    </row>
    <row r="893" spans="2:7" x14ac:dyDescent="0.2">
      <c r="B893" s="69"/>
      <c r="C893" s="69"/>
      <c r="D893" s="69"/>
      <c r="E893" s="69"/>
      <c r="F893" s="69"/>
      <c r="G893" s="69"/>
    </row>
    <row r="894" spans="2:7" x14ac:dyDescent="0.2">
      <c r="B894" s="69"/>
      <c r="C894" s="69"/>
      <c r="D894" s="69"/>
      <c r="E894" s="69"/>
      <c r="F894" s="69"/>
      <c r="G894" s="69"/>
    </row>
    <row r="895" spans="2:7" x14ac:dyDescent="0.2">
      <c r="B895" s="69"/>
      <c r="C895" s="69"/>
      <c r="D895" s="69"/>
      <c r="E895" s="69"/>
      <c r="F895" s="69"/>
      <c r="G895" s="69"/>
    </row>
    <row r="896" spans="2:7" x14ac:dyDescent="0.2">
      <c r="B896" s="69"/>
      <c r="C896" s="69"/>
      <c r="D896" s="69"/>
      <c r="E896" s="69"/>
      <c r="F896" s="69"/>
      <c r="G896" s="69"/>
    </row>
    <row r="897" spans="2:7" x14ac:dyDescent="0.2">
      <c r="B897" s="69"/>
      <c r="C897" s="69"/>
      <c r="D897" s="69"/>
      <c r="E897" s="69"/>
      <c r="F897" s="69"/>
      <c r="G897" s="69"/>
    </row>
    <row r="898" spans="2:7" x14ac:dyDescent="0.2">
      <c r="B898" s="69"/>
      <c r="C898" s="69"/>
      <c r="D898" s="69"/>
      <c r="E898" s="69"/>
      <c r="F898" s="69"/>
      <c r="G898" s="69"/>
    </row>
    <row r="899" spans="2:7" x14ac:dyDescent="0.2">
      <c r="B899" s="69"/>
      <c r="C899" s="69"/>
      <c r="D899" s="69"/>
      <c r="E899" s="69"/>
      <c r="F899" s="69"/>
      <c r="G899" s="69"/>
    </row>
    <row r="900" spans="2:7" x14ac:dyDescent="0.2">
      <c r="B900" s="69"/>
      <c r="C900" s="69"/>
      <c r="D900" s="69"/>
      <c r="E900" s="69"/>
      <c r="F900" s="69"/>
      <c r="G900" s="69"/>
    </row>
    <row r="901" spans="2:7" x14ac:dyDescent="0.2">
      <c r="B901" s="69"/>
      <c r="C901" s="69"/>
      <c r="D901" s="69"/>
      <c r="E901" s="69"/>
      <c r="F901" s="69"/>
      <c r="G901" s="69"/>
    </row>
    <row r="902" spans="2:7" x14ac:dyDescent="0.2">
      <c r="B902" s="69"/>
      <c r="C902" s="69"/>
      <c r="D902" s="69"/>
      <c r="E902" s="69"/>
      <c r="F902" s="69"/>
      <c r="G902" s="69"/>
    </row>
    <row r="903" spans="2:7" x14ac:dyDescent="0.2">
      <c r="B903" s="69"/>
      <c r="C903" s="69"/>
      <c r="D903" s="69"/>
      <c r="E903" s="69"/>
      <c r="F903" s="69"/>
      <c r="G903" s="69"/>
    </row>
    <row r="904" spans="2:7" x14ac:dyDescent="0.2">
      <c r="B904" s="69"/>
      <c r="C904" s="69"/>
      <c r="D904" s="69"/>
      <c r="E904" s="69"/>
      <c r="F904" s="69"/>
      <c r="G904" s="69"/>
    </row>
    <row r="905" spans="2:7" x14ac:dyDescent="0.2">
      <c r="B905" s="69"/>
      <c r="C905" s="69"/>
      <c r="D905" s="69"/>
      <c r="E905" s="69"/>
      <c r="F905" s="69"/>
      <c r="G905" s="69"/>
    </row>
    <row r="906" spans="2:7" x14ac:dyDescent="0.2">
      <c r="B906" s="69"/>
      <c r="C906" s="69"/>
      <c r="D906" s="69"/>
      <c r="E906" s="69"/>
      <c r="F906" s="69"/>
      <c r="G906" s="69"/>
    </row>
    <row r="907" spans="2:7" x14ac:dyDescent="0.2">
      <c r="B907" s="69"/>
      <c r="C907" s="69"/>
      <c r="D907" s="69"/>
      <c r="E907" s="69"/>
      <c r="F907" s="69"/>
      <c r="G907" s="69"/>
    </row>
    <row r="908" spans="2:7" x14ac:dyDescent="0.2">
      <c r="B908" s="69"/>
      <c r="C908" s="69"/>
      <c r="D908" s="69"/>
      <c r="E908" s="69"/>
      <c r="F908" s="69"/>
      <c r="G908" s="69"/>
    </row>
    <row r="909" spans="2:7" x14ac:dyDescent="0.2">
      <c r="B909" s="69"/>
      <c r="C909" s="69"/>
      <c r="D909" s="69"/>
      <c r="E909" s="69"/>
      <c r="F909" s="69"/>
      <c r="G909" s="69"/>
    </row>
    <row r="910" spans="2:7" x14ac:dyDescent="0.2">
      <c r="B910" s="69"/>
      <c r="C910" s="69"/>
      <c r="D910" s="69"/>
      <c r="E910" s="69"/>
      <c r="F910" s="69"/>
      <c r="G910" s="69"/>
    </row>
    <row r="911" spans="2:7" x14ac:dyDescent="0.2">
      <c r="B911" s="69"/>
      <c r="C911" s="69"/>
      <c r="D911" s="69"/>
      <c r="E911" s="69"/>
      <c r="F911" s="69"/>
      <c r="G911" s="69"/>
    </row>
    <row r="912" spans="2:7" x14ac:dyDescent="0.2">
      <c r="B912" s="69"/>
      <c r="C912" s="69"/>
      <c r="D912" s="69"/>
      <c r="E912" s="69"/>
      <c r="F912" s="69"/>
      <c r="G912" s="69"/>
    </row>
    <row r="913" spans="2:7" x14ac:dyDescent="0.2">
      <c r="B913" s="69"/>
      <c r="C913" s="69"/>
      <c r="D913" s="69"/>
      <c r="E913" s="69"/>
      <c r="F913" s="69"/>
      <c r="G913" s="69"/>
    </row>
    <row r="914" spans="2:7" x14ac:dyDescent="0.2">
      <c r="B914" s="69"/>
      <c r="C914" s="69"/>
      <c r="D914" s="69"/>
      <c r="E914" s="69"/>
      <c r="F914" s="69"/>
      <c r="G914" s="69"/>
    </row>
    <row r="915" spans="2:7" x14ac:dyDescent="0.2">
      <c r="B915" s="69"/>
      <c r="C915" s="69"/>
      <c r="D915" s="69"/>
      <c r="E915" s="69"/>
      <c r="F915" s="69"/>
      <c r="G915" s="69"/>
    </row>
    <row r="916" spans="2:7" x14ac:dyDescent="0.2">
      <c r="B916" s="69"/>
      <c r="C916" s="69"/>
      <c r="D916" s="69"/>
      <c r="E916" s="69"/>
      <c r="F916" s="69"/>
      <c r="G916" s="69"/>
    </row>
    <row r="917" spans="2:7" x14ac:dyDescent="0.2">
      <c r="B917" s="69"/>
      <c r="C917" s="69"/>
      <c r="D917" s="69"/>
      <c r="E917" s="69"/>
      <c r="F917" s="69"/>
      <c r="G917" s="69"/>
    </row>
    <row r="918" spans="2:7" x14ac:dyDescent="0.2">
      <c r="B918" s="69"/>
      <c r="C918" s="69"/>
      <c r="D918" s="69"/>
      <c r="E918" s="69"/>
      <c r="F918" s="69"/>
      <c r="G918" s="69"/>
    </row>
    <row r="919" spans="2:7" x14ac:dyDescent="0.2">
      <c r="B919" s="69"/>
      <c r="C919" s="69"/>
      <c r="D919" s="69"/>
      <c r="E919" s="69"/>
      <c r="F919" s="69"/>
      <c r="G919" s="69"/>
    </row>
    <row r="920" spans="2:7" x14ac:dyDescent="0.2">
      <c r="B920" s="69"/>
      <c r="C920" s="69"/>
      <c r="D920" s="69"/>
      <c r="E920" s="69"/>
      <c r="F920" s="69"/>
      <c r="G920" s="69"/>
    </row>
    <row r="921" spans="2:7" x14ac:dyDescent="0.2">
      <c r="B921" s="69"/>
      <c r="C921" s="69"/>
      <c r="D921" s="69"/>
      <c r="E921" s="69"/>
      <c r="F921" s="69"/>
      <c r="G921" s="69"/>
    </row>
    <row r="922" spans="2:7" x14ac:dyDescent="0.2">
      <c r="B922" s="69"/>
      <c r="C922" s="69"/>
      <c r="D922" s="69"/>
      <c r="E922" s="69"/>
      <c r="F922" s="69"/>
      <c r="G922" s="69"/>
    </row>
    <row r="923" spans="2:7" x14ac:dyDescent="0.2">
      <c r="B923" s="69"/>
      <c r="C923" s="69"/>
      <c r="D923" s="69"/>
      <c r="E923" s="69"/>
      <c r="F923" s="69"/>
      <c r="G923" s="69"/>
    </row>
    <row r="924" spans="2:7" x14ac:dyDescent="0.2">
      <c r="B924" s="69"/>
      <c r="C924" s="69"/>
      <c r="D924" s="69"/>
      <c r="E924" s="69"/>
      <c r="F924" s="69"/>
      <c r="G924" s="69"/>
    </row>
    <row r="925" spans="2:7" x14ac:dyDescent="0.2">
      <c r="B925" s="69"/>
      <c r="C925" s="69"/>
      <c r="D925" s="69"/>
      <c r="E925" s="69"/>
      <c r="F925" s="69"/>
      <c r="G925" s="69"/>
    </row>
    <row r="926" spans="2:7" x14ac:dyDescent="0.2">
      <c r="B926" s="69"/>
      <c r="C926" s="69"/>
      <c r="D926" s="69"/>
      <c r="E926" s="69"/>
      <c r="F926" s="69"/>
      <c r="G926" s="69"/>
    </row>
    <row r="927" spans="2:7" x14ac:dyDescent="0.2">
      <c r="B927" s="69"/>
      <c r="C927" s="69"/>
      <c r="D927" s="69"/>
      <c r="E927" s="69"/>
      <c r="F927" s="69"/>
      <c r="G927" s="69"/>
    </row>
    <row r="928" spans="2:7" x14ac:dyDescent="0.2">
      <c r="B928" s="69"/>
      <c r="C928" s="69"/>
      <c r="D928" s="69"/>
      <c r="E928" s="69"/>
      <c r="F928" s="69"/>
      <c r="G928" s="69"/>
    </row>
    <row r="929" spans="2:7" x14ac:dyDescent="0.2">
      <c r="B929" s="69"/>
      <c r="C929" s="69"/>
      <c r="D929" s="69"/>
      <c r="E929" s="69"/>
      <c r="F929" s="69"/>
      <c r="G929" s="69"/>
    </row>
    <row r="930" spans="2:7" x14ac:dyDescent="0.2">
      <c r="B930" s="69"/>
      <c r="C930" s="69"/>
      <c r="D930" s="69"/>
      <c r="E930" s="69"/>
      <c r="F930" s="69"/>
      <c r="G930" s="69"/>
    </row>
    <row r="931" spans="2:7" x14ac:dyDescent="0.2">
      <c r="B931" s="69"/>
      <c r="C931" s="69"/>
      <c r="D931" s="69"/>
      <c r="E931" s="69"/>
      <c r="F931" s="69"/>
      <c r="G931" s="69"/>
    </row>
    <row r="932" spans="2:7" x14ac:dyDescent="0.2">
      <c r="B932" s="69"/>
      <c r="C932" s="69"/>
      <c r="D932" s="69"/>
      <c r="E932" s="69"/>
      <c r="F932" s="69"/>
      <c r="G932" s="69"/>
    </row>
    <row r="933" spans="2:7" x14ac:dyDescent="0.2">
      <c r="B933" s="69"/>
      <c r="C933" s="69"/>
      <c r="D933" s="69"/>
      <c r="E933" s="69"/>
      <c r="F933" s="69"/>
      <c r="G933" s="69"/>
    </row>
    <row r="934" spans="2:7" x14ac:dyDescent="0.2">
      <c r="B934" s="69"/>
      <c r="C934" s="69"/>
      <c r="D934" s="69"/>
      <c r="E934" s="69"/>
      <c r="F934" s="69"/>
      <c r="G934" s="69"/>
    </row>
    <row r="935" spans="2:7" x14ac:dyDescent="0.2">
      <c r="B935" s="69"/>
      <c r="C935" s="69"/>
      <c r="D935" s="69"/>
      <c r="E935" s="69"/>
      <c r="F935" s="69"/>
      <c r="G935" s="69"/>
    </row>
    <row r="936" spans="2:7" x14ac:dyDescent="0.2">
      <c r="B936" s="69"/>
      <c r="C936" s="69"/>
      <c r="D936" s="69"/>
      <c r="E936" s="69"/>
      <c r="F936" s="69"/>
      <c r="G936" s="69"/>
    </row>
    <row r="937" spans="2:7" x14ac:dyDescent="0.2">
      <c r="B937" s="69"/>
      <c r="C937" s="69"/>
      <c r="D937" s="69"/>
      <c r="E937" s="69"/>
      <c r="F937" s="69"/>
      <c r="G937" s="69"/>
    </row>
    <row r="938" spans="2:7" x14ac:dyDescent="0.2">
      <c r="B938" s="69"/>
      <c r="C938" s="69"/>
      <c r="D938" s="69"/>
      <c r="E938" s="69"/>
      <c r="F938" s="69"/>
      <c r="G938" s="69"/>
    </row>
    <row r="939" spans="2:7" x14ac:dyDescent="0.2">
      <c r="B939" s="69"/>
      <c r="C939" s="69"/>
      <c r="D939" s="69"/>
      <c r="E939" s="69"/>
      <c r="F939" s="69"/>
      <c r="G939" s="69"/>
    </row>
    <row r="940" spans="2:7" x14ac:dyDescent="0.2">
      <c r="B940" s="69"/>
      <c r="C940" s="69"/>
      <c r="D940" s="69"/>
      <c r="E940" s="69"/>
      <c r="F940" s="69"/>
      <c r="G940" s="69"/>
    </row>
    <row r="941" spans="2:7" x14ac:dyDescent="0.2">
      <c r="B941" s="69"/>
      <c r="C941" s="69"/>
      <c r="D941" s="69"/>
      <c r="E941" s="69"/>
      <c r="F941" s="69"/>
      <c r="G941" s="69"/>
    </row>
    <row r="942" spans="2:7" x14ac:dyDescent="0.2">
      <c r="B942" s="69"/>
      <c r="C942" s="69"/>
      <c r="D942" s="69"/>
      <c r="E942" s="69"/>
      <c r="F942" s="69"/>
      <c r="G942" s="69"/>
    </row>
    <row r="943" spans="2:7" x14ac:dyDescent="0.2">
      <c r="B943" s="69"/>
      <c r="C943" s="69"/>
      <c r="D943" s="69"/>
      <c r="E943" s="69"/>
      <c r="F943" s="69"/>
      <c r="G943" s="69"/>
    </row>
    <row r="944" spans="2:7" x14ac:dyDescent="0.2">
      <c r="B944" s="69"/>
      <c r="C944" s="69"/>
      <c r="D944" s="69"/>
      <c r="E944" s="69"/>
      <c r="F944" s="69"/>
      <c r="G944" s="69"/>
    </row>
    <row r="945" spans="2:7" x14ac:dyDescent="0.2">
      <c r="B945" s="69"/>
      <c r="C945" s="69"/>
      <c r="D945" s="69"/>
      <c r="E945" s="69"/>
      <c r="F945" s="69"/>
      <c r="G945" s="69"/>
    </row>
    <row r="946" spans="2:7" x14ac:dyDescent="0.2">
      <c r="B946" s="69"/>
      <c r="C946" s="69"/>
      <c r="D946" s="69"/>
      <c r="E946" s="69"/>
      <c r="F946" s="69"/>
      <c r="G946" s="69"/>
    </row>
    <row r="947" spans="2:7" x14ac:dyDescent="0.2">
      <c r="B947" s="69"/>
      <c r="C947" s="69"/>
      <c r="D947" s="69"/>
      <c r="E947" s="69"/>
      <c r="F947" s="69"/>
      <c r="G947" s="69"/>
    </row>
    <row r="948" spans="2:7" x14ac:dyDescent="0.2">
      <c r="B948" s="69"/>
      <c r="C948" s="69"/>
      <c r="D948" s="69"/>
      <c r="E948" s="69"/>
      <c r="F948" s="69"/>
      <c r="G948" s="69"/>
    </row>
    <row r="949" spans="2:7" x14ac:dyDescent="0.2">
      <c r="B949" s="69"/>
      <c r="C949" s="69"/>
      <c r="D949" s="69"/>
      <c r="E949" s="69"/>
      <c r="F949" s="69"/>
      <c r="G949" s="69"/>
    </row>
    <row r="950" spans="2:7" x14ac:dyDescent="0.2">
      <c r="B950" s="69"/>
      <c r="C950" s="69"/>
      <c r="D950" s="69"/>
      <c r="E950" s="69"/>
      <c r="F950" s="69"/>
      <c r="G950" s="69"/>
    </row>
    <row r="951" spans="2:7" x14ac:dyDescent="0.2">
      <c r="B951" s="69"/>
      <c r="C951" s="69"/>
      <c r="D951" s="69"/>
      <c r="E951" s="69"/>
      <c r="F951" s="69"/>
      <c r="G951" s="69"/>
    </row>
    <row r="952" spans="2:7" x14ac:dyDescent="0.2">
      <c r="B952" s="69"/>
      <c r="C952" s="69"/>
      <c r="D952" s="69"/>
      <c r="E952" s="69"/>
      <c r="F952" s="69"/>
      <c r="G952" s="69"/>
    </row>
    <row r="953" spans="2:7" x14ac:dyDescent="0.2">
      <c r="B953" s="69"/>
      <c r="C953" s="69"/>
      <c r="D953" s="69"/>
      <c r="E953" s="69"/>
      <c r="F953" s="69"/>
      <c r="G953" s="69"/>
    </row>
    <row r="954" spans="2:7" x14ac:dyDescent="0.2">
      <c r="B954" s="69"/>
      <c r="C954" s="69"/>
      <c r="D954" s="69"/>
      <c r="E954" s="69"/>
      <c r="F954" s="69"/>
      <c r="G954" s="69"/>
    </row>
    <row r="955" spans="2:7" x14ac:dyDescent="0.2">
      <c r="B955" s="69"/>
      <c r="C955" s="69"/>
      <c r="D955" s="69"/>
      <c r="E955" s="69"/>
      <c r="F955" s="69"/>
      <c r="G955" s="69"/>
    </row>
    <row r="956" spans="2:7" x14ac:dyDescent="0.2">
      <c r="B956" s="69"/>
      <c r="C956" s="69"/>
      <c r="D956" s="69"/>
      <c r="E956" s="69"/>
      <c r="F956" s="69"/>
      <c r="G956" s="69"/>
    </row>
    <row r="957" spans="2:7" x14ac:dyDescent="0.2">
      <c r="B957" s="69"/>
      <c r="C957" s="69"/>
      <c r="D957" s="69"/>
      <c r="E957" s="69"/>
      <c r="F957" s="69"/>
      <c r="G957" s="69"/>
    </row>
    <row r="958" spans="2:7" x14ac:dyDescent="0.2">
      <c r="B958" s="69"/>
      <c r="C958" s="69"/>
      <c r="D958" s="69"/>
      <c r="E958" s="69"/>
      <c r="F958" s="69"/>
      <c r="G958" s="69"/>
    </row>
    <row r="959" spans="2:7" x14ac:dyDescent="0.2">
      <c r="B959" s="69"/>
      <c r="C959" s="69"/>
      <c r="D959" s="69"/>
      <c r="E959" s="69"/>
      <c r="F959" s="69"/>
      <c r="G959" s="69"/>
    </row>
    <row r="960" spans="2:7" x14ac:dyDescent="0.2">
      <c r="B960" s="69"/>
      <c r="C960" s="69"/>
      <c r="D960" s="69"/>
      <c r="E960" s="69"/>
      <c r="F960" s="69"/>
      <c r="G960" s="69"/>
    </row>
    <row r="961" spans="2:7" x14ac:dyDescent="0.2">
      <c r="B961" s="69"/>
      <c r="C961" s="69"/>
      <c r="D961" s="69"/>
      <c r="E961" s="69"/>
      <c r="F961" s="69"/>
      <c r="G961" s="69"/>
    </row>
    <row r="962" spans="2:7" x14ac:dyDescent="0.2">
      <c r="B962" s="69"/>
      <c r="C962" s="69"/>
      <c r="D962" s="69"/>
      <c r="E962" s="69"/>
      <c r="F962" s="69"/>
      <c r="G962" s="69"/>
    </row>
    <row r="963" spans="2:7" x14ac:dyDescent="0.2">
      <c r="B963" s="69"/>
      <c r="C963" s="69"/>
      <c r="D963" s="69"/>
      <c r="E963" s="69"/>
      <c r="F963" s="69"/>
      <c r="G963" s="69"/>
    </row>
    <row r="964" spans="2:7" x14ac:dyDescent="0.2">
      <c r="B964" s="69"/>
      <c r="C964" s="69"/>
      <c r="D964" s="69"/>
      <c r="E964" s="69"/>
      <c r="F964" s="69"/>
      <c r="G964" s="69"/>
    </row>
    <row r="965" spans="2:7" x14ac:dyDescent="0.2">
      <c r="B965" s="69"/>
      <c r="C965" s="69"/>
      <c r="D965" s="69"/>
      <c r="E965" s="69"/>
      <c r="F965" s="69"/>
      <c r="G965" s="69"/>
    </row>
    <row r="966" spans="2:7" x14ac:dyDescent="0.2">
      <c r="B966" s="69"/>
      <c r="C966" s="69"/>
      <c r="D966" s="69"/>
      <c r="E966" s="69"/>
      <c r="F966" s="69"/>
      <c r="G966" s="69"/>
    </row>
    <row r="967" spans="2:7" x14ac:dyDescent="0.2">
      <c r="B967" s="69"/>
      <c r="C967" s="69"/>
      <c r="D967" s="69"/>
      <c r="E967" s="69"/>
      <c r="F967" s="69"/>
      <c r="G967" s="69"/>
    </row>
    <row r="968" spans="2:7" x14ac:dyDescent="0.2">
      <c r="B968" s="69"/>
      <c r="C968" s="69"/>
      <c r="D968" s="69"/>
      <c r="E968" s="69"/>
      <c r="F968" s="69"/>
      <c r="G968" s="69"/>
    </row>
    <row r="969" spans="2:7" x14ac:dyDescent="0.2">
      <c r="B969" s="69"/>
      <c r="C969" s="69"/>
      <c r="D969" s="69"/>
      <c r="E969" s="69"/>
      <c r="F969" s="69"/>
      <c r="G969" s="69"/>
    </row>
    <row r="970" spans="2:7" x14ac:dyDescent="0.2">
      <c r="B970" s="69"/>
      <c r="C970" s="69"/>
      <c r="D970" s="69"/>
      <c r="E970" s="69"/>
      <c r="F970" s="69"/>
      <c r="G970" s="69"/>
    </row>
    <row r="971" spans="2:7" x14ac:dyDescent="0.2">
      <c r="B971" s="69"/>
      <c r="C971" s="69"/>
      <c r="D971" s="69"/>
      <c r="E971" s="69"/>
      <c r="F971" s="69"/>
      <c r="G971" s="69"/>
    </row>
    <row r="972" spans="2:7" x14ac:dyDescent="0.2">
      <c r="B972" s="69"/>
      <c r="C972" s="69"/>
      <c r="D972" s="69"/>
      <c r="E972" s="69"/>
      <c r="F972" s="69"/>
      <c r="G972" s="69"/>
    </row>
    <row r="973" spans="2:7" x14ac:dyDescent="0.2">
      <c r="B973" s="69"/>
      <c r="C973" s="69"/>
      <c r="D973" s="69"/>
      <c r="E973" s="69"/>
      <c r="F973" s="69"/>
      <c r="G973" s="69"/>
    </row>
    <row r="974" spans="2:7" x14ac:dyDescent="0.2">
      <c r="B974" s="69"/>
      <c r="C974" s="69"/>
      <c r="D974" s="69"/>
      <c r="E974" s="69"/>
      <c r="F974" s="69"/>
      <c r="G974" s="69"/>
    </row>
    <row r="975" spans="2:7" x14ac:dyDescent="0.2">
      <c r="B975" s="69"/>
      <c r="C975" s="69"/>
      <c r="D975" s="69"/>
      <c r="E975" s="69"/>
      <c r="F975" s="69"/>
      <c r="G975" s="69"/>
    </row>
    <row r="976" spans="2:7" x14ac:dyDescent="0.2">
      <c r="B976" s="69"/>
      <c r="C976" s="69"/>
      <c r="D976" s="69"/>
      <c r="E976" s="69"/>
      <c r="F976" s="69"/>
      <c r="G976" s="69"/>
    </row>
    <row r="977" spans="2:7" x14ac:dyDescent="0.2">
      <c r="B977" s="69"/>
      <c r="C977" s="69"/>
      <c r="D977" s="69"/>
      <c r="E977" s="69"/>
      <c r="F977" s="69"/>
      <c r="G977" s="69"/>
    </row>
    <row r="978" spans="2:7" x14ac:dyDescent="0.2">
      <c r="B978" s="69"/>
      <c r="C978" s="69"/>
      <c r="D978" s="69"/>
      <c r="E978" s="69"/>
      <c r="F978" s="69"/>
      <c r="G978" s="69"/>
    </row>
    <row r="979" spans="2:7" x14ac:dyDescent="0.2">
      <c r="B979" s="69"/>
      <c r="C979" s="69"/>
      <c r="D979" s="69"/>
      <c r="E979" s="69"/>
      <c r="F979" s="69"/>
      <c r="G979" s="69"/>
    </row>
    <row r="980" spans="2:7" x14ac:dyDescent="0.2">
      <c r="B980" s="69"/>
      <c r="C980" s="69"/>
      <c r="D980" s="69"/>
      <c r="E980" s="69"/>
      <c r="F980" s="69"/>
      <c r="G980" s="69"/>
    </row>
    <row r="981" spans="2:7" x14ac:dyDescent="0.2">
      <c r="B981" s="69"/>
      <c r="C981" s="69"/>
      <c r="D981" s="69"/>
      <c r="E981" s="69"/>
      <c r="F981" s="69"/>
      <c r="G981" s="69"/>
    </row>
    <row r="982" spans="2:7" x14ac:dyDescent="0.2">
      <c r="B982" s="69"/>
      <c r="C982" s="69"/>
      <c r="D982" s="69"/>
      <c r="E982" s="69"/>
      <c r="F982" s="69"/>
      <c r="G982" s="69"/>
    </row>
    <row r="983" spans="2:7" x14ac:dyDescent="0.2">
      <c r="B983" s="69"/>
      <c r="C983" s="69"/>
      <c r="D983" s="69"/>
      <c r="E983" s="69"/>
      <c r="F983" s="69"/>
      <c r="G983" s="69"/>
    </row>
    <row r="984" spans="2:7" x14ac:dyDescent="0.2">
      <c r="B984" s="69"/>
      <c r="C984" s="69"/>
      <c r="D984" s="69"/>
      <c r="E984" s="69"/>
      <c r="F984" s="69"/>
      <c r="G984" s="69"/>
    </row>
    <row r="985" spans="2:7" x14ac:dyDescent="0.2">
      <c r="B985" s="69"/>
      <c r="C985" s="69"/>
      <c r="D985" s="69"/>
      <c r="E985" s="69"/>
      <c r="F985" s="69"/>
      <c r="G985" s="69"/>
    </row>
    <row r="986" spans="2:7" x14ac:dyDescent="0.2">
      <c r="B986" s="69"/>
      <c r="C986" s="69"/>
      <c r="D986" s="69"/>
      <c r="E986" s="69"/>
      <c r="F986" s="69"/>
      <c r="G986" s="69"/>
    </row>
    <row r="987" spans="2:7" x14ac:dyDescent="0.2">
      <c r="B987" s="69"/>
      <c r="C987" s="69"/>
      <c r="D987" s="69"/>
      <c r="E987" s="69"/>
      <c r="F987" s="69"/>
      <c r="G987" s="69"/>
    </row>
    <row r="988" spans="2:7" x14ac:dyDescent="0.2">
      <c r="B988" s="69"/>
      <c r="C988" s="69"/>
      <c r="D988" s="69"/>
      <c r="E988" s="69"/>
      <c r="F988" s="69"/>
      <c r="G988" s="69"/>
    </row>
    <row r="989" spans="2:7" x14ac:dyDescent="0.2">
      <c r="B989" s="69"/>
      <c r="C989" s="69"/>
      <c r="D989" s="69"/>
      <c r="E989" s="69"/>
      <c r="F989" s="69"/>
      <c r="G989" s="69"/>
    </row>
    <row r="990" spans="2:7" x14ac:dyDescent="0.2">
      <c r="B990" s="69"/>
      <c r="C990" s="69"/>
      <c r="D990" s="69"/>
      <c r="E990" s="69"/>
      <c r="F990" s="69"/>
      <c r="G990" s="69"/>
    </row>
    <row r="991" spans="2:7" x14ac:dyDescent="0.2">
      <c r="B991" s="69"/>
      <c r="C991" s="69"/>
      <c r="D991" s="69"/>
      <c r="E991" s="69"/>
      <c r="F991" s="69"/>
      <c r="G991" s="69"/>
    </row>
    <row r="992" spans="2:7" x14ac:dyDescent="0.2">
      <c r="B992" s="69"/>
      <c r="C992" s="69"/>
      <c r="D992" s="69"/>
      <c r="E992" s="69"/>
      <c r="F992" s="69"/>
      <c r="G992" s="69"/>
    </row>
    <row r="993" spans="2:7" x14ac:dyDescent="0.2">
      <c r="B993" s="69"/>
      <c r="C993" s="69"/>
      <c r="D993" s="69"/>
      <c r="E993" s="69"/>
      <c r="F993" s="69"/>
      <c r="G993" s="69"/>
    </row>
    <row r="994" spans="2:7" x14ac:dyDescent="0.2">
      <c r="B994" s="69"/>
      <c r="C994" s="69"/>
      <c r="D994" s="69"/>
      <c r="E994" s="69"/>
      <c r="F994" s="69"/>
      <c r="G994" s="69"/>
    </row>
    <row r="995" spans="2:7" x14ac:dyDescent="0.2">
      <c r="B995" s="69"/>
      <c r="C995" s="69"/>
      <c r="D995" s="69"/>
      <c r="E995" s="69"/>
      <c r="F995" s="69"/>
      <c r="G995" s="69"/>
    </row>
    <row r="996" spans="2:7" x14ac:dyDescent="0.2">
      <c r="B996" s="69"/>
      <c r="C996" s="69"/>
      <c r="D996" s="69"/>
      <c r="E996" s="69"/>
      <c r="F996" s="69"/>
      <c r="G996" s="69"/>
    </row>
    <row r="997" spans="2:7" x14ac:dyDescent="0.2">
      <c r="B997" s="69"/>
      <c r="C997" s="69"/>
      <c r="D997" s="69"/>
      <c r="E997" s="69"/>
      <c r="F997" s="69"/>
      <c r="G997" s="69"/>
    </row>
    <row r="998" spans="2:7" x14ac:dyDescent="0.2">
      <c r="B998" s="69"/>
      <c r="C998" s="69"/>
      <c r="D998" s="69"/>
      <c r="E998" s="69"/>
      <c r="F998" s="69"/>
      <c r="G998" s="69"/>
    </row>
    <row r="999" spans="2:7" x14ac:dyDescent="0.2">
      <c r="B999" s="69"/>
      <c r="C999" s="69"/>
      <c r="D999" s="69"/>
      <c r="E999" s="69"/>
      <c r="F999" s="69"/>
      <c r="G999" s="69"/>
    </row>
    <row r="1000" spans="2:7" x14ac:dyDescent="0.2">
      <c r="B1000" s="69"/>
      <c r="C1000" s="69"/>
      <c r="D1000" s="69"/>
      <c r="E1000" s="69"/>
      <c r="F1000" s="69"/>
      <c r="G1000" s="69"/>
    </row>
    <row r="1001" spans="2:7" x14ac:dyDescent="0.2">
      <c r="B1001" s="69"/>
      <c r="C1001" s="69"/>
      <c r="D1001" s="69"/>
      <c r="E1001" s="69"/>
      <c r="F1001" s="69"/>
      <c r="G1001" s="69"/>
    </row>
    <row r="1002" spans="2:7" x14ac:dyDescent="0.2">
      <c r="B1002" s="69"/>
      <c r="C1002" s="69"/>
      <c r="D1002" s="69"/>
      <c r="E1002" s="69"/>
      <c r="F1002" s="69"/>
      <c r="G1002" s="69"/>
    </row>
    <row r="1003" spans="2:7" x14ac:dyDescent="0.2">
      <c r="B1003" s="69"/>
      <c r="C1003" s="69"/>
      <c r="D1003" s="69"/>
      <c r="E1003" s="69"/>
      <c r="F1003" s="69"/>
      <c r="G1003" s="69"/>
    </row>
    <row r="1004" spans="2:7" x14ac:dyDescent="0.2">
      <c r="B1004" s="69"/>
      <c r="C1004" s="69"/>
      <c r="D1004" s="69"/>
      <c r="E1004" s="69"/>
      <c r="F1004" s="69"/>
      <c r="G1004" s="69"/>
    </row>
    <row r="1005" spans="2:7" x14ac:dyDescent="0.2">
      <c r="B1005" s="69"/>
      <c r="C1005" s="69"/>
      <c r="D1005" s="69"/>
      <c r="E1005" s="69"/>
      <c r="F1005" s="69"/>
      <c r="G1005" s="69"/>
    </row>
    <row r="1006" spans="2:7" x14ac:dyDescent="0.2">
      <c r="B1006" s="69"/>
      <c r="C1006" s="69"/>
      <c r="D1006" s="69"/>
      <c r="E1006" s="69"/>
      <c r="F1006" s="69"/>
      <c r="G1006" s="69"/>
    </row>
    <row r="1007" spans="2:7" x14ac:dyDescent="0.2">
      <c r="B1007" s="69"/>
      <c r="C1007" s="69"/>
      <c r="D1007" s="69"/>
      <c r="E1007" s="69"/>
      <c r="F1007" s="69"/>
      <c r="G1007" s="69"/>
    </row>
    <row r="1008" spans="2:7" x14ac:dyDescent="0.2">
      <c r="B1008" s="69"/>
      <c r="C1008" s="69"/>
      <c r="D1008" s="69"/>
      <c r="E1008" s="69"/>
      <c r="F1008" s="69"/>
      <c r="G1008" s="69"/>
    </row>
    <row r="1009" spans="2:7" x14ac:dyDescent="0.2">
      <c r="B1009" s="69"/>
      <c r="C1009" s="69"/>
      <c r="D1009" s="69"/>
      <c r="E1009" s="69"/>
      <c r="F1009" s="69"/>
      <c r="G1009" s="69"/>
    </row>
    <row r="1010" spans="2:7" x14ac:dyDescent="0.2">
      <c r="B1010" s="69"/>
      <c r="C1010" s="69"/>
      <c r="D1010" s="69"/>
      <c r="E1010" s="69"/>
      <c r="F1010" s="69"/>
      <c r="G1010" s="69"/>
    </row>
    <row r="1011" spans="2:7" x14ac:dyDescent="0.2">
      <c r="B1011" s="69"/>
      <c r="C1011" s="69"/>
      <c r="D1011" s="69"/>
      <c r="E1011" s="69"/>
      <c r="F1011" s="69"/>
      <c r="G1011" s="69"/>
    </row>
    <row r="1012" spans="2:7" x14ac:dyDescent="0.2">
      <c r="B1012" s="69"/>
      <c r="C1012" s="69"/>
      <c r="D1012" s="69"/>
      <c r="E1012" s="69"/>
      <c r="F1012" s="69"/>
      <c r="G1012" s="69"/>
    </row>
    <row r="1013" spans="2:7" x14ac:dyDescent="0.2">
      <c r="B1013" s="69"/>
      <c r="C1013" s="69"/>
      <c r="D1013" s="69"/>
      <c r="E1013" s="69"/>
      <c r="F1013" s="69"/>
      <c r="G1013" s="69"/>
    </row>
    <row r="1014" spans="2:7" x14ac:dyDescent="0.2">
      <c r="B1014" s="69"/>
      <c r="C1014" s="69"/>
      <c r="D1014" s="69"/>
      <c r="E1014" s="69"/>
      <c r="F1014" s="69"/>
      <c r="G1014" s="69"/>
    </row>
    <row r="1015" spans="2:7" x14ac:dyDescent="0.2">
      <c r="B1015" s="69"/>
      <c r="C1015" s="69"/>
      <c r="D1015" s="69"/>
      <c r="E1015" s="69"/>
      <c r="F1015" s="69"/>
      <c r="G1015" s="69"/>
    </row>
    <row r="1016" spans="2:7" x14ac:dyDescent="0.2">
      <c r="B1016" s="69"/>
      <c r="C1016" s="69"/>
      <c r="D1016" s="69"/>
      <c r="E1016" s="69"/>
      <c r="F1016" s="69"/>
      <c r="G1016" s="69"/>
    </row>
    <row r="1017" spans="2:7" x14ac:dyDescent="0.2">
      <c r="B1017" s="69"/>
      <c r="C1017" s="69"/>
      <c r="D1017" s="69"/>
      <c r="E1017" s="69"/>
      <c r="F1017" s="69"/>
      <c r="G1017" s="69"/>
    </row>
    <row r="1018" spans="2:7" x14ac:dyDescent="0.2">
      <c r="B1018" s="69"/>
      <c r="C1018" s="69"/>
      <c r="D1018" s="69"/>
      <c r="E1018" s="69"/>
      <c r="F1018" s="69"/>
      <c r="G1018" s="69"/>
    </row>
    <row r="1019" spans="2:7" x14ac:dyDescent="0.2">
      <c r="B1019" s="69"/>
      <c r="C1019" s="69"/>
      <c r="D1019" s="69"/>
      <c r="E1019" s="69"/>
      <c r="F1019" s="69"/>
      <c r="G1019" s="69"/>
    </row>
    <row r="1020" spans="2:7" x14ac:dyDescent="0.2">
      <c r="B1020" s="69"/>
      <c r="C1020" s="69"/>
      <c r="D1020" s="69"/>
      <c r="E1020" s="69"/>
      <c r="F1020" s="69"/>
      <c r="G1020" s="69"/>
    </row>
    <row r="1021" spans="2:7" x14ac:dyDescent="0.2">
      <c r="B1021" s="69"/>
      <c r="C1021" s="69"/>
      <c r="D1021" s="69"/>
      <c r="E1021" s="69"/>
      <c r="F1021" s="69"/>
      <c r="G1021" s="69"/>
    </row>
    <row r="1022" spans="2:7" x14ac:dyDescent="0.2">
      <c r="B1022" s="69"/>
      <c r="C1022" s="69"/>
      <c r="D1022" s="69"/>
      <c r="E1022" s="69"/>
      <c r="F1022" s="69"/>
      <c r="G1022" s="69"/>
    </row>
    <row r="1023" spans="2:7" x14ac:dyDescent="0.2">
      <c r="B1023" s="69"/>
      <c r="C1023" s="69"/>
      <c r="D1023" s="69"/>
      <c r="E1023" s="69"/>
      <c r="F1023" s="69"/>
      <c r="G1023" s="69"/>
    </row>
    <row r="1024" spans="2:7" x14ac:dyDescent="0.2">
      <c r="B1024" s="69"/>
      <c r="C1024" s="69"/>
      <c r="D1024" s="69"/>
      <c r="E1024" s="69"/>
      <c r="F1024" s="69"/>
      <c r="G1024" s="69"/>
    </row>
    <row r="1025" spans="2:7" x14ac:dyDescent="0.2">
      <c r="B1025" s="69"/>
      <c r="C1025" s="69"/>
      <c r="D1025" s="69"/>
      <c r="E1025" s="69"/>
      <c r="F1025" s="69"/>
      <c r="G1025" s="69"/>
    </row>
    <row r="1026" spans="2:7" x14ac:dyDescent="0.2">
      <c r="B1026" s="69"/>
      <c r="C1026" s="69"/>
      <c r="D1026" s="69"/>
      <c r="E1026" s="69"/>
      <c r="F1026" s="69"/>
      <c r="G1026" s="69"/>
    </row>
    <row r="1027" spans="2:7" x14ac:dyDescent="0.2">
      <c r="B1027" s="69"/>
      <c r="C1027" s="69"/>
      <c r="D1027" s="69"/>
      <c r="E1027" s="69"/>
      <c r="F1027" s="69"/>
      <c r="G1027" s="69"/>
    </row>
    <row r="1028" spans="2:7" x14ac:dyDescent="0.2">
      <c r="B1028" s="69"/>
      <c r="C1028" s="69"/>
      <c r="D1028" s="69"/>
      <c r="E1028" s="69"/>
      <c r="F1028" s="69"/>
      <c r="G1028" s="69"/>
    </row>
    <row r="1029" spans="2:7" x14ac:dyDescent="0.2">
      <c r="B1029" s="69"/>
      <c r="C1029" s="69"/>
      <c r="D1029" s="69"/>
      <c r="E1029" s="69"/>
      <c r="F1029" s="69"/>
      <c r="G1029" s="69"/>
    </row>
    <row r="1030" spans="2:7" x14ac:dyDescent="0.2">
      <c r="B1030" s="69"/>
      <c r="C1030" s="69"/>
      <c r="D1030" s="69"/>
      <c r="E1030" s="69"/>
      <c r="F1030" s="69"/>
      <c r="G1030" s="69"/>
    </row>
    <row r="1031" spans="2:7" x14ac:dyDescent="0.2">
      <c r="B1031" s="69"/>
      <c r="C1031" s="69"/>
      <c r="D1031" s="69"/>
      <c r="E1031" s="69"/>
      <c r="F1031" s="69"/>
      <c r="G1031" s="69"/>
    </row>
    <row r="1032" spans="2:7" x14ac:dyDescent="0.2">
      <c r="B1032" s="69"/>
      <c r="C1032" s="69"/>
      <c r="D1032" s="69"/>
      <c r="E1032" s="69"/>
      <c r="F1032" s="69"/>
      <c r="G1032" s="69"/>
    </row>
    <row r="1033" spans="2:7" x14ac:dyDescent="0.2">
      <c r="B1033" s="69"/>
      <c r="C1033" s="69"/>
      <c r="D1033" s="69"/>
      <c r="E1033" s="69"/>
      <c r="F1033" s="69"/>
      <c r="G1033" s="69"/>
    </row>
    <row r="1034" spans="2:7" x14ac:dyDescent="0.2">
      <c r="B1034" s="69"/>
      <c r="C1034" s="69"/>
      <c r="D1034" s="69"/>
      <c r="E1034" s="69"/>
      <c r="F1034" s="69"/>
      <c r="G1034" s="69"/>
    </row>
    <row r="1035" spans="2:7" x14ac:dyDescent="0.2">
      <c r="B1035" s="69"/>
      <c r="C1035" s="69"/>
      <c r="D1035" s="69"/>
      <c r="E1035" s="69"/>
      <c r="F1035" s="69"/>
      <c r="G1035" s="69"/>
    </row>
    <row r="1036" spans="2:7" x14ac:dyDescent="0.2">
      <c r="B1036" s="69"/>
      <c r="C1036" s="69"/>
      <c r="D1036" s="69"/>
      <c r="E1036" s="69"/>
      <c r="F1036" s="69"/>
      <c r="G1036" s="69"/>
    </row>
    <row r="1037" spans="2:7" x14ac:dyDescent="0.2">
      <c r="B1037" s="69"/>
      <c r="C1037" s="69"/>
      <c r="D1037" s="69"/>
      <c r="E1037" s="69"/>
      <c r="F1037" s="69"/>
      <c r="G1037" s="69"/>
    </row>
    <row r="1038" spans="2:7" x14ac:dyDescent="0.2">
      <c r="B1038" s="69"/>
      <c r="C1038" s="69"/>
      <c r="D1038" s="69"/>
      <c r="E1038" s="69"/>
      <c r="F1038" s="69"/>
      <c r="G1038" s="69"/>
    </row>
    <row r="1039" spans="2:7" x14ac:dyDescent="0.2">
      <c r="B1039" s="69"/>
      <c r="C1039" s="69"/>
      <c r="D1039" s="69"/>
      <c r="E1039" s="69"/>
      <c r="F1039" s="69"/>
      <c r="G1039" s="69"/>
    </row>
    <row r="1040" spans="2:7" x14ac:dyDescent="0.2">
      <c r="B1040" s="69"/>
      <c r="C1040" s="69"/>
      <c r="D1040" s="69"/>
      <c r="E1040" s="69"/>
      <c r="F1040" s="69"/>
      <c r="G1040" s="69"/>
    </row>
    <row r="1041" spans="2:7" x14ac:dyDescent="0.2">
      <c r="B1041" s="69"/>
      <c r="C1041" s="69"/>
      <c r="D1041" s="69"/>
      <c r="E1041" s="69"/>
      <c r="F1041" s="69"/>
      <c r="G1041" s="69"/>
    </row>
    <row r="1042" spans="2:7" x14ac:dyDescent="0.2">
      <c r="B1042" s="69"/>
      <c r="C1042" s="69"/>
      <c r="D1042" s="69"/>
      <c r="E1042" s="69"/>
      <c r="F1042" s="69"/>
      <c r="G1042" s="69"/>
    </row>
    <row r="1043" spans="2:7" x14ac:dyDescent="0.2">
      <c r="B1043" s="69"/>
      <c r="C1043" s="69"/>
      <c r="D1043" s="69"/>
      <c r="E1043" s="69"/>
      <c r="F1043" s="69"/>
      <c r="G1043" s="69"/>
    </row>
    <row r="1044" spans="2:7" x14ac:dyDescent="0.2">
      <c r="B1044" s="69"/>
      <c r="C1044" s="69"/>
      <c r="D1044" s="69"/>
      <c r="E1044" s="69"/>
      <c r="F1044" s="69"/>
      <c r="G1044" s="69"/>
    </row>
    <row r="1045" spans="2:7" x14ac:dyDescent="0.2">
      <c r="B1045" s="69"/>
      <c r="C1045" s="69"/>
      <c r="D1045" s="69"/>
      <c r="E1045" s="69"/>
      <c r="F1045" s="69"/>
      <c r="G1045" s="69"/>
    </row>
    <row r="1046" spans="2:7" x14ac:dyDescent="0.2">
      <c r="B1046" s="69"/>
      <c r="C1046" s="69"/>
      <c r="D1046" s="69"/>
      <c r="E1046" s="69"/>
      <c r="F1046" s="69"/>
      <c r="G1046" s="69"/>
    </row>
    <row r="1047" spans="2:7" x14ac:dyDescent="0.2">
      <c r="B1047" s="69"/>
      <c r="C1047" s="69"/>
      <c r="D1047" s="69"/>
      <c r="E1047" s="69"/>
      <c r="F1047" s="69"/>
      <c r="G1047" s="69"/>
    </row>
    <row r="1048" spans="2:7" x14ac:dyDescent="0.2">
      <c r="B1048" s="69"/>
      <c r="C1048" s="69"/>
      <c r="D1048" s="69"/>
      <c r="E1048" s="69"/>
      <c r="F1048" s="69"/>
      <c r="G1048" s="69"/>
    </row>
    <row r="1049" spans="2:7" x14ac:dyDescent="0.2">
      <c r="B1049" s="69"/>
      <c r="C1049" s="69"/>
      <c r="D1049" s="69"/>
      <c r="E1049" s="69"/>
      <c r="F1049" s="69"/>
      <c r="G1049" s="69"/>
    </row>
    <row r="1050" spans="2:7" x14ac:dyDescent="0.2">
      <c r="B1050" s="69"/>
      <c r="C1050" s="69"/>
      <c r="D1050" s="69"/>
      <c r="E1050" s="69"/>
      <c r="F1050" s="69"/>
      <c r="G1050" s="69"/>
    </row>
    <row r="1051" spans="2:7" x14ac:dyDescent="0.2">
      <c r="B1051" s="69"/>
      <c r="C1051" s="69"/>
      <c r="D1051" s="69"/>
      <c r="E1051" s="69"/>
      <c r="F1051" s="69"/>
      <c r="G1051" s="69"/>
    </row>
    <row r="1052" spans="2:7" x14ac:dyDescent="0.2">
      <c r="B1052" s="69"/>
      <c r="C1052" s="69"/>
      <c r="D1052" s="69"/>
      <c r="E1052" s="69"/>
      <c r="F1052" s="69"/>
      <c r="G1052" s="69"/>
    </row>
    <row r="1053" spans="2:7" x14ac:dyDescent="0.2">
      <c r="B1053" s="69"/>
      <c r="C1053" s="69"/>
      <c r="D1053" s="69"/>
      <c r="E1053" s="69"/>
      <c r="F1053" s="69"/>
      <c r="G1053" s="69"/>
    </row>
    <row r="1054" spans="2:7" x14ac:dyDescent="0.2">
      <c r="B1054" s="69"/>
      <c r="C1054" s="69"/>
      <c r="D1054" s="69"/>
      <c r="E1054" s="69"/>
      <c r="F1054" s="69"/>
      <c r="G1054" s="69"/>
    </row>
    <row r="1055" spans="2:7" x14ac:dyDescent="0.2">
      <c r="B1055" s="69"/>
      <c r="C1055" s="69"/>
      <c r="D1055" s="69"/>
      <c r="E1055" s="69"/>
      <c r="F1055" s="69"/>
      <c r="G1055" s="69"/>
    </row>
    <row r="1056" spans="2:7" x14ac:dyDescent="0.2">
      <c r="B1056" s="69"/>
      <c r="C1056" s="69"/>
      <c r="D1056" s="69"/>
      <c r="E1056" s="69"/>
      <c r="F1056" s="69"/>
      <c r="G1056" s="69"/>
    </row>
    <row r="1057" spans="2:7" x14ac:dyDescent="0.2">
      <c r="B1057" s="69"/>
      <c r="C1057" s="69"/>
      <c r="D1057" s="69"/>
      <c r="E1057" s="69"/>
      <c r="F1057" s="69"/>
      <c r="G1057" s="69"/>
    </row>
    <row r="1058" spans="2:7" x14ac:dyDescent="0.2">
      <c r="B1058" s="69"/>
      <c r="C1058" s="69"/>
      <c r="D1058" s="69"/>
      <c r="E1058" s="69"/>
      <c r="F1058" s="69"/>
      <c r="G1058" s="69"/>
    </row>
    <row r="1059" spans="2:7" x14ac:dyDescent="0.2">
      <c r="B1059" s="69"/>
      <c r="C1059" s="69"/>
      <c r="D1059" s="69"/>
      <c r="E1059" s="69"/>
      <c r="F1059" s="69"/>
      <c r="G1059" s="69"/>
    </row>
    <row r="1060" spans="2:7" x14ac:dyDescent="0.2">
      <c r="B1060" s="69"/>
      <c r="C1060" s="69"/>
      <c r="D1060" s="69"/>
      <c r="E1060" s="69"/>
      <c r="F1060" s="69"/>
      <c r="G1060" s="69"/>
    </row>
    <row r="1061" spans="2:7" x14ac:dyDescent="0.2">
      <c r="B1061" s="69"/>
      <c r="C1061" s="69"/>
      <c r="D1061" s="69"/>
      <c r="E1061" s="69"/>
      <c r="F1061" s="69"/>
      <c r="G1061" s="69"/>
    </row>
    <row r="1062" spans="2:7" x14ac:dyDescent="0.2">
      <c r="B1062" s="69"/>
      <c r="C1062" s="69"/>
      <c r="D1062" s="69"/>
      <c r="E1062" s="69"/>
      <c r="F1062" s="69"/>
      <c r="G1062" s="69"/>
    </row>
    <row r="1063" spans="2:7" x14ac:dyDescent="0.2">
      <c r="B1063" s="69"/>
      <c r="C1063" s="69"/>
      <c r="D1063" s="69"/>
      <c r="E1063" s="69"/>
      <c r="F1063" s="69"/>
      <c r="G1063" s="69"/>
    </row>
    <row r="1064" spans="2:7" x14ac:dyDescent="0.2">
      <c r="B1064" s="69"/>
      <c r="C1064" s="69"/>
      <c r="D1064" s="69"/>
      <c r="E1064" s="69"/>
      <c r="F1064" s="69"/>
      <c r="G1064" s="69"/>
    </row>
    <row r="1065" spans="2:7" x14ac:dyDescent="0.2">
      <c r="B1065" s="69"/>
      <c r="C1065" s="69"/>
      <c r="D1065" s="69"/>
      <c r="E1065" s="69"/>
      <c r="F1065" s="69"/>
      <c r="G1065" s="69"/>
    </row>
    <row r="1066" spans="2:7" x14ac:dyDescent="0.2">
      <c r="B1066" s="69"/>
      <c r="C1066" s="69"/>
      <c r="D1066" s="69"/>
      <c r="E1066" s="69"/>
      <c r="F1066" s="69"/>
      <c r="G1066" s="69"/>
    </row>
    <row r="1067" spans="2:7" x14ac:dyDescent="0.2">
      <c r="B1067" s="69"/>
      <c r="C1067" s="69"/>
      <c r="D1067" s="69"/>
      <c r="E1067" s="69"/>
      <c r="F1067" s="69"/>
      <c r="G1067" s="69"/>
    </row>
    <row r="1068" spans="2:7" x14ac:dyDescent="0.2">
      <c r="B1068" s="69"/>
      <c r="C1068" s="69"/>
      <c r="D1068" s="69"/>
      <c r="E1068" s="69"/>
      <c r="F1068" s="69"/>
      <c r="G1068" s="69"/>
    </row>
    <row r="1069" spans="2:7" x14ac:dyDescent="0.2">
      <c r="B1069" s="69"/>
      <c r="C1069" s="69"/>
      <c r="D1069" s="69"/>
      <c r="E1069" s="69"/>
      <c r="F1069" s="69"/>
      <c r="G1069" s="69"/>
    </row>
    <row r="1070" spans="2:7" x14ac:dyDescent="0.2">
      <c r="B1070" s="69"/>
      <c r="C1070" s="69"/>
      <c r="D1070" s="69"/>
      <c r="E1070" s="69"/>
      <c r="F1070" s="69"/>
      <c r="G1070" s="69"/>
    </row>
    <row r="1071" spans="2:7" x14ac:dyDescent="0.2">
      <c r="B1071" s="69"/>
      <c r="C1071" s="69"/>
      <c r="D1071" s="69"/>
      <c r="E1071" s="69"/>
      <c r="F1071" s="69"/>
      <c r="G1071" s="69"/>
    </row>
    <row r="1072" spans="2:7" x14ac:dyDescent="0.2">
      <c r="B1072" s="69"/>
      <c r="C1072" s="69"/>
      <c r="D1072" s="69"/>
      <c r="E1072" s="69"/>
      <c r="F1072" s="69"/>
      <c r="G1072" s="69"/>
    </row>
    <row r="1073" spans="2:7" x14ac:dyDescent="0.2">
      <c r="B1073" s="69"/>
      <c r="C1073" s="69"/>
      <c r="D1073" s="69"/>
      <c r="E1073" s="69"/>
      <c r="F1073" s="69"/>
      <c r="G1073" s="69"/>
    </row>
    <row r="1074" spans="2:7" x14ac:dyDescent="0.2">
      <c r="B1074" s="69"/>
      <c r="C1074" s="69"/>
      <c r="D1074" s="69"/>
      <c r="E1074" s="69"/>
      <c r="F1074" s="69"/>
      <c r="G1074" s="69"/>
    </row>
    <row r="1075" spans="2:7" x14ac:dyDescent="0.2">
      <c r="B1075" s="69"/>
      <c r="C1075" s="69"/>
      <c r="D1075" s="69"/>
      <c r="E1075" s="69"/>
      <c r="F1075" s="69"/>
      <c r="G1075" s="69"/>
    </row>
    <row r="1076" spans="2:7" x14ac:dyDescent="0.2">
      <c r="B1076" s="69"/>
      <c r="C1076" s="69"/>
      <c r="D1076" s="69"/>
      <c r="E1076" s="69"/>
      <c r="F1076" s="69"/>
      <c r="G1076" s="69"/>
    </row>
    <row r="1077" spans="2:7" x14ac:dyDescent="0.2">
      <c r="B1077" s="69"/>
      <c r="C1077" s="69"/>
      <c r="D1077" s="69"/>
      <c r="E1077" s="69"/>
      <c r="F1077" s="69"/>
      <c r="G1077" s="69"/>
    </row>
    <row r="1078" spans="2:7" x14ac:dyDescent="0.2">
      <c r="B1078" s="69"/>
      <c r="C1078" s="69"/>
      <c r="D1078" s="69"/>
      <c r="E1078" s="69"/>
      <c r="F1078" s="69"/>
      <c r="G1078" s="69"/>
    </row>
    <row r="1079" spans="2:7" x14ac:dyDescent="0.2">
      <c r="B1079" s="69"/>
      <c r="C1079" s="69"/>
      <c r="D1079" s="69"/>
      <c r="E1079" s="69"/>
      <c r="F1079" s="69"/>
      <c r="G1079" s="69"/>
    </row>
    <row r="1080" spans="2:7" x14ac:dyDescent="0.2">
      <c r="B1080" s="69"/>
      <c r="C1080" s="69"/>
      <c r="D1080" s="69"/>
      <c r="E1080" s="69"/>
      <c r="F1080" s="69"/>
      <c r="G1080" s="69"/>
    </row>
    <row r="1081" spans="2:7" x14ac:dyDescent="0.2">
      <c r="B1081" s="69"/>
      <c r="C1081" s="69"/>
      <c r="D1081" s="69"/>
      <c r="E1081" s="69"/>
      <c r="F1081" s="69"/>
      <c r="G1081" s="69"/>
    </row>
    <row r="1082" spans="2:7" x14ac:dyDescent="0.2">
      <c r="B1082" s="69"/>
      <c r="C1082" s="69"/>
      <c r="D1082" s="69"/>
      <c r="E1082" s="69"/>
      <c r="F1082" s="69"/>
      <c r="G1082" s="69"/>
    </row>
    <row r="1083" spans="2:7" x14ac:dyDescent="0.2">
      <c r="B1083" s="69"/>
      <c r="C1083" s="69"/>
      <c r="D1083" s="69"/>
      <c r="E1083" s="69"/>
      <c r="F1083" s="69"/>
      <c r="G1083" s="69"/>
    </row>
    <row r="1084" spans="2:7" x14ac:dyDescent="0.2">
      <c r="B1084" s="69"/>
      <c r="C1084" s="69"/>
      <c r="D1084" s="69"/>
      <c r="E1084" s="69"/>
      <c r="F1084" s="69"/>
      <c r="G1084" s="69"/>
    </row>
    <row r="1085" spans="2:7" x14ac:dyDescent="0.2">
      <c r="B1085" s="69"/>
      <c r="C1085" s="69"/>
      <c r="D1085" s="69"/>
      <c r="E1085" s="69"/>
      <c r="F1085" s="69"/>
      <c r="G1085" s="69"/>
    </row>
    <row r="1086" spans="2:7" x14ac:dyDescent="0.2">
      <c r="B1086" s="69"/>
      <c r="C1086" s="69"/>
      <c r="D1086" s="69"/>
      <c r="E1086" s="69"/>
      <c r="F1086" s="69"/>
      <c r="G1086" s="69"/>
    </row>
    <row r="1087" spans="2:7" x14ac:dyDescent="0.2">
      <c r="B1087" s="69"/>
      <c r="C1087" s="69"/>
      <c r="D1087" s="69"/>
      <c r="E1087" s="69"/>
      <c r="F1087" s="69"/>
      <c r="G1087" s="69"/>
    </row>
    <row r="1088" spans="2:7" x14ac:dyDescent="0.2">
      <c r="B1088" s="69"/>
      <c r="C1088" s="69"/>
      <c r="D1088" s="69"/>
      <c r="E1088" s="69"/>
      <c r="F1088" s="69"/>
      <c r="G1088" s="69"/>
    </row>
    <row r="1089" spans="2:7" x14ac:dyDescent="0.2">
      <c r="B1089" s="69"/>
      <c r="C1089" s="69"/>
      <c r="D1089" s="69"/>
      <c r="E1089" s="69"/>
      <c r="F1089" s="69"/>
      <c r="G1089" s="69"/>
    </row>
    <row r="1090" spans="2:7" x14ac:dyDescent="0.2">
      <c r="B1090" s="69"/>
      <c r="C1090" s="69"/>
      <c r="D1090" s="69"/>
      <c r="E1090" s="69"/>
      <c r="F1090" s="69"/>
      <c r="G1090" s="69"/>
    </row>
    <row r="1091" spans="2:7" x14ac:dyDescent="0.2">
      <c r="B1091" s="69"/>
      <c r="C1091" s="69"/>
      <c r="D1091" s="69"/>
      <c r="E1091" s="69"/>
      <c r="F1091" s="69"/>
      <c r="G1091" s="69"/>
    </row>
    <row r="1092" spans="2:7" x14ac:dyDescent="0.2">
      <c r="B1092" s="69"/>
      <c r="C1092" s="69"/>
      <c r="D1092" s="69"/>
      <c r="E1092" s="69"/>
      <c r="F1092" s="69"/>
      <c r="G1092" s="69"/>
    </row>
    <row r="1093" spans="2:7" x14ac:dyDescent="0.2">
      <c r="B1093" s="69"/>
      <c r="C1093" s="69"/>
      <c r="D1093" s="69"/>
      <c r="E1093" s="69"/>
      <c r="F1093" s="69"/>
      <c r="G1093" s="69"/>
    </row>
    <row r="1094" spans="2:7" x14ac:dyDescent="0.2">
      <c r="B1094" s="69"/>
      <c r="C1094" s="69"/>
      <c r="D1094" s="69"/>
      <c r="E1094" s="69"/>
      <c r="F1094" s="69"/>
      <c r="G1094" s="69"/>
    </row>
    <row r="1095" spans="2:7" x14ac:dyDescent="0.2">
      <c r="B1095" s="69"/>
      <c r="C1095" s="69"/>
      <c r="D1095" s="69"/>
      <c r="E1095" s="69"/>
      <c r="F1095" s="69"/>
      <c r="G1095" s="69"/>
    </row>
    <row r="1096" spans="2:7" x14ac:dyDescent="0.2">
      <c r="B1096" s="69"/>
      <c r="C1096" s="69"/>
      <c r="D1096" s="69"/>
      <c r="E1096" s="69"/>
      <c r="F1096" s="69"/>
      <c r="G1096" s="69"/>
    </row>
    <row r="1097" spans="2:7" x14ac:dyDescent="0.2">
      <c r="B1097" s="69"/>
      <c r="C1097" s="69"/>
      <c r="D1097" s="69"/>
      <c r="E1097" s="69"/>
      <c r="F1097" s="69"/>
      <c r="G1097" s="69"/>
    </row>
    <row r="1098" spans="2:7" x14ac:dyDescent="0.2">
      <c r="B1098" s="69"/>
      <c r="C1098" s="69"/>
      <c r="D1098" s="69"/>
      <c r="E1098" s="69"/>
      <c r="F1098" s="69"/>
      <c r="G1098" s="69"/>
    </row>
    <row r="1099" spans="2:7" x14ac:dyDescent="0.2">
      <c r="B1099" s="69"/>
      <c r="C1099" s="69"/>
      <c r="D1099" s="69"/>
      <c r="E1099" s="69"/>
      <c r="F1099" s="69"/>
      <c r="G1099" s="69"/>
    </row>
    <row r="1100" spans="2:7" x14ac:dyDescent="0.2">
      <c r="B1100" s="69"/>
      <c r="C1100" s="69"/>
      <c r="D1100" s="69"/>
      <c r="E1100" s="69"/>
      <c r="F1100" s="69"/>
      <c r="G1100" s="69"/>
    </row>
    <row r="1101" spans="2:7" x14ac:dyDescent="0.2">
      <c r="B1101" s="69"/>
      <c r="C1101" s="69"/>
      <c r="D1101" s="69"/>
      <c r="E1101" s="69"/>
      <c r="F1101" s="69"/>
      <c r="G1101" s="69"/>
    </row>
    <row r="1102" spans="2:7" x14ac:dyDescent="0.2">
      <c r="B1102" s="69"/>
      <c r="C1102" s="69"/>
      <c r="D1102" s="69"/>
      <c r="E1102" s="69"/>
      <c r="F1102" s="69"/>
      <c r="G1102" s="69"/>
    </row>
    <row r="1103" spans="2:7" x14ac:dyDescent="0.2">
      <c r="B1103" s="69"/>
      <c r="C1103" s="69"/>
      <c r="D1103" s="69"/>
      <c r="E1103" s="69"/>
      <c r="F1103" s="69"/>
      <c r="G1103" s="69"/>
    </row>
    <row r="1104" spans="2:7" x14ac:dyDescent="0.2">
      <c r="B1104" s="69"/>
      <c r="C1104" s="69"/>
      <c r="D1104" s="69"/>
      <c r="E1104" s="69"/>
      <c r="F1104" s="69"/>
      <c r="G1104" s="69"/>
    </row>
    <row r="1105" spans="2:7" x14ac:dyDescent="0.2">
      <c r="B1105" s="69"/>
      <c r="C1105" s="69"/>
      <c r="D1105" s="69"/>
      <c r="E1105" s="69"/>
      <c r="F1105" s="69"/>
      <c r="G1105" s="69"/>
    </row>
    <row r="1106" spans="2:7" x14ac:dyDescent="0.2">
      <c r="B1106" s="69"/>
      <c r="C1106" s="69"/>
      <c r="D1106" s="69"/>
      <c r="E1106" s="69"/>
      <c r="F1106" s="69"/>
      <c r="G1106" s="69"/>
    </row>
    <row r="1107" spans="2:7" x14ac:dyDescent="0.2">
      <c r="B1107" s="69"/>
      <c r="C1107" s="69"/>
      <c r="D1107" s="69"/>
      <c r="E1107" s="69"/>
      <c r="F1107" s="69"/>
      <c r="G1107" s="69"/>
    </row>
    <row r="1108" spans="2:7" x14ac:dyDescent="0.2">
      <c r="B1108" s="69"/>
      <c r="C1108" s="69"/>
      <c r="D1108" s="69"/>
      <c r="E1108" s="69"/>
      <c r="F1108" s="69"/>
      <c r="G1108" s="69"/>
    </row>
    <row r="1109" spans="2:7" x14ac:dyDescent="0.2">
      <c r="B1109" s="69"/>
      <c r="C1109" s="69"/>
      <c r="D1109" s="69"/>
      <c r="E1109" s="69"/>
      <c r="F1109" s="69"/>
      <c r="G1109" s="69"/>
    </row>
    <row r="1110" spans="2:7" x14ac:dyDescent="0.2">
      <c r="B1110" s="69"/>
      <c r="C1110" s="69"/>
      <c r="D1110" s="69"/>
      <c r="E1110" s="69"/>
      <c r="F1110" s="69"/>
      <c r="G1110" s="69"/>
    </row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15418-8E8D-4944-8B01-199586470C8E}">
  <dimension ref="A1:P53"/>
  <sheetViews>
    <sheetView topLeftCell="C15" workbookViewId="0">
      <selection activeCell="L39" sqref="L39"/>
    </sheetView>
  </sheetViews>
  <sheetFormatPr baseColWidth="10" defaultRowHeight="15" x14ac:dyDescent="0.2"/>
  <cols>
    <col min="11" max="11" width="12.5" customWidth="1"/>
    <col min="12" max="12" width="11.5" bestFit="1" customWidth="1"/>
  </cols>
  <sheetData>
    <row r="1" spans="1:16" ht="16" x14ac:dyDescent="0.2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6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16" x14ac:dyDescent="0.2">
      <c r="A3" s="119"/>
      <c r="B3" s="119"/>
      <c r="C3" s="119"/>
      <c r="D3" s="119"/>
      <c r="E3" s="119"/>
      <c r="F3" s="119"/>
      <c r="G3" s="119"/>
      <c r="H3" s="119"/>
      <c r="I3" s="120"/>
      <c r="J3" s="119"/>
      <c r="K3" s="119"/>
      <c r="L3" s="119"/>
      <c r="M3" s="119"/>
      <c r="N3" s="119"/>
      <c r="O3" s="119"/>
      <c r="P3" s="119"/>
    </row>
    <row r="4" spans="1:16" ht="16" x14ac:dyDescent="0.2">
      <c r="A4" s="119"/>
      <c r="B4" s="119"/>
      <c r="C4" s="119"/>
      <c r="D4" s="119"/>
      <c r="E4" s="119"/>
      <c r="F4" s="119"/>
      <c r="G4" s="119"/>
      <c r="H4" s="119"/>
      <c r="I4" s="121"/>
      <c r="J4" s="119"/>
      <c r="K4" s="119"/>
      <c r="L4" s="119"/>
      <c r="M4" s="119"/>
      <c r="N4" s="119"/>
      <c r="O4" s="119"/>
      <c r="P4" s="119"/>
    </row>
    <row r="5" spans="1:16" ht="16" x14ac:dyDescent="0.2">
      <c r="A5" s="119"/>
      <c r="B5" s="119"/>
      <c r="C5" s="119"/>
      <c r="D5" s="119"/>
      <c r="E5" s="119"/>
      <c r="F5" s="119"/>
      <c r="G5" s="119"/>
      <c r="H5" s="119"/>
      <c r="I5" s="122"/>
      <c r="J5" s="119"/>
      <c r="K5" s="119"/>
      <c r="L5" s="119"/>
      <c r="M5" s="119"/>
      <c r="N5" s="119"/>
      <c r="O5" s="119"/>
      <c r="P5" s="119"/>
    </row>
    <row r="6" spans="1:16" ht="16" x14ac:dyDescent="0.2">
      <c r="A6" s="119"/>
      <c r="B6" s="119"/>
      <c r="C6" s="119"/>
      <c r="D6" s="119"/>
      <c r="E6" s="119"/>
      <c r="F6" s="119"/>
      <c r="G6" s="119"/>
      <c r="H6" s="119"/>
      <c r="I6" s="122"/>
      <c r="J6" s="119"/>
      <c r="K6" s="119"/>
      <c r="L6" s="119"/>
      <c r="M6" s="119"/>
      <c r="N6" s="119"/>
      <c r="O6" s="119"/>
      <c r="P6" s="119"/>
    </row>
    <row r="7" spans="1:16" ht="16" x14ac:dyDescent="0.2">
      <c r="A7" s="119"/>
      <c r="B7" s="119"/>
      <c r="C7" s="119"/>
      <c r="D7" s="119"/>
      <c r="E7" s="119"/>
      <c r="F7" s="119"/>
      <c r="G7" s="119"/>
      <c r="H7" s="119"/>
      <c r="I7" s="122"/>
      <c r="J7" s="119"/>
      <c r="K7" s="119"/>
      <c r="L7" s="119"/>
      <c r="M7" s="119"/>
      <c r="N7" s="119"/>
      <c r="O7" s="119"/>
      <c r="P7" s="119"/>
    </row>
    <row r="8" spans="1:16" ht="16" x14ac:dyDescent="0.2">
      <c r="A8" s="119"/>
      <c r="B8" s="119"/>
      <c r="C8" s="119"/>
      <c r="D8" s="119"/>
      <c r="E8" s="119"/>
      <c r="F8" s="119"/>
      <c r="G8" s="119"/>
      <c r="H8" s="119"/>
      <c r="I8" s="122"/>
      <c r="J8" s="119"/>
      <c r="K8" s="119"/>
      <c r="L8" s="119"/>
      <c r="M8" s="119"/>
      <c r="N8" s="119"/>
      <c r="O8" s="119"/>
      <c r="P8" s="119"/>
    </row>
    <row r="9" spans="1:16" ht="16" x14ac:dyDescent="0.2">
      <c r="A9" s="119"/>
      <c r="B9" s="119"/>
      <c r="C9" s="119"/>
      <c r="D9" s="119"/>
      <c r="E9" s="119"/>
      <c r="F9" s="119"/>
      <c r="G9" s="119"/>
      <c r="H9" s="119"/>
      <c r="I9" s="123"/>
      <c r="J9" s="119"/>
      <c r="K9" s="119"/>
      <c r="L9" s="119"/>
      <c r="M9" s="119"/>
      <c r="N9" s="119"/>
      <c r="O9" s="119"/>
      <c r="P9" s="119"/>
    </row>
    <row r="10" spans="1:16" ht="16" x14ac:dyDescent="0.2">
      <c r="A10" s="119"/>
      <c r="B10" s="119"/>
      <c r="C10" s="119"/>
      <c r="D10" s="119"/>
      <c r="E10" s="119"/>
      <c r="F10" s="119"/>
      <c r="G10" s="119"/>
      <c r="H10" s="119"/>
      <c r="I10" s="123"/>
      <c r="J10" s="119"/>
      <c r="K10" s="119"/>
      <c r="L10" s="119"/>
      <c r="M10" s="119"/>
      <c r="N10" s="119"/>
      <c r="O10" s="119"/>
      <c r="P10" s="119"/>
    </row>
    <row r="11" spans="1:16" ht="16" x14ac:dyDescent="0.2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6" x14ac:dyDescent="0.2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6" x14ac:dyDescent="0.2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1:16" ht="16" x14ac:dyDescent="0.2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6" x14ac:dyDescent="0.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6" x14ac:dyDescent="0.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ht="16" x14ac:dyDescent="0.2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 t="s">
        <v>106</v>
      </c>
      <c r="L17" s="119"/>
      <c r="M17" s="119"/>
      <c r="N17" s="119"/>
      <c r="O17" s="119"/>
      <c r="P17" s="119"/>
    </row>
    <row r="18" spans="1:16" ht="16" x14ac:dyDescent="0.2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 t="s">
        <v>107</v>
      </c>
      <c r="L18" s="119"/>
      <c r="M18" s="119"/>
      <c r="N18" s="119"/>
      <c r="O18" s="119"/>
      <c r="P18" s="119"/>
    </row>
    <row r="19" spans="1:16" ht="16" x14ac:dyDescent="0.2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 t="s">
        <v>108</v>
      </c>
      <c r="L19" s="119"/>
      <c r="M19" s="119"/>
      <c r="N19" s="119"/>
      <c r="O19" s="119"/>
      <c r="P19" s="119"/>
    </row>
    <row r="20" spans="1:16" ht="16" x14ac:dyDescent="0.2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 t="s">
        <v>109</v>
      </c>
      <c r="L20" s="119"/>
      <c r="M20" s="119"/>
      <c r="N20" s="119"/>
      <c r="O20" s="119"/>
      <c r="P20" s="119"/>
    </row>
    <row r="21" spans="1:16" ht="16" x14ac:dyDescent="0.2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 t="s">
        <v>110</v>
      </c>
      <c r="L21" s="124">
        <f>G39/H27</f>
        <v>694444.4444444445</v>
      </c>
      <c r="M21" s="119"/>
      <c r="N21" s="119"/>
      <c r="O21" s="119"/>
      <c r="P21" s="119"/>
    </row>
    <row r="22" spans="1:16" ht="16" x14ac:dyDescent="0.2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 t="s">
        <v>111</v>
      </c>
      <c r="L22" s="119"/>
      <c r="M22" s="119"/>
      <c r="N22" s="119"/>
      <c r="O22" s="119"/>
      <c r="P22" s="119"/>
    </row>
    <row r="23" spans="1:16" ht="16" x14ac:dyDescent="0.2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6" ht="16" x14ac:dyDescent="0.2">
      <c r="A24" s="119"/>
      <c r="B24" s="125" t="s">
        <v>112</v>
      </c>
      <c r="C24" s="119"/>
      <c r="D24" s="119"/>
      <c r="E24" s="119"/>
      <c r="F24" s="119"/>
      <c r="G24" s="119"/>
      <c r="H24" s="119"/>
      <c r="I24" s="119"/>
      <c r="J24" s="119"/>
      <c r="K24" s="119" t="s">
        <v>113</v>
      </c>
      <c r="L24" s="119"/>
      <c r="M24" s="119"/>
      <c r="N24" s="119"/>
      <c r="O24" s="119"/>
      <c r="P24" s="119"/>
    </row>
    <row r="25" spans="1:16" ht="16" x14ac:dyDescent="0.2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 t="s">
        <v>110</v>
      </c>
      <c r="L25" s="124">
        <f>(G39*(1-0.3))/H27</f>
        <v>486111.11111111112</v>
      </c>
      <c r="M25" s="119"/>
      <c r="N25" s="119"/>
      <c r="O25" s="119"/>
      <c r="P25" s="119"/>
    </row>
    <row r="26" spans="1:16" ht="16" x14ac:dyDescent="0.2">
      <c r="A26" s="119"/>
      <c r="B26" s="126" t="s">
        <v>114</v>
      </c>
      <c r="C26" s="126"/>
      <c r="D26" s="126"/>
      <c r="E26" s="126"/>
      <c r="F26" s="126"/>
      <c r="G26" s="119"/>
      <c r="H26" s="119"/>
      <c r="I26" s="119"/>
      <c r="J26" s="119"/>
      <c r="K26" s="119"/>
      <c r="L26" s="119"/>
      <c r="M26" s="119"/>
      <c r="N26" s="119"/>
      <c r="O26" s="119"/>
      <c r="P26" s="119"/>
    </row>
    <row r="27" spans="1:16" ht="16" x14ac:dyDescent="0.2">
      <c r="A27" s="119"/>
      <c r="B27" s="126"/>
      <c r="C27" s="119"/>
      <c r="D27" s="119"/>
      <c r="E27" s="119"/>
      <c r="F27" s="119"/>
      <c r="G27" s="119" t="s">
        <v>115</v>
      </c>
      <c r="H27" s="127">
        <v>0.18</v>
      </c>
      <c r="I27" s="119"/>
      <c r="J27" s="119"/>
      <c r="K27" s="119"/>
      <c r="L27" s="119"/>
      <c r="M27" s="119"/>
      <c r="N27" s="119"/>
      <c r="O27" s="119"/>
      <c r="P27" s="119"/>
    </row>
    <row r="28" spans="1:16" ht="16" x14ac:dyDescent="0.2">
      <c r="A28" s="119"/>
      <c r="B28" s="126" t="s">
        <v>116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</row>
    <row r="29" spans="1:16" ht="16" x14ac:dyDescent="0.2">
      <c r="A29" s="119"/>
      <c r="B29" s="126" t="s">
        <v>117</v>
      </c>
      <c r="C29" s="126"/>
      <c r="D29" s="126"/>
      <c r="E29" s="126"/>
      <c r="F29" s="126"/>
      <c r="G29" s="119"/>
      <c r="H29" s="119"/>
      <c r="I29" s="119"/>
      <c r="J29" s="119"/>
      <c r="K29" s="119"/>
      <c r="L29" s="119"/>
      <c r="M29" s="119"/>
      <c r="N29" s="119"/>
      <c r="O29" s="119"/>
      <c r="P29" s="119"/>
    </row>
    <row r="30" spans="1:16" ht="16" x14ac:dyDescent="0.2">
      <c r="A30" s="119"/>
      <c r="B30" s="126" t="s">
        <v>118</v>
      </c>
      <c r="C30" s="126"/>
      <c r="D30" s="126"/>
      <c r="E30" s="119"/>
      <c r="F30" s="127">
        <v>0.3</v>
      </c>
      <c r="G30" s="119"/>
      <c r="H30" s="119"/>
      <c r="I30" s="119"/>
      <c r="J30" s="119"/>
      <c r="K30" s="119"/>
      <c r="L30" s="119"/>
      <c r="M30" s="119"/>
      <c r="N30" s="119"/>
      <c r="O30" s="119"/>
      <c r="P30" s="119"/>
    </row>
    <row r="31" spans="1:16" ht="16" x14ac:dyDescent="0.2">
      <c r="A31" s="119"/>
      <c r="B31" s="126" t="s">
        <v>119</v>
      </c>
      <c r="C31" s="126"/>
      <c r="D31" s="126"/>
      <c r="E31" s="126"/>
      <c r="F31" s="127">
        <v>0.25</v>
      </c>
      <c r="G31" s="119"/>
      <c r="H31" s="119"/>
      <c r="I31" s="119"/>
      <c r="J31" s="119"/>
      <c r="K31" s="119"/>
      <c r="L31" s="119"/>
      <c r="M31" s="119"/>
      <c r="N31" s="119"/>
      <c r="O31" s="119"/>
      <c r="P31" s="119"/>
    </row>
    <row r="32" spans="1:16" ht="16" x14ac:dyDescent="0.2">
      <c r="A32" s="119"/>
      <c r="B32" s="126" t="s">
        <v>120</v>
      </c>
      <c r="C32" s="126"/>
      <c r="D32" s="126"/>
      <c r="E32" s="126"/>
      <c r="F32" s="127">
        <v>0.35</v>
      </c>
      <c r="G32" s="119"/>
      <c r="H32" s="119"/>
      <c r="I32" s="119"/>
      <c r="J32" s="119" t="s">
        <v>121</v>
      </c>
      <c r="K32" s="128">
        <f>G39/H27</f>
        <v>694444.4444444445</v>
      </c>
      <c r="L32" s="119"/>
      <c r="M32" s="119"/>
      <c r="N32" s="119"/>
      <c r="O32" s="119"/>
      <c r="P32" s="119"/>
    </row>
    <row r="33" spans="1:16" ht="16" x14ac:dyDescent="0.2">
      <c r="A33" s="119"/>
      <c r="B33" s="126" t="s">
        <v>122</v>
      </c>
      <c r="C33" s="126"/>
      <c r="D33" s="126"/>
      <c r="E33" s="119"/>
      <c r="F33" s="127">
        <v>0.1</v>
      </c>
      <c r="G33" s="119"/>
      <c r="H33" s="119"/>
      <c r="I33" s="119"/>
      <c r="J33" s="119"/>
      <c r="K33" s="119"/>
      <c r="L33" s="119"/>
      <c r="M33" s="119"/>
      <c r="N33" s="119"/>
      <c r="O33" s="119"/>
      <c r="P33" s="119"/>
    </row>
    <row r="34" spans="1:16" ht="16" x14ac:dyDescent="0.2">
      <c r="A34" s="119"/>
      <c r="B34" s="131" t="s">
        <v>123</v>
      </c>
      <c r="C34" s="131"/>
      <c r="D34" s="131"/>
      <c r="E34" s="131"/>
      <c r="F34" s="127">
        <v>0.18</v>
      </c>
      <c r="G34" s="119"/>
      <c r="H34" s="119"/>
      <c r="I34" s="119"/>
      <c r="J34" s="119"/>
      <c r="K34" s="119"/>
      <c r="L34" s="119"/>
      <c r="M34" s="119"/>
      <c r="N34" s="119"/>
      <c r="O34" s="119"/>
      <c r="P34" s="119"/>
    </row>
    <row r="35" spans="1:16" ht="16" x14ac:dyDescent="0.2">
      <c r="A35" s="119"/>
      <c r="B35" s="126" t="s">
        <v>124</v>
      </c>
      <c r="C35" s="126"/>
      <c r="D35" s="126"/>
      <c r="E35" s="126"/>
      <c r="F35" s="127">
        <v>0.22</v>
      </c>
      <c r="G35" s="119"/>
      <c r="H35" s="119"/>
      <c r="I35" s="119"/>
      <c r="J35" s="119"/>
      <c r="K35" s="119"/>
      <c r="L35" s="119"/>
      <c r="M35" s="119"/>
      <c r="N35" s="119"/>
      <c r="O35" s="119"/>
      <c r="P35" s="119"/>
    </row>
    <row r="36" spans="1:16" ht="16" x14ac:dyDescent="0.2">
      <c r="A36" s="119"/>
      <c r="B36" s="131" t="s">
        <v>125</v>
      </c>
      <c r="C36" s="131"/>
      <c r="D36" s="131"/>
      <c r="E36" s="131"/>
      <c r="F36" s="127">
        <v>0.15</v>
      </c>
      <c r="G36" s="119"/>
      <c r="H36" s="119"/>
      <c r="I36" s="119" t="s">
        <v>126</v>
      </c>
      <c r="J36" s="119"/>
      <c r="K36" s="119"/>
      <c r="L36" s="119"/>
      <c r="M36" s="119"/>
      <c r="N36" s="119"/>
      <c r="O36" s="119"/>
      <c r="P36" s="119"/>
    </row>
    <row r="37" spans="1:16" ht="16" x14ac:dyDescent="0.2">
      <c r="A37" s="119"/>
      <c r="B37" s="131" t="s">
        <v>127</v>
      </c>
      <c r="C37" s="131"/>
      <c r="D37" s="131"/>
      <c r="E37" s="131"/>
      <c r="F37" s="129">
        <v>0.15</v>
      </c>
      <c r="G37" s="130" t="s">
        <v>128</v>
      </c>
      <c r="H37" s="119"/>
      <c r="I37" s="119" t="s">
        <v>129</v>
      </c>
      <c r="J37" s="119"/>
      <c r="K37" s="119"/>
      <c r="L37" s="119"/>
      <c r="M37" s="119"/>
      <c r="N37" s="119"/>
      <c r="O37" s="119"/>
      <c r="P37" s="119"/>
    </row>
    <row r="38" spans="1:16" ht="16" x14ac:dyDescent="0.2">
      <c r="A38" s="119"/>
      <c r="B38" s="125"/>
      <c r="C38" s="119"/>
      <c r="D38" s="119"/>
      <c r="E38" s="119"/>
      <c r="F38" s="119" t="s">
        <v>130</v>
      </c>
      <c r="G38" s="119"/>
      <c r="H38" s="119"/>
      <c r="I38" s="119" t="s">
        <v>131</v>
      </c>
      <c r="J38" s="119"/>
      <c r="K38" s="119"/>
      <c r="L38" s="119"/>
      <c r="M38" s="119"/>
      <c r="N38" s="119"/>
      <c r="O38" s="119"/>
      <c r="P38" s="119"/>
    </row>
    <row r="39" spans="1:16" ht="16" x14ac:dyDescent="0.2">
      <c r="A39" s="119"/>
      <c r="B39" s="132" t="s">
        <v>132</v>
      </c>
      <c r="C39" s="132"/>
      <c r="D39" s="132"/>
      <c r="E39" s="132"/>
      <c r="F39" s="132"/>
      <c r="G39" s="119">
        <v>125000</v>
      </c>
      <c r="H39" s="119"/>
      <c r="I39" s="119"/>
      <c r="J39" s="119"/>
      <c r="K39" s="119"/>
      <c r="L39" s="119"/>
      <c r="M39" s="119"/>
      <c r="N39" s="119"/>
      <c r="O39" s="119"/>
      <c r="P39" s="119"/>
    </row>
    <row r="40" spans="1:16" ht="16" x14ac:dyDescent="0.2">
      <c r="A40" s="119"/>
      <c r="B40" s="132" t="s">
        <v>133</v>
      </c>
      <c r="C40" s="132"/>
      <c r="D40" s="132"/>
      <c r="E40" s="132"/>
      <c r="F40" s="132"/>
      <c r="G40" s="119"/>
      <c r="H40" s="119"/>
      <c r="I40" s="119"/>
      <c r="J40" s="119"/>
      <c r="K40" s="119"/>
      <c r="L40" s="119"/>
      <c r="M40" s="119"/>
      <c r="N40" s="119"/>
      <c r="O40" s="119"/>
      <c r="P40" s="119"/>
    </row>
    <row r="41" spans="1:16" ht="16" x14ac:dyDescent="0.2">
      <c r="A41" s="119"/>
      <c r="B41" s="125"/>
      <c r="C41" s="119"/>
      <c r="D41" s="119"/>
      <c r="E41" s="119"/>
      <c r="F41" s="119"/>
      <c r="G41" s="119"/>
      <c r="H41" s="119"/>
      <c r="I41" s="119"/>
      <c r="J41" s="127"/>
      <c r="K41" s="119"/>
      <c r="L41" s="119"/>
      <c r="M41" s="119"/>
      <c r="N41" s="119"/>
      <c r="O41" s="119"/>
      <c r="P41" s="119"/>
    </row>
    <row r="42" spans="1:16" ht="16" x14ac:dyDescent="0.2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</row>
    <row r="43" spans="1:16" ht="16" x14ac:dyDescent="0.2">
      <c r="A43" s="119"/>
      <c r="B43" s="119"/>
      <c r="C43" s="119"/>
      <c r="D43" s="119"/>
      <c r="E43" s="119"/>
      <c r="F43" s="119"/>
      <c r="G43" s="127"/>
      <c r="H43" s="119"/>
      <c r="I43" s="119"/>
      <c r="J43" s="119"/>
      <c r="K43" s="119"/>
      <c r="L43" s="119"/>
      <c r="M43" s="119"/>
      <c r="N43" s="119"/>
      <c r="O43" s="119"/>
      <c r="P43" s="119"/>
    </row>
    <row r="44" spans="1:16" ht="16" x14ac:dyDescent="0.2">
      <c r="A44" s="119"/>
      <c r="B44" s="119"/>
      <c r="C44" s="119"/>
      <c r="D44" s="119"/>
      <c r="E44" s="119"/>
      <c r="F44" s="119"/>
      <c r="G44" s="127"/>
      <c r="H44" s="119"/>
      <c r="I44" s="119"/>
      <c r="J44" s="119"/>
      <c r="K44" s="119"/>
      <c r="L44" s="119"/>
      <c r="M44" s="119"/>
      <c r="N44" s="119"/>
      <c r="O44" s="119"/>
      <c r="P44" s="119"/>
    </row>
    <row r="45" spans="1:16" ht="16" x14ac:dyDescent="0.2">
      <c r="A45" s="119"/>
      <c r="B45" s="119"/>
      <c r="C45" s="119"/>
      <c r="D45" s="119"/>
      <c r="E45" s="119"/>
      <c r="F45" s="119"/>
      <c r="G45" s="127"/>
      <c r="H45" s="119"/>
      <c r="I45" s="119"/>
      <c r="J45" s="119"/>
      <c r="K45" s="119"/>
      <c r="L45" s="119"/>
      <c r="M45" s="119"/>
      <c r="N45" s="119"/>
      <c r="O45" s="119"/>
      <c r="P45" s="119"/>
    </row>
    <row r="46" spans="1:16" ht="16" x14ac:dyDescent="0.2">
      <c r="A46" s="119"/>
      <c r="B46" s="119"/>
      <c r="C46" s="119"/>
      <c r="D46" s="119"/>
      <c r="E46" s="119"/>
      <c r="F46" s="119"/>
      <c r="G46" s="127"/>
      <c r="H46" s="119"/>
      <c r="I46" s="119"/>
      <c r="J46" s="119"/>
      <c r="K46" s="119"/>
      <c r="L46" s="119"/>
      <c r="M46" s="119"/>
      <c r="N46" s="119"/>
      <c r="O46" s="119"/>
      <c r="P46" s="119"/>
    </row>
    <row r="47" spans="1:16" ht="16" x14ac:dyDescent="0.2">
      <c r="A47" s="119"/>
      <c r="B47" s="119"/>
      <c r="C47" s="119"/>
      <c r="D47" s="119"/>
      <c r="E47" s="119"/>
      <c r="F47" s="119"/>
      <c r="G47" s="127"/>
      <c r="H47" s="119"/>
      <c r="I47" s="119"/>
      <c r="J47" s="119"/>
      <c r="K47" s="119"/>
      <c r="L47" s="119"/>
      <c r="M47" s="119"/>
      <c r="N47" s="119"/>
      <c r="O47" s="119"/>
      <c r="P47" s="119"/>
    </row>
    <row r="48" spans="1:16" ht="16" x14ac:dyDescent="0.2">
      <c r="A48" s="119"/>
      <c r="B48" s="119"/>
      <c r="C48" s="119"/>
      <c r="D48" s="119"/>
      <c r="E48" s="119"/>
      <c r="F48" s="119"/>
      <c r="G48" s="127"/>
      <c r="H48" s="119"/>
      <c r="I48" s="119"/>
      <c r="J48" s="119"/>
      <c r="K48" s="119"/>
      <c r="L48" s="119"/>
      <c r="M48" s="119"/>
      <c r="N48" s="119"/>
      <c r="O48" s="119"/>
      <c r="P48" s="119"/>
    </row>
    <row r="49" spans="1:16" ht="16" x14ac:dyDescent="0.2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</row>
    <row r="50" spans="1:16" ht="16" x14ac:dyDescent="0.2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</row>
    <row r="51" spans="1:16" ht="16" x14ac:dyDescent="0.2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</row>
    <row r="52" spans="1:16" ht="16" x14ac:dyDescent="0.2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</row>
    <row r="53" spans="1:16" ht="16" x14ac:dyDescent="0.2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</row>
  </sheetData>
  <mergeCells count="5">
    <mergeCell ref="B34:E34"/>
    <mergeCell ref="B36:E36"/>
    <mergeCell ref="B37:E37"/>
    <mergeCell ref="B39:F39"/>
    <mergeCell ref="B40:F4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E20"/>
  <sheetViews>
    <sheetView workbookViewId="0">
      <selection activeCell="C20" sqref="C20"/>
    </sheetView>
  </sheetViews>
  <sheetFormatPr baseColWidth="10" defaultColWidth="8.83203125" defaultRowHeight="15" x14ac:dyDescent="0.2"/>
  <sheetData>
    <row r="3" spans="2:5" ht="16" thickBot="1" x14ac:dyDescent="0.25">
      <c r="C3" s="20">
        <v>1</v>
      </c>
      <c r="D3" s="20">
        <v>2</v>
      </c>
      <c r="E3" s="20">
        <v>3</v>
      </c>
    </row>
    <row r="4" spans="2:5" ht="16" thickBot="1" x14ac:dyDescent="0.25">
      <c r="B4" s="55" t="s">
        <v>48</v>
      </c>
      <c r="C4" s="56" t="s">
        <v>49</v>
      </c>
      <c r="D4" s="56" t="s">
        <v>50</v>
      </c>
      <c r="E4" s="56" t="s">
        <v>51</v>
      </c>
    </row>
    <row r="5" spans="2:5" ht="16" thickBot="1" x14ac:dyDescent="0.25">
      <c r="B5" s="57">
        <v>1</v>
      </c>
      <c r="C5" s="58">
        <v>30</v>
      </c>
      <c r="D5" s="58">
        <v>22.5</v>
      </c>
      <c r="E5" s="58">
        <v>14.9</v>
      </c>
    </row>
    <row r="6" spans="2:5" ht="16" thickBot="1" x14ac:dyDescent="0.25">
      <c r="B6" s="57">
        <v>2</v>
      </c>
      <c r="C6" s="58">
        <v>10.3</v>
      </c>
      <c r="D6" s="58">
        <v>29</v>
      </c>
      <c r="E6" s="58">
        <v>26</v>
      </c>
    </row>
    <row r="7" spans="2:5" ht="16" thickBot="1" x14ac:dyDescent="0.25">
      <c r="B7" s="57">
        <v>3</v>
      </c>
      <c r="C7" s="58">
        <v>21.6</v>
      </c>
      <c r="D7" s="58">
        <v>21.6</v>
      </c>
      <c r="E7" s="58">
        <v>41.9</v>
      </c>
    </row>
    <row r="8" spans="2:5" ht="16" thickBot="1" x14ac:dyDescent="0.25">
      <c r="B8" s="57">
        <v>4</v>
      </c>
      <c r="C8" s="58">
        <v>-4.5999999999999996</v>
      </c>
      <c r="D8" s="58">
        <v>-27.2</v>
      </c>
      <c r="E8" s="58">
        <v>-7.8</v>
      </c>
    </row>
    <row r="9" spans="2:5" ht="16" thickBot="1" x14ac:dyDescent="0.25">
      <c r="B9" s="57">
        <v>5</v>
      </c>
      <c r="C9" s="58">
        <v>-7.1</v>
      </c>
      <c r="D9" s="58">
        <v>14.4</v>
      </c>
      <c r="E9" s="58">
        <v>16.899999999999999</v>
      </c>
    </row>
    <row r="10" spans="2:5" ht="16" thickBot="1" x14ac:dyDescent="0.25">
      <c r="B10" s="57">
        <v>6</v>
      </c>
      <c r="C10" s="58">
        <v>5.6</v>
      </c>
      <c r="D10" s="58">
        <v>10.7</v>
      </c>
      <c r="E10" s="58">
        <v>-3.5</v>
      </c>
    </row>
    <row r="11" spans="2:5" ht="16" thickBot="1" x14ac:dyDescent="0.25">
      <c r="B11" s="57">
        <v>7</v>
      </c>
      <c r="C11" s="58">
        <v>3.8</v>
      </c>
      <c r="D11" s="58">
        <v>32.1</v>
      </c>
      <c r="E11" s="58">
        <v>13.3</v>
      </c>
    </row>
    <row r="12" spans="2:5" ht="16" thickBot="1" x14ac:dyDescent="0.25">
      <c r="B12" s="57">
        <v>8</v>
      </c>
      <c r="C12" s="58">
        <v>8.9</v>
      </c>
      <c r="D12" s="58">
        <v>30.5</v>
      </c>
      <c r="E12" s="58">
        <v>73.2</v>
      </c>
    </row>
    <row r="13" spans="2:5" ht="16" thickBot="1" x14ac:dyDescent="0.25">
      <c r="B13" s="57">
        <v>9</v>
      </c>
      <c r="C13" s="58">
        <v>9</v>
      </c>
      <c r="D13" s="58">
        <v>19.5</v>
      </c>
      <c r="E13" s="58">
        <v>2.1</v>
      </c>
    </row>
    <row r="14" spans="2:5" ht="16" thickBot="1" x14ac:dyDescent="0.25">
      <c r="B14" s="57">
        <v>10</v>
      </c>
      <c r="C14" s="58">
        <v>8.3000000000000007</v>
      </c>
      <c r="D14" s="58">
        <v>39</v>
      </c>
      <c r="E14" s="58">
        <v>13.1</v>
      </c>
    </row>
    <row r="15" spans="2:5" ht="16" thickBot="1" x14ac:dyDescent="0.25">
      <c r="B15" s="57">
        <v>11</v>
      </c>
      <c r="C15" s="58">
        <v>3.5</v>
      </c>
      <c r="D15" s="58">
        <v>-7.2</v>
      </c>
      <c r="E15" s="58">
        <v>0.6</v>
      </c>
    </row>
    <row r="16" spans="2:5" ht="16" thickBot="1" x14ac:dyDescent="0.25">
      <c r="B16" s="57">
        <v>12</v>
      </c>
      <c r="C16" s="58">
        <v>17.600000000000001</v>
      </c>
      <c r="D16" s="58">
        <v>71.5</v>
      </c>
      <c r="E16" s="58">
        <v>90.8</v>
      </c>
    </row>
    <row r="17" spans="2:5" x14ac:dyDescent="0.2">
      <c r="B17" t="s">
        <v>52</v>
      </c>
      <c r="C17" s="20">
        <f>MEDIAN(C5:C16)</f>
        <v>8.6000000000000014</v>
      </c>
      <c r="D17" s="20">
        <f t="shared" ref="D17:E17" si="0">MEDIAN(D5:D16)</f>
        <v>22.05</v>
      </c>
      <c r="E17" s="20">
        <f t="shared" si="0"/>
        <v>14.100000000000001</v>
      </c>
    </row>
    <row r="18" spans="2:5" x14ac:dyDescent="0.2">
      <c r="C18" s="59">
        <f>STDEV(C5:C16)</f>
        <v>10.395930876447709</v>
      </c>
      <c r="D18" s="59">
        <f t="shared" ref="D18:E18" si="1">STDEV(D5:D16)</f>
        <v>24.164373976930786</v>
      </c>
      <c r="E18" s="59">
        <f t="shared" si="1"/>
        <v>30.69638587945829</v>
      </c>
    </row>
    <row r="19" spans="2:5" x14ac:dyDescent="0.2">
      <c r="C19" s="60" t="s">
        <v>53</v>
      </c>
      <c r="D19" s="61" t="s">
        <v>54</v>
      </c>
      <c r="E19" s="61" t="s">
        <v>55</v>
      </c>
    </row>
    <row r="20" spans="2:5" x14ac:dyDescent="0.2">
      <c r="B20" t="s">
        <v>56</v>
      </c>
      <c r="C20" s="62">
        <f>CORREL(C5:C16,D5:D16)</f>
        <v>0.49389573477985688</v>
      </c>
      <c r="D20" s="62">
        <f>CORREL(D5:D16,E5:E16)</f>
        <v>0.74722919189610904</v>
      </c>
      <c r="E20" s="62">
        <f>CORREL(E5:E16,C5:C16)</f>
        <v>0.40972771947296666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E12:L41"/>
  <sheetViews>
    <sheetView topLeftCell="A2" workbookViewId="0">
      <selection activeCell="G39" sqref="G39"/>
    </sheetView>
  </sheetViews>
  <sheetFormatPr baseColWidth="10" defaultColWidth="8.83203125" defaultRowHeight="15" x14ac:dyDescent="0.2"/>
  <sheetData>
    <row r="12" spans="5:8" x14ac:dyDescent="0.2">
      <c r="F12" s="20">
        <v>1</v>
      </c>
      <c r="G12" s="20">
        <v>2</v>
      </c>
      <c r="H12" s="20">
        <v>3</v>
      </c>
    </row>
    <row r="13" spans="5:8" x14ac:dyDescent="0.2">
      <c r="E13" t="s">
        <v>48</v>
      </c>
      <c r="F13" t="s">
        <v>49</v>
      </c>
      <c r="G13" t="s">
        <v>50</v>
      </c>
      <c r="H13" t="s">
        <v>51</v>
      </c>
    </row>
    <row r="14" spans="5:8" x14ac:dyDescent="0.2">
      <c r="E14">
        <v>1</v>
      </c>
      <c r="F14">
        <v>30</v>
      </c>
      <c r="G14">
        <v>22.5</v>
      </c>
      <c r="H14">
        <v>14.9</v>
      </c>
    </row>
    <row r="15" spans="5:8" x14ac:dyDescent="0.2">
      <c r="E15">
        <v>2</v>
      </c>
      <c r="F15">
        <v>10.3</v>
      </c>
      <c r="G15">
        <v>29</v>
      </c>
      <c r="H15">
        <v>26</v>
      </c>
    </row>
    <row r="16" spans="5:8" x14ac:dyDescent="0.2">
      <c r="E16">
        <v>3</v>
      </c>
      <c r="F16">
        <v>21.6</v>
      </c>
      <c r="G16">
        <v>21.6</v>
      </c>
      <c r="H16">
        <v>41.9</v>
      </c>
    </row>
    <row r="17" spans="5:9" x14ac:dyDescent="0.2">
      <c r="E17">
        <v>4</v>
      </c>
      <c r="F17">
        <v>-4.5999999999999996</v>
      </c>
      <c r="G17">
        <v>-27.2</v>
      </c>
      <c r="H17">
        <v>-7.8</v>
      </c>
    </row>
    <row r="18" spans="5:9" x14ac:dyDescent="0.2">
      <c r="E18">
        <v>5</v>
      </c>
      <c r="F18">
        <v>-7.1</v>
      </c>
      <c r="G18">
        <v>14.4</v>
      </c>
      <c r="H18">
        <v>16.899999999999999</v>
      </c>
    </row>
    <row r="19" spans="5:9" x14ac:dyDescent="0.2">
      <c r="E19">
        <v>6</v>
      </c>
      <c r="F19">
        <v>5.6</v>
      </c>
      <c r="G19">
        <v>10.7</v>
      </c>
      <c r="H19">
        <v>-3.5</v>
      </c>
    </row>
    <row r="20" spans="5:9" x14ac:dyDescent="0.2">
      <c r="E20">
        <v>7</v>
      </c>
      <c r="F20">
        <v>3.8</v>
      </c>
      <c r="G20">
        <v>32.1</v>
      </c>
      <c r="H20">
        <v>13.3</v>
      </c>
    </row>
    <row r="21" spans="5:9" x14ac:dyDescent="0.2">
      <c r="E21">
        <v>8</v>
      </c>
      <c r="F21">
        <v>8.9</v>
      </c>
      <c r="G21">
        <v>30.5</v>
      </c>
      <c r="H21">
        <v>73.2</v>
      </c>
    </row>
    <row r="22" spans="5:9" x14ac:dyDescent="0.2">
      <c r="E22">
        <v>9</v>
      </c>
      <c r="F22">
        <v>9</v>
      </c>
      <c r="G22">
        <v>19.5</v>
      </c>
      <c r="H22">
        <v>2.1</v>
      </c>
    </row>
    <row r="23" spans="5:9" x14ac:dyDescent="0.2">
      <c r="E23">
        <v>10</v>
      </c>
      <c r="F23">
        <v>8.3000000000000007</v>
      </c>
      <c r="G23">
        <v>39</v>
      </c>
      <c r="H23">
        <v>13.1</v>
      </c>
    </row>
    <row r="24" spans="5:9" x14ac:dyDescent="0.2">
      <c r="E24">
        <v>11</v>
      </c>
      <c r="F24">
        <v>3.5</v>
      </c>
      <c r="G24">
        <v>-7.2</v>
      </c>
      <c r="H24">
        <v>0.6</v>
      </c>
    </row>
    <row r="25" spans="5:9" x14ac:dyDescent="0.2">
      <c r="E25">
        <v>12</v>
      </c>
      <c r="F25">
        <v>17.600000000000001</v>
      </c>
      <c r="G25">
        <v>71.5</v>
      </c>
      <c r="H25">
        <v>90.8</v>
      </c>
    </row>
    <row r="26" spans="5:9" x14ac:dyDescent="0.2">
      <c r="E26" t="s">
        <v>74</v>
      </c>
      <c r="F26" s="102">
        <f>AVERAGE(F14:F25)</f>
        <v>8.9083333333333332</v>
      </c>
      <c r="G26" s="102">
        <f>AVERAGE(G14:G25)</f>
        <v>21.366666666666664</v>
      </c>
      <c r="H26" s="102">
        <f>AVERAGE(H14:H25)</f>
        <v>23.458333333333332</v>
      </c>
    </row>
    <row r="27" spans="5:9" x14ac:dyDescent="0.2">
      <c r="E27" t="s">
        <v>75</v>
      </c>
      <c r="F27" s="102">
        <f>VAR(F14:F25)</f>
        <v>108.07537878787885</v>
      </c>
      <c r="G27" s="102">
        <f>VAR(G14:G25)</f>
        <v>583.91696969696977</v>
      </c>
      <c r="H27" s="102">
        <f>VAR(H14:H25)</f>
        <v>942.26810606060633</v>
      </c>
    </row>
    <row r="28" spans="5:9" x14ac:dyDescent="0.2">
      <c r="E28" t="s">
        <v>76</v>
      </c>
      <c r="F28" s="102">
        <f>COVAR(F14:F25,G14:G25)</f>
        <v>113.7327777777778</v>
      </c>
      <c r="G28" s="102"/>
      <c r="H28" s="102"/>
    </row>
    <row r="29" spans="5:9" x14ac:dyDescent="0.2">
      <c r="E29" t="s">
        <v>77</v>
      </c>
      <c r="F29" s="102"/>
      <c r="G29" s="102"/>
      <c r="H29" s="102">
        <f>COVAR(F14:F25,H14:H25)</f>
        <v>119.85534722222224</v>
      </c>
    </row>
    <row r="30" spans="5:9" x14ac:dyDescent="0.2">
      <c r="E30" t="s">
        <v>78</v>
      </c>
      <c r="F30" s="102"/>
      <c r="G30" s="102">
        <f>COVAR(G14:G25,H14:H25)</f>
        <v>508.07527777777779</v>
      </c>
      <c r="H30" s="102"/>
    </row>
    <row r="31" spans="5:9" x14ac:dyDescent="0.2">
      <c r="I31" t="s">
        <v>79</v>
      </c>
    </row>
    <row r="32" spans="5:9" x14ac:dyDescent="0.2">
      <c r="E32" t="s">
        <v>80</v>
      </c>
      <c r="F32" s="103">
        <v>0.6</v>
      </c>
      <c r="G32" s="103">
        <v>0.40000099999999994</v>
      </c>
      <c r="H32" s="103">
        <v>0</v>
      </c>
      <c r="I32" s="104">
        <f>(F27*F32)+(G27*G32)+(H27*H32)+(2*F28*F32*G32)+(2*H29*F32*H32)+(2*G30*G32*H32)</f>
        <v>353.00446888115152</v>
      </c>
    </row>
    <row r="34" spans="5:12" x14ac:dyDescent="0.2">
      <c r="E34" t="s">
        <v>81</v>
      </c>
      <c r="I34">
        <f>(F32+G32+H32)</f>
        <v>1.0000009999999999</v>
      </c>
      <c r="J34" t="s">
        <v>82</v>
      </c>
    </row>
    <row r="35" spans="5:12" x14ac:dyDescent="0.2">
      <c r="E35" t="s">
        <v>83</v>
      </c>
      <c r="I35" s="104">
        <f>(F26*F32)+(G26*G32)+(H26*H32)</f>
        <v>13.891688033333331</v>
      </c>
      <c r="J35" t="s">
        <v>84</v>
      </c>
      <c r="L35">
        <v>12</v>
      </c>
    </row>
    <row r="36" spans="5:12" x14ac:dyDescent="0.2">
      <c r="E36" t="s">
        <v>85</v>
      </c>
      <c r="J36" t="s">
        <v>86</v>
      </c>
      <c r="K36" s="45">
        <v>0.6</v>
      </c>
    </row>
    <row r="37" spans="5:12" x14ac:dyDescent="0.2">
      <c r="E37" t="s">
        <v>87</v>
      </c>
      <c r="J37" t="s">
        <v>88</v>
      </c>
      <c r="K37" s="45">
        <v>0.6</v>
      </c>
    </row>
    <row r="38" spans="5:12" x14ac:dyDescent="0.2">
      <c r="E38" t="s">
        <v>89</v>
      </c>
      <c r="J38" t="s">
        <v>90</v>
      </c>
      <c r="K38" s="45">
        <v>0.6</v>
      </c>
    </row>
    <row r="39" spans="5:12" x14ac:dyDescent="0.2">
      <c r="E39" t="s">
        <v>91</v>
      </c>
      <c r="J39" t="s">
        <v>92</v>
      </c>
    </row>
    <row r="40" spans="5:12" x14ac:dyDescent="0.2">
      <c r="E40" t="s">
        <v>93</v>
      </c>
      <c r="J40" t="s">
        <v>94</v>
      </c>
    </row>
    <row r="41" spans="5:12" x14ac:dyDescent="0.2">
      <c r="E41" t="s">
        <v>95</v>
      </c>
      <c r="J41" t="s">
        <v>96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B70"/>
  <sheetViews>
    <sheetView workbookViewId="0">
      <selection activeCell="C6" sqref="C6"/>
    </sheetView>
  </sheetViews>
  <sheetFormatPr baseColWidth="10" defaultColWidth="8.83203125" defaultRowHeight="11" x14ac:dyDescent="0.15"/>
  <cols>
    <col min="1" max="1" width="32.5" style="87" bestFit="1" customWidth="1"/>
    <col min="2" max="2" width="10.83203125" style="87" customWidth="1"/>
    <col min="3" max="256" width="9.1640625" style="87"/>
    <col min="257" max="257" width="32.5" style="87" bestFit="1" customWidth="1"/>
    <col min="258" max="258" width="10.83203125" style="87" customWidth="1"/>
    <col min="259" max="512" width="9.1640625" style="87"/>
    <col min="513" max="513" width="32.5" style="87" bestFit="1" customWidth="1"/>
    <col min="514" max="514" width="10.83203125" style="87" customWidth="1"/>
    <col min="515" max="768" width="9.1640625" style="87"/>
    <col min="769" max="769" width="32.5" style="87" bestFit="1" customWidth="1"/>
    <col min="770" max="770" width="10.83203125" style="87" customWidth="1"/>
    <col min="771" max="1024" width="9.1640625" style="87"/>
    <col min="1025" max="1025" width="32.5" style="87" bestFit="1" customWidth="1"/>
    <col min="1026" max="1026" width="10.83203125" style="87" customWidth="1"/>
    <col min="1027" max="1280" width="9.1640625" style="87"/>
    <col min="1281" max="1281" width="32.5" style="87" bestFit="1" customWidth="1"/>
    <col min="1282" max="1282" width="10.83203125" style="87" customWidth="1"/>
    <col min="1283" max="1536" width="9.1640625" style="87"/>
    <col min="1537" max="1537" width="32.5" style="87" bestFit="1" customWidth="1"/>
    <col min="1538" max="1538" width="10.83203125" style="87" customWidth="1"/>
    <col min="1539" max="1792" width="9.1640625" style="87"/>
    <col min="1793" max="1793" width="32.5" style="87" bestFit="1" customWidth="1"/>
    <col min="1794" max="1794" width="10.83203125" style="87" customWidth="1"/>
    <col min="1795" max="2048" width="9.1640625" style="87"/>
    <col min="2049" max="2049" width="32.5" style="87" bestFit="1" customWidth="1"/>
    <col min="2050" max="2050" width="10.83203125" style="87" customWidth="1"/>
    <col min="2051" max="2304" width="9.1640625" style="87"/>
    <col min="2305" max="2305" width="32.5" style="87" bestFit="1" customWidth="1"/>
    <col min="2306" max="2306" width="10.83203125" style="87" customWidth="1"/>
    <col min="2307" max="2560" width="9.1640625" style="87"/>
    <col min="2561" max="2561" width="32.5" style="87" bestFit="1" customWidth="1"/>
    <col min="2562" max="2562" width="10.83203125" style="87" customWidth="1"/>
    <col min="2563" max="2816" width="9.1640625" style="87"/>
    <col min="2817" max="2817" width="32.5" style="87" bestFit="1" customWidth="1"/>
    <col min="2818" max="2818" width="10.83203125" style="87" customWidth="1"/>
    <col min="2819" max="3072" width="9.1640625" style="87"/>
    <col min="3073" max="3073" width="32.5" style="87" bestFit="1" customWidth="1"/>
    <col min="3074" max="3074" width="10.83203125" style="87" customWidth="1"/>
    <col min="3075" max="3328" width="9.1640625" style="87"/>
    <col min="3329" max="3329" width="32.5" style="87" bestFit="1" customWidth="1"/>
    <col min="3330" max="3330" width="10.83203125" style="87" customWidth="1"/>
    <col min="3331" max="3584" width="9.1640625" style="87"/>
    <col min="3585" max="3585" width="32.5" style="87" bestFit="1" customWidth="1"/>
    <col min="3586" max="3586" width="10.83203125" style="87" customWidth="1"/>
    <col min="3587" max="3840" width="9.1640625" style="87"/>
    <col min="3841" max="3841" width="32.5" style="87" bestFit="1" customWidth="1"/>
    <col min="3842" max="3842" width="10.83203125" style="87" customWidth="1"/>
    <col min="3843" max="4096" width="9.1640625" style="87"/>
    <col min="4097" max="4097" width="32.5" style="87" bestFit="1" customWidth="1"/>
    <col min="4098" max="4098" width="10.83203125" style="87" customWidth="1"/>
    <col min="4099" max="4352" width="9.1640625" style="87"/>
    <col min="4353" max="4353" width="32.5" style="87" bestFit="1" customWidth="1"/>
    <col min="4354" max="4354" width="10.83203125" style="87" customWidth="1"/>
    <col min="4355" max="4608" width="9.1640625" style="87"/>
    <col min="4609" max="4609" width="32.5" style="87" bestFit="1" customWidth="1"/>
    <col min="4610" max="4610" width="10.83203125" style="87" customWidth="1"/>
    <col min="4611" max="4864" width="9.1640625" style="87"/>
    <col min="4865" max="4865" width="32.5" style="87" bestFit="1" customWidth="1"/>
    <col min="4866" max="4866" width="10.83203125" style="87" customWidth="1"/>
    <col min="4867" max="5120" width="9.1640625" style="87"/>
    <col min="5121" max="5121" width="32.5" style="87" bestFit="1" customWidth="1"/>
    <col min="5122" max="5122" width="10.83203125" style="87" customWidth="1"/>
    <col min="5123" max="5376" width="9.1640625" style="87"/>
    <col min="5377" max="5377" width="32.5" style="87" bestFit="1" customWidth="1"/>
    <col min="5378" max="5378" width="10.83203125" style="87" customWidth="1"/>
    <col min="5379" max="5632" width="9.1640625" style="87"/>
    <col min="5633" max="5633" width="32.5" style="87" bestFit="1" customWidth="1"/>
    <col min="5634" max="5634" width="10.83203125" style="87" customWidth="1"/>
    <col min="5635" max="5888" width="9.1640625" style="87"/>
    <col min="5889" max="5889" width="32.5" style="87" bestFit="1" customWidth="1"/>
    <col min="5890" max="5890" width="10.83203125" style="87" customWidth="1"/>
    <col min="5891" max="6144" width="9.1640625" style="87"/>
    <col min="6145" max="6145" width="32.5" style="87" bestFit="1" customWidth="1"/>
    <col min="6146" max="6146" width="10.83203125" style="87" customWidth="1"/>
    <col min="6147" max="6400" width="9.1640625" style="87"/>
    <col min="6401" max="6401" width="32.5" style="87" bestFit="1" customWidth="1"/>
    <col min="6402" max="6402" width="10.83203125" style="87" customWidth="1"/>
    <col min="6403" max="6656" width="9.1640625" style="87"/>
    <col min="6657" max="6657" width="32.5" style="87" bestFit="1" customWidth="1"/>
    <col min="6658" max="6658" width="10.83203125" style="87" customWidth="1"/>
    <col min="6659" max="6912" width="9.1640625" style="87"/>
    <col min="6913" max="6913" width="32.5" style="87" bestFit="1" customWidth="1"/>
    <col min="6914" max="6914" width="10.83203125" style="87" customWidth="1"/>
    <col min="6915" max="7168" width="9.1640625" style="87"/>
    <col min="7169" max="7169" width="32.5" style="87" bestFit="1" customWidth="1"/>
    <col min="7170" max="7170" width="10.83203125" style="87" customWidth="1"/>
    <col min="7171" max="7424" width="9.1640625" style="87"/>
    <col min="7425" max="7425" width="32.5" style="87" bestFit="1" customWidth="1"/>
    <col min="7426" max="7426" width="10.83203125" style="87" customWidth="1"/>
    <col min="7427" max="7680" width="9.1640625" style="87"/>
    <col min="7681" max="7681" width="32.5" style="87" bestFit="1" customWidth="1"/>
    <col min="7682" max="7682" width="10.83203125" style="87" customWidth="1"/>
    <col min="7683" max="7936" width="9.1640625" style="87"/>
    <col min="7937" max="7937" width="32.5" style="87" bestFit="1" customWidth="1"/>
    <col min="7938" max="7938" width="10.83203125" style="87" customWidth="1"/>
    <col min="7939" max="8192" width="9.1640625" style="87"/>
    <col min="8193" max="8193" width="32.5" style="87" bestFit="1" customWidth="1"/>
    <col min="8194" max="8194" width="10.83203125" style="87" customWidth="1"/>
    <col min="8195" max="8448" width="9.1640625" style="87"/>
    <col min="8449" max="8449" width="32.5" style="87" bestFit="1" customWidth="1"/>
    <col min="8450" max="8450" width="10.83203125" style="87" customWidth="1"/>
    <col min="8451" max="8704" width="9.1640625" style="87"/>
    <col min="8705" max="8705" width="32.5" style="87" bestFit="1" customWidth="1"/>
    <col min="8706" max="8706" width="10.83203125" style="87" customWidth="1"/>
    <col min="8707" max="8960" width="9.1640625" style="87"/>
    <col min="8961" max="8961" width="32.5" style="87" bestFit="1" customWidth="1"/>
    <col min="8962" max="8962" width="10.83203125" style="87" customWidth="1"/>
    <col min="8963" max="9216" width="9.1640625" style="87"/>
    <col min="9217" max="9217" width="32.5" style="87" bestFit="1" customWidth="1"/>
    <col min="9218" max="9218" width="10.83203125" style="87" customWidth="1"/>
    <col min="9219" max="9472" width="9.1640625" style="87"/>
    <col min="9473" max="9473" width="32.5" style="87" bestFit="1" customWidth="1"/>
    <col min="9474" max="9474" width="10.83203125" style="87" customWidth="1"/>
    <col min="9475" max="9728" width="9.1640625" style="87"/>
    <col min="9729" max="9729" width="32.5" style="87" bestFit="1" customWidth="1"/>
    <col min="9730" max="9730" width="10.83203125" style="87" customWidth="1"/>
    <col min="9731" max="9984" width="9.1640625" style="87"/>
    <col min="9985" max="9985" width="32.5" style="87" bestFit="1" customWidth="1"/>
    <col min="9986" max="9986" width="10.83203125" style="87" customWidth="1"/>
    <col min="9987" max="10240" width="9.1640625" style="87"/>
    <col min="10241" max="10241" width="32.5" style="87" bestFit="1" customWidth="1"/>
    <col min="10242" max="10242" width="10.83203125" style="87" customWidth="1"/>
    <col min="10243" max="10496" width="9.1640625" style="87"/>
    <col min="10497" max="10497" width="32.5" style="87" bestFit="1" customWidth="1"/>
    <col min="10498" max="10498" width="10.83203125" style="87" customWidth="1"/>
    <col min="10499" max="10752" width="9.1640625" style="87"/>
    <col min="10753" max="10753" width="32.5" style="87" bestFit="1" customWidth="1"/>
    <col min="10754" max="10754" width="10.83203125" style="87" customWidth="1"/>
    <col min="10755" max="11008" width="9.1640625" style="87"/>
    <col min="11009" max="11009" width="32.5" style="87" bestFit="1" customWidth="1"/>
    <col min="11010" max="11010" width="10.83203125" style="87" customWidth="1"/>
    <col min="11011" max="11264" width="9.1640625" style="87"/>
    <col min="11265" max="11265" width="32.5" style="87" bestFit="1" customWidth="1"/>
    <col min="11266" max="11266" width="10.83203125" style="87" customWidth="1"/>
    <col min="11267" max="11520" width="9.1640625" style="87"/>
    <col min="11521" max="11521" width="32.5" style="87" bestFit="1" customWidth="1"/>
    <col min="11522" max="11522" width="10.83203125" style="87" customWidth="1"/>
    <col min="11523" max="11776" width="9.1640625" style="87"/>
    <col min="11777" max="11777" width="32.5" style="87" bestFit="1" customWidth="1"/>
    <col min="11778" max="11778" width="10.83203125" style="87" customWidth="1"/>
    <col min="11779" max="12032" width="9.1640625" style="87"/>
    <col min="12033" max="12033" width="32.5" style="87" bestFit="1" customWidth="1"/>
    <col min="12034" max="12034" width="10.83203125" style="87" customWidth="1"/>
    <col min="12035" max="12288" width="9.1640625" style="87"/>
    <col min="12289" max="12289" width="32.5" style="87" bestFit="1" customWidth="1"/>
    <col min="12290" max="12290" width="10.83203125" style="87" customWidth="1"/>
    <col min="12291" max="12544" width="9.1640625" style="87"/>
    <col min="12545" max="12545" width="32.5" style="87" bestFit="1" customWidth="1"/>
    <col min="12546" max="12546" width="10.83203125" style="87" customWidth="1"/>
    <col min="12547" max="12800" width="9.1640625" style="87"/>
    <col min="12801" max="12801" width="32.5" style="87" bestFit="1" customWidth="1"/>
    <col min="12802" max="12802" width="10.83203125" style="87" customWidth="1"/>
    <col min="12803" max="13056" width="9.1640625" style="87"/>
    <col min="13057" max="13057" width="32.5" style="87" bestFit="1" customWidth="1"/>
    <col min="13058" max="13058" width="10.83203125" style="87" customWidth="1"/>
    <col min="13059" max="13312" width="9.1640625" style="87"/>
    <col min="13313" max="13313" width="32.5" style="87" bestFit="1" customWidth="1"/>
    <col min="13314" max="13314" width="10.83203125" style="87" customWidth="1"/>
    <col min="13315" max="13568" width="9.1640625" style="87"/>
    <col min="13569" max="13569" width="32.5" style="87" bestFit="1" customWidth="1"/>
    <col min="13570" max="13570" width="10.83203125" style="87" customWidth="1"/>
    <col min="13571" max="13824" width="9.1640625" style="87"/>
    <col min="13825" max="13825" width="32.5" style="87" bestFit="1" customWidth="1"/>
    <col min="13826" max="13826" width="10.83203125" style="87" customWidth="1"/>
    <col min="13827" max="14080" width="9.1640625" style="87"/>
    <col min="14081" max="14081" width="32.5" style="87" bestFit="1" customWidth="1"/>
    <col min="14082" max="14082" width="10.83203125" style="87" customWidth="1"/>
    <col min="14083" max="14336" width="9.1640625" style="87"/>
    <col min="14337" max="14337" width="32.5" style="87" bestFit="1" customWidth="1"/>
    <col min="14338" max="14338" width="10.83203125" style="87" customWidth="1"/>
    <col min="14339" max="14592" width="9.1640625" style="87"/>
    <col min="14593" max="14593" width="32.5" style="87" bestFit="1" customWidth="1"/>
    <col min="14594" max="14594" width="10.83203125" style="87" customWidth="1"/>
    <col min="14595" max="14848" width="9.1640625" style="87"/>
    <col min="14849" max="14849" width="32.5" style="87" bestFit="1" customWidth="1"/>
    <col min="14850" max="14850" width="10.83203125" style="87" customWidth="1"/>
    <col min="14851" max="15104" width="9.1640625" style="87"/>
    <col min="15105" max="15105" width="32.5" style="87" bestFit="1" customWidth="1"/>
    <col min="15106" max="15106" width="10.83203125" style="87" customWidth="1"/>
    <col min="15107" max="15360" width="9.1640625" style="87"/>
    <col min="15361" max="15361" width="32.5" style="87" bestFit="1" customWidth="1"/>
    <col min="15362" max="15362" width="10.83203125" style="87" customWidth="1"/>
    <col min="15363" max="15616" width="9.1640625" style="87"/>
    <col min="15617" max="15617" width="32.5" style="87" bestFit="1" customWidth="1"/>
    <col min="15618" max="15618" width="10.83203125" style="87" customWidth="1"/>
    <col min="15619" max="15872" width="9.1640625" style="87"/>
    <col min="15873" max="15873" width="32.5" style="87" bestFit="1" customWidth="1"/>
    <col min="15874" max="15874" width="10.83203125" style="87" customWidth="1"/>
    <col min="15875" max="16128" width="9.1640625" style="87"/>
    <col min="16129" max="16129" width="32.5" style="87" bestFit="1" customWidth="1"/>
    <col min="16130" max="16130" width="10.83203125" style="87" customWidth="1"/>
    <col min="16131" max="16384" width="9.1640625" style="87"/>
  </cols>
  <sheetData>
    <row r="2" spans="1:2" x14ac:dyDescent="0.15">
      <c r="A2" s="86" t="s">
        <v>63</v>
      </c>
    </row>
    <row r="4" spans="1:2" x14ac:dyDescent="0.15">
      <c r="A4" s="88" t="s">
        <v>64</v>
      </c>
    </row>
    <row r="6" spans="1:2" x14ac:dyDescent="0.15">
      <c r="A6" s="89" t="s">
        <v>59</v>
      </c>
    </row>
    <row r="8" spans="1:2" x14ac:dyDescent="0.15">
      <c r="A8" s="90" t="s">
        <v>65</v>
      </c>
      <c r="B8" s="91">
        <v>0.12</v>
      </c>
    </row>
    <row r="9" spans="1:2" x14ac:dyDescent="0.15">
      <c r="A9" s="92" t="s">
        <v>66</v>
      </c>
      <c r="B9" s="93">
        <v>0.25</v>
      </c>
    </row>
    <row r="11" spans="1:2" x14ac:dyDescent="0.15">
      <c r="A11" s="89" t="s">
        <v>60</v>
      </c>
    </row>
    <row r="13" spans="1:2" x14ac:dyDescent="0.15">
      <c r="A13" s="90" t="s">
        <v>65</v>
      </c>
      <c r="B13" s="91">
        <v>0.18</v>
      </c>
    </row>
    <row r="14" spans="1:2" x14ac:dyDescent="0.15">
      <c r="A14" s="92" t="s">
        <v>66</v>
      </c>
      <c r="B14" s="93">
        <v>0.35</v>
      </c>
    </row>
    <row r="16" spans="1:2" x14ac:dyDescent="0.15">
      <c r="A16" s="94" t="s">
        <v>67</v>
      </c>
      <c r="B16" s="95">
        <f>((0.5)*(B8)+(0.5)*(B13))*100</f>
        <v>15</v>
      </c>
    </row>
    <row r="17" spans="1:2" x14ac:dyDescent="0.15">
      <c r="A17" s="96" t="s">
        <v>68</v>
      </c>
      <c r="B17" s="97">
        <f>(0.5)^2*(B9)^2+(0.5)^2*(B14)^2+2*(0.5)*(0.5)*(-0.675)*(B9)*(B14)</f>
        <v>1.6718750000000001E-2</v>
      </c>
    </row>
    <row r="19" spans="1:2" x14ac:dyDescent="0.15">
      <c r="A19" s="98" t="s">
        <v>69</v>
      </c>
      <c r="B19" s="99">
        <f>B17^(1/2)</f>
        <v>0.12930100540985751</v>
      </c>
    </row>
    <row r="21" spans="1:2" x14ac:dyDescent="0.15">
      <c r="A21" s="87" t="s">
        <v>70</v>
      </c>
    </row>
    <row r="24" spans="1:2" x14ac:dyDescent="0.15">
      <c r="A24" s="88" t="s">
        <v>71</v>
      </c>
    </row>
    <row r="26" spans="1:2" x14ac:dyDescent="0.15">
      <c r="A26" s="89" t="s">
        <v>59</v>
      </c>
    </row>
    <row r="28" spans="1:2" x14ac:dyDescent="0.15">
      <c r="A28" s="90" t="s">
        <v>65</v>
      </c>
      <c r="B28" s="91">
        <v>0.12</v>
      </c>
    </row>
    <row r="29" spans="1:2" x14ac:dyDescent="0.15">
      <c r="A29" s="92" t="s">
        <v>66</v>
      </c>
      <c r="B29" s="93">
        <v>0.25</v>
      </c>
    </row>
    <row r="31" spans="1:2" x14ac:dyDescent="0.15">
      <c r="A31" s="89" t="s">
        <v>60</v>
      </c>
    </row>
    <row r="33" spans="1:2" x14ac:dyDescent="0.15">
      <c r="A33" s="90" t="s">
        <v>65</v>
      </c>
      <c r="B33" s="91">
        <v>0.18</v>
      </c>
    </row>
    <row r="34" spans="1:2" x14ac:dyDescent="0.15">
      <c r="A34" s="92" t="s">
        <v>66</v>
      </c>
      <c r="B34" s="93">
        <v>0.35</v>
      </c>
    </row>
    <row r="35" spans="1:2" x14ac:dyDescent="0.15">
      <c r="A35" s="100"/>
      <c r="B35" s="101"/>
    </row>
    <row r="36" spans="1:2" x14ac:dyDescent="0.15">
      <c r="A36" s="100"/>
      <c r="B36" s="101"/>
    </row>
    <row r="37" spans="1:2" x14ac:dyDescent="0.15">
      <c r="A37" s="100"/>
      <c r="B37" s="101"/>
    </row>
    <row r="38" spans="1:2" x14ac:dyDescent="0.15">
      <c r="A38" s="100"/>
      <c r="B38" s="101"/>
    </row>
    <row r="39" spans="1:2" x14ac:dyDescent="0.15">
      <c r="A39" s="100"/>
      <c r="B39" s="101"/>
    </row>
    <row r="40" spans="1:2" x14ac:dyDescent="0.15">
      <c r="A40" s="100"/>
      <c r="B40" s="101"/>
    </row>
    <row r="41" spans="1:2" x14ac:dyDescent="0.15">
      <c r="A41" s="100"/>
      <c r="B41" s="101"/>
    </row>
    <row r="42" spans="1:2" x14ac:dyDescent="0.15">
      <c r="A42" s="100"/>
      <c r="B42" s="101"/>
    </row>
    <row r="43" spans="1:2" x14ac:dyDescent="0.15">
      <c r="A43" s="100"/>
      <c r="B43" s="101"/>
    </row>
    <row r="44" spans="1:2" x14ac:dyDescent="0.15">
      <c r="A44" s="100"/>
      <c r="B44" s="101"/>
    </row>
    <row r="45" spans="1:2" x14ac:dyDescent="0.15">
      <c r="A45" s="100"/>
      <c r="B45" s="101"/>
    </row>
    <row r="46" spans="1:2" x14ac:dyDescent="0.15">
      <c r="A46" s="100"/>
      <c r="B46" s="101"/>
    </row>
    <row r="47" spans="1:2" x14ac:dyDescent="0.15">
      <c r="A47" s="100"/>
      <c r="B47" s="101"/>
    </row>
    <row r="48" spans="1:2" x14ac:dyDescent="0.15">
      <c r="A48" s="100"/>
      <c r="B48" s="101"/>
    </row>
    <row r="49" spans="1:2" x14ac:dyDescent="0.15">
      <c r="A49" s="100"/>
      <c r="B49" s="101"/>
    </row>
    <row r="50" spans="1:2" x14ac:dyDescent="0.15">
      <c r="A50" s="100"/>
      <c r="B50" s="101"/>
    </row>
    <row r="51" spans="1:2" x14ac:dyDescent="0.15">
      <c r="A51" s="100"/>
      <c r="B51" s="101"/>
    </row>
    <row r="52" spans="1:2" x14ac:dyDescent="0.15">
      <c r="A52" s="100"/>
      <c r="B52" s="101"/>
    </row>
    <row r="53" spans="1:2" x14ac:dyDescent="0.15">
      <c r="A53" s="100"/>
      <c r="B53" s="101"/>
    </row>
    <row r="54" spans="1:2" x14ac:dyDescent="0.15">
      <c r="A54" s="100"/>
      <c r="B54" s="101"/>
    </row>
    <row r="55" spans="1:2" x14ac:dyDescent="0.15">
      <c r="A55" s="100"/>
      <c r="B55" s="101"/>
    </row>
    <row r="56" spans="1:2" x14ac:dyDescent="0.15">
      <c r="A56" s="100"/>
      <c r="B56" s="101"/>
    </row>
    <row r="57" spans="1:2" x14ac:dyDescent="0.15">
      <c r="A57" s="100"/>
      <c r="B57" s="101"/>
    </row>
    <row r="58" spans="1:2" x14ac:dyDescent="0.15">
      <c r="A58" s="100"/>
      <c r="B58" s="101"/>
    </row>
    <row r="59" spans="1:2" x14ac:dyDescent="0.15">
      <c r="A59" s="100"/>
      <c r="B59" s="101"/>
    </row>
    <row r="60" spans="1:2" x14ac:dyDescent="0.15">
      <c r="A60" s="100"/>
      <c r="B60" s="101"/>
    </row>
    <row r="61" spans="1:2" x14ac:dyDescent="0.15">
      <c r="A61" s="100"/>
      <c r="B61" s="101"/>
    </row>
    <row r="62" spans="1:2" x14ac:dyDescent="0.15">
      <c r="A62" s="100"/>
      <c r="B62" s="101"/>
    </row>
    <row r="64" spans="1:2" x14ac:dyDescent="0.15">
      <c r="A64" s="98" t="s">
        <v>72</v>
      </c>
      <c r="B64" s="99">
        <f>(((B34^2)-(0.2*B29*B34))/((B29^2+B34^2)-(2*0.2*B29*B34)))</f>
        <v>0.7</v>
      </c>
    </row>
    <row r="66" spans="1:1" x14ac:dyDescent="0.15">
      <c r="A66" s="87" t="s">
        <v>73</v>
      </c>
    </row>
    <row r="70" spans="1:1" x14ac:dyDescent="0.15">
      <c r="A70" s="88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J31"/>
  <sheetViews>
    <sheetView workbookViewId="0">
      <selection activeCell="I29" sqref="I29"/>
    </sheetView>
  </sheetViews>
  <sheetFormatPr baseColWidth="10" defaultColWidth="8.83203125" defaultRowHeight="15" x14ac:dyDescent="0.2"/>
  <cols>
    <col min="6" max="6" width="10.5" bestFit="1" customWidth="1"/>
  </cols>
  <sheetData>
    <row r="15" spans="1:3" x14ac:dyDescent="0.2">
      <c r="A15" t="s">
        <v>23</v>
      </c>
      <c r="B15">
        <v>10000</v>
      </c>
    </row>
    <row r="16" spans="1:3" x14ac:dyDescent="0.2">
      <c r="A16" t="s">
        <v>24</v>
      </c>
      <c r="B16" s="38">
        <v>0.08</v>
      </c>
      <c r="C16" s="3" t="s">
        <v>134</v>
      </c>
    </row>
    <row r="17" spans="1:10" x14ac:dyDescent="0.2">
      <c r="A17" t="s">
        <v>25</v>
      </c>
      <c r="B17">
        <v>4</v>
      </c>
    </row>
    <row r="18" spans="1:10" x14ac:dyDescent="0.2">
      <c r="A18" t="s">
        <v>26</v>
      </c>
      <c r="B18" t="s">
        <v>27</v>
      </c>
    </row>
    <row r="22" spans="1:10" ht="16" thickBot="1" x14ac:dyDescent="0.25"/>
    <row r="23" spans="1:10" ht="16" thickBot="1" x14ac:dyDescent="0.25">
      <c r="B23" s="41" t="s">
        <v>21</v>
      </c>
      <c r="C23" s="42">
        <v>1</v>
      </c>
      <c r="D23" s="42">
        <v>2</v>
      </c>
      <c r="E23" s="42">
        <v>3</v>
      </c>
      <c r="F23" s="42">
        <v>4</v>
      </c>
      <c r="H23" t="s">
        <v>28</v>
      </c>
    </row>
    <row r="24" spans="1:10" ht="16" thickBot="1" x14ac:dyDescent="0.25">
      <c r="B24" s="43" t="s">
        <v>22</v>
      </c>
      <c r="C24" s="44">
        <v>0.03</v>
      </c>
      <c r="D24" s="44">
        <v>0.04</v>
      </c>
      <c r="E24" s="44">
        <v>0.03</v>
      </c>
      <c r="F24" s="44">
        <v>0.05</v>
      </c>
      <c r="H24" t="s">
        <v>135</v>
      </c>
      <c r="I24" s="133"/>
      <c r="J24" s="133"/>
    </row>
    <row r="26" spans="1:10" x14ac:dyDescent="0.2">
      <c r="B26" t="s">
        <v>29</v>
      </c>
    </row>
    <row r="27" spans="1:10" x14ac:dyDescent="0.2">
      <c r="C27" s="46">
        <f>(1+$B$16)*(1+C24)-1</f>
        <v>0.11240000000000006</v>
      </c>
      <c r="D27" s="46">
        <f t="shared" ref="D27:F27" si="0">(1+$B$16)*(1+D24)-1</f>
        <v>0.1232000000000002</v>
      </c>
      <c r="E27" s="46">
        <f t="shared" si="0"/>
        <v>0.11240000000000006</v>
      </c>
      <c r="F27" s="46">
        <f t="shared" si="0"/>
        <v>0.13400000000000012</v>
      </c>
    </row>
    <row r="28" spans="1:10" x14ac:dyDescent="0.2">
      <c r="C28" s="47">
        <f>(1+$B$16)*(1+C24)</f>
        <v>1.1124000000000001</v>
      </c>
      <c r="D28" s="47">
        <f t="shared" ref="D28:F28" si="1">(1+$B$16)*(1+D24)</f>
        <v>1.1232000000000002</v>
      </c>
      <c r="E28" s="47">
        <f t="shared" si="1"/>
        <v>1.1124000000000001</v>
      </c>
      <c r="F28" s="47">
        <f t="shared" si="1"/>
        <v>1.1340000000000001</v>
      </c>
    </row>
    <row r="29" spans="1:10" x14ac:dyDescent="0.2">
      <c r="B29" t="s">
        <v>136</v>
      </c>
    </row>
    <row r="30" spans="1:10" x14ac:dyDescent="0.2">
      <c r="F30" s="48">
        <f>C28*D28*E28*F28-1</f>
        <v>0.57613026952908841</v>
      </c>
    </row>
    <row r="31" spans="1:10" x14ac:dyDescent="0.2">
      <c r="E31" t="s">
        <v>37</v>
      </c>
      <c r="F31" s="50">
        <f>(1+F30)*B15</f>
        <v>15761.302695290884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23"/>
  <sheetViews>
    <sheetView workbookViewId="0">
      <selection activeCell="E19" sqref="E19"/>
    </sheetView>
  </sheetViews>
  <sheetFormatPr baseColWidth="10" defaultColWidth="8.83203125" defaultRowHeight="15" x14ac:dyDescent="0.2"/>
  <cols>
    <col min="2" max="2" width="23.33203125" customWidth="1"/>
    <col min="3" max="3" width="15.5" customWidth="1"/>
  </cols>
  <sheetData>
    <row r="3" spans="2:9" x14ac:dyDescent="0.2">
      <c r="H3" s="3" t="s">
        <v>36</v>
      </c>
      <c r="I3" s="3"/>
    </row>
    <row r="9" spans="2:9" x14ac:dyDescent="0.2">
      <c r="B9" t="s">
        <v>33</v>
      </c>
      <c r="C9">
        <v>1000</v>
      </c>
    </row>
    <row r="10" spans="2:9" x14ac:dyDescent="0.2">
      <c r="B10" t="s">
        <v>31</v>
      </c>
      <c r="C10" s="1">
        <v>0.12</v>
      </c>
    </row>
    <row r="11" spans="2:9" x14ac:dyDescent="0.2">
      <c r="B11" t="s">
        <v>32</v>
      </c>
      <c r="C11">
        <v>10</v>
      </c>
    </row>
    <row r="12" spans="2:9" x14ac:dyDescent="0.2">
      <c r="C12" s="45">
        <v>0.12</v>
      </c>
    </row>
    <row r="13" spans="2:9" x14ac:dyDescent="0.2">
      <c r="B13" t="s">
        <v>30</v>
      </c>
      <c r="C13">
        <f>C12*C9</f>
        <v>120</v>
      </c>
    </row>
    <row r="14" spans="2:9" x14ac:dyDescent="0.2">
      <c r="B14" t="s">
        <v>34</v>
      </c>
    </row>
    <row r="16" spans="2:9" x14ac:dyDescent="0.2">
      <c r="B16" t="s">
        <v>35</v>
      </c>
      <c r="C16" s="49">
        <f>-PV(C10,C11,C13)+(C9/(1+C12)^C11)</f>
        <v>1000</v>
      </c>
    </row>
    <row r="17" spans="2:9" x14ac:dyDescent="0.2">
      <c r="C17" s="49"/>
    </row>
    <row r="18" spans="2:9" x14ac:dyDescent="0.2">
      <c r="B18" t="s">
        <v>46</v>
      </c>
    </row>
    <row r="19" spans="2:9" x14ac:dyDescent="0.2">
      <c r="B19" t="s">
        <v>47</v>
      </c>
    </row>
    <row r="23" spans="2:9" x14ac:dyDescent="0.2">
      <c r="G23" s="3" t="s">
        <v>45</v>
      </c>
      <c r="H23" s="3"/>
      <c r="I23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5:L7"/>
  <sheetViews>
    <sheetView zoomScale="70" zoomScaleNormal="70" workbookViewId="0">
      <selection activeCell="J32" sqref="J32"/>
    </sheetView>
  </sheetViews>
  <sheetFormatPr baseColWidth="10" defaultColWidth="8.83203125" defaultRowHeight="15" x14ac:dyDescent="0.2"/>
  <sheetData>
    <row r="5" spans="3:12" ht="16" x14ac:dyDescent="0.2">
      <c r="C5" s="115" t="s">
        <v>40</v>
      </c>
      <c r="D5" s="115"/>
      <c r="E5" s="115"/>
      <c r="F5" s="115"/>
      <c r="G5" s="115"/>
      <c r="H5" s="115"/>
      <c r="I5" s="115"/>
      <c r="J5" s="115"/>
      <c r="K5" s="115"/>
      <c r="L5" s="115"/>
    </row>
    <row r="6" spans="3:12" ht="16" x14ac:dyDescent="0.2">
      <c r="C6" s="53" t="s">
        <v>38</v>
      </c>
      <c r="D6" s="52"/>
      <c r="E6" s="52"/>
      <c r="F6" s="52"/>
      <c r="G6" s="52"/>
      <c r="H6" s="52"/>
      <c r="I6" s="52"/>
      <c r="J6" s="52"/>
      <c r="K6" s="52"/>
      <c r="L6" s="52"/>
    </row>
    <row r="7" spans="3:12" ht="16" x14ac:dyDescent="0.2">
      <c r="C7" s="53" t="s">
        <v>39</v>
      </c>
      <c r="D7" s="52"/>
      <c r="E7" s="52"/>
      <c r="F7" s="52"/>
      <c r="G7" s="52"/>
      <c r="H7" s="52"/>
      <c r="I7" s="52"/>
      <c r="J7" s="52"/>
      <c r="K7" s="52"/>
      <c r="L7" s="52"/>
    </row>
  </sheetData>
  <mergeCells count="1">
    <mergeCell ref="C5:L5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A8"/>
  <sheetViews>
    <sheetView workbookViewId="0">
      <selection activeCell="A20" sqref="A20"/>
    </sheetView>
  </sheetViews>
  <sheetFormatPr baseColWidth="10" defaultColWidth="8.83203125" defaultRowHeight="15" x14ac:dyDescent="0.2"/>
  <cols>
    <col min="1" max="1" width="48.1640625" customWidth="1"/>
  </cols>
  <sheetData>
    <row r="4" spans="1:1" ht="15.75" customHeight="1" x14ac:dyDescent="0.2">
      <c r="A4" s="51" t="s">
        <v>41</v>
      </c>
    </row>
    <row r="5" spans="1:1" ht="15.75" customHeight="1" x14ac:dyDescent="0.2">
      <c r="A5" s="51"/>
    </row>
    <row r="6" spans="1:1" ht="15.75" customHeight="1" x14ac:dyDescent="0.2">
      <c r="A6" s="54" t="s">
        <v>42</v>
      </c>
    </row>
    <row r="7" spans="1:1" x14ac:dyDescent="0.2">
      <c r="A7" t="s">
        <v>43</v>
      </c>
    </row>
    <row r="8" spans="1:1" x14ac:dyDescent="0.2">
      <c r="A8" t="s">
        <v>44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E20" sqref="E20"/>
    </sheetView>
  </sheetViews>
  <sheetFormatPr baseColWidth="10" defaultColWidth="8.83203125" defaultRowHeight="15" x14ac:dyDescent="0.2"/>
  <sheetData/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B5" sqref="B5"/>
    </sheetView>
  </sheetViews>
  <sheetFormatPr baseColWidth="10" defaultColWidth="8.83203125" defaultRowHeight="15" x14ac:dyDescent="0.2"/>
  <sheetData/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J5:W47"/>
  <sheetViews>
    <sheetView topLeftCell="A10" workbookViewId="0">
      <selection activeCell="T21" sqref="T21"/>
    </sheetView>
  </sheetViews>
  <sheetFormatPr baseColWidth="10" defaultColWidth="8.83203125" defaultRowHeight="15" x14ac:dyDescent="0.2"/>
  <cols>
    <col min="18" max="18" width="11.6640625" bestFit="1" customWidth="1"/>
  </cols>
  <sheetData>
    <row r="5" spans="15:23" ht="17" thickBot="1" x14ac:dyDescent="0.25">
      <c r="O5" s="116" t="s">
        <v>97</v>
      </c>
      <c r="P5" s="116"/>
      <c r="Q5" s="116"/>
      <c r="R5" s="116"/>
      <c r="S5" s="116"/>
      <c r="T5" s="116"/>
      <c r="U5" s="116"/>
      <c r="V5" s="116"/>
      <c r="W5" s="116"/>
    </row>
    <row r="6" spans="15:23" ht="19" thickTop="1" thickBot="1" x14ac:dyDescent="0.25">
      <c r="O6" s="106" t="s">
        <v>98</v>
      </c>
      <c r="P6" s="107" t="s">
        <v>49</v>
      </c>
      <c r="Q6" s="107" t="s">
        <v>50</v>
      </c>
      <c r="R6" s="107" t="s">
        <v>51</v>
      </c>
    </row>
    <row r="7" spans="15:23" ht="18" thickTop="1" thickBot="1" x14ac:dyDescent="0.25">
      <c r="O7" s="108">
        <v>1</v>
      </c>
      <c r="P7" s="109">
        <v>30</v>
      </c>
      <c r="Q7" s="109">
        <v>22.5</v>
      </c>
      <c r="R7" s="109">
        <v>14.9</v>
      </c>
    </row>
    <row r="8" spans="15:23" ht="18" thickTop="1" thickBot="1" x14ac:dyDescent="0.25">
      <c r="O8" s="108">
        <v>2</v>
      </c>
      <c r="P8" s="109">
        <v>10.3</v>
      </c>
      <c r="Q8" s="109">
        <v>29</v>
      </c>
      <c r="R8" s="109">
        <v>26</v>
      </c>
    </row>
    <row r="9" spans="15:23" ht="18" thickTop="1" thickBot="1" x14ac:dyDescent="0.25">
      <c r="O9" s="108">
        <v>3</v>
      </c>
      <c r="P9" s="109">
        <v>21.6</v>
      </c>
      <c r="Q9" s="109">
        <v>21.6</v>
      </c>
      <c r="R9" s="109">
        <v>41.9</v>
      </c>
    </row>
    <row r="10" spans="15:23" ht="18" thickTop="1" thickBot="1" x14ac:dyDescent="0.25">
      <c r="O10" s="108">
        <v>4</v>
      </c>
      <c r="P10" s="109">
        <v>-4.5999999999999996</v>
      </c>
      <c r="Q10" s="109">
        <v>-27.2</v>
      </c>
      <c r="R10" s="109">
        <v>-7.8</v>
      </c>
    </row>
    <row r="11" spans="15:23" ht="18" thickTop="1" thickBot="1" x14ac:dyDescent="0.25">
      <c r="O11" s="108">
        <v>5</v>
      </c>
      <c r="P11" s="109">
        <v>-7.1</v>
      </c>
      <c r="Q11" s="109">
        <v>14.4</v>
      </c>
      <c r="R11" s="109">
        <v>16.899999999999999</v>
      </c>
    </row>
    <row r="12" spans="15:23" ht="18" thickTop="1" thickBot="1" x14ac:dyDescent="0.25">
      <c r="O12" s="108">
        <v>6</v>
      </c>
      <c r="P12" s="109">
        <v>5.6</v>
      </c>
      <c r="Q12" s="109">
        <v>10.7</v>
      </c>
      <c r="R12" s="109">
        <v>-3.5</v>
      </c>
    </row>
    <row r="13" spans="15:23" ht="18" thickTop="1" thickBot="1" x14ac:dyDescent="0.25">
      <c r="O13" s="108">
        <v>7</v>
      </c>
      <c r="P13" s="109">
        <v>3.8</v>
      </c>
      <c r="Q13" s="109">
        <v>32.1</v>
      </c>
      <c r="R13" s="109">
        <v>13.3</v>
      </c>
    </row>
    <row r="14" spans="15:23" ht="18" thickTop="1" thickBot="1" x14ac:dyDescent="0.25">
      <c r="O14" s="108">
        <v>8</v>
      </c>
      <c r="P14" s="109">
        <v>8.9</v>
      </c>
      <c r="Q14" s="109">
        <v>30.5</v>
      </c>
      <c r="R14" s="109">
        <v>73.2</v>
      </c>
    </row>
    <row r="15" spans="15:23" ht="18" thickTop="1" thickBot="1" x14ac:dyDescent="0.25">
      <c r="O15" s="108">
        <v>9</v>
      </c>
      <c r="P15" s="109">
        <v>9</v>
      </c>
      <c r="Q15" s="109">
        <v>19.5</v>
      </c>
      <c r="R15" s="109">
        <v>2.1</v>
      </c>
    </row>
    <row r="16" spans="15:23" ht="18" thickTop="1" thickBot="1" x14ac:dyDescent="0.25">
      <c r="O16" s="108">
        <v>10</v>
      </c>
      <c r="P16" s="109">
        <v>8.3000000000000007</v>
      </c>
      <c r="Q16" s="109">
        <v>39</v>
      </c>
      <c r="R16" s="109">
        <v>13.1</v>
      </c>
    </row>
    <row r="17" spans="10:23" ht="18" thickTop="1" thickBot="1" x14ac:dyDescent="0.25">
      <c r="O17" s="108">
        <v>11</v>
      </c>
      <c r="P17" s="109">
        <v>3.5</v>
      </c>
      <c r="Q17" s="109">
        <v>-7.2</v>
      </c>
      <c r="R17" s="109">
        <v>0.6</v>
      </c>
    </row>
    <row r="18" spans="10:23" ht="18" thickTop="1" thickBot="1" x14ac:dyDescent="0.25">
      <c r="O18" s="108">
        <v>12</v>
      </c>
      <c r="P18" s="109">
        <v>17.600000000000001</v>
      </c>
      <c r="Q18" s="109">
        <v>71.5</v>
      </c>
      <c r="R18" s="109">
        <v>90.8</v>
      </c>
    </row>
    <row r="19" spans="10:23" ht="18" thickTop="1" thickBot="1" x14ac:dyDescent="0.25">
      <c r="O19" s="110" t="s">
        <v>99</v>
      </c>
      <c r="P19" s="111">
        <f>VAR(Q7:Q18)</f>
        <v>583.91696969696977</v>
      </c>
      <c r="Q19" s="111">
        <f>VAR(Q7:Q18)</f>
        <v>583.91696969696977</v>
      </c>
      <c r="R19" s="111">
        <f>VAR(R7:R18)</f>
        <v>942.26810606060633</v>
      </c>
    </row>
    <row r="20" spans="10:23" ht="70" customHeight="1" thickTop="1" x14ac:dyDescent="0.2">
      <c r="O20" s="134" t="s">
        <v>100</v>
      </c>
      <c r="P20" s="135"/>
      <c r="Q20" s="135"/>
      <c r="R20">
        <f>COVAR(P7:P18,Q7:Q18)</f>
        <v>113.7327777777778</v>
      </c>
      <c r="U20" t="s">
        <v>137</v>
      </c>
      <c r="V20">
        <f>(P19*P26)+(Q19*P27)+(R19*P28)</f>
        <v>655.58719696969706</v>
      </c>
    </row>
    <row r="21" spans="10:23" ht="70" customHeight="1" thickBot="1" x14ac:dyDescent="0.25">
      <c r="O21" s="136" t="s">
        <v>101</v>
      </c>
      <c r="P21" s="137"/>
      <c r="Q21" s="137"/>
      <c r="R21" s="138">
        <f>COVAR(P7:P18,R7:R18)</f>
        <v>119.85534722222224</v>
      </c>
    </row>
    <row r="22" spans="10:23" ht="53" customHeight="1" thickTop="1" thickBot="1" x14ac:dyDescent="0.25">
      <c r="O22" s="136" t="s">
        <v>102</v>
      </c>
      <c r="P22" s="137"/>
      <c r="Q22" s="137"/>
      <c r="R22" s="138">
        <f>COVAR(Q7:Q18,R7:R18)</f>
        <v>508.07527777777779</v>
      </c>
    </row>
    <row r="23" spans="10:23" ht="18" thickTop="1" thickBot="1" x14ac:dyDescent="0.25">
      <c r="J23" s="55" t="s">
        <v>48</v>
      </c>
      <c r="K23" s="56" t="s">
        <v>49</v>
      </c>
      <c r="L23" s="56" t="s">
        <v>50</v>
      </c>
      <c r="M23" s="56" t="s">
        <v>51</v>
      </c>
      <c r="O23" s="105"/>
    </row>
    <row r="24" spans="10:23" ht="17" thickBot="1" x14ac:dyDescent="0.25">
      <c r="J24" s="57">
        <v>1</v>
      </c>
      <c r="K24" s="58">
        <v>30</v>
      </c>
      <c r="L24" s="58">
        <v>22.5</v>
      </c>
      <c r="M24" s="58">
        <v>14.9</v>
      </c>
      <c r="O24" s="105"/>
    </row>
    <row r="25" spans="10:23" ht="17" thickBot="1" x14ac:dyDescent="0.25">
      <c r="J25" s="57">
        <v>2</v>
      </c>
      <c r="K25" s="58">
        <v>10.3</v>
      </c>
      <c r="L25" s="58">
        <v>29</v>
      </c>
      <c r="M25" s="58">
        <v>26</v>
      </c>
      <c r="O25" s="118" t="s">
        <v>103</v>
      </c>
      <c r="P25" s="118"/>
      <c r="Q25" s="118"/>
      <c r="R25" s="118"/>
      <c r="S25" s="118"/>
      <c r="T25" s="118"/>
      <c r="U25" s="118"/>
      <c r="V25" s="118"/>
      <c r="W25" s="118"/>
    </row>
    <row r="26" spans="10:23" ht="18" thickTop="1" thickBot="1" x14ac:dyDescent="0.25">
      <c r="J26" s="57">
        <v>3</v>
      </c>
      <c r="K26" s="58">
        <v>21.6</v>
      </c>
      <c r="L26" s="58">
        <v>21.6</v>
      </c>
      <c r="M26" s="58">
        <v>41.9</v>
      </c>
      <c r="O26" s="112" t="s">
        <v>49</v>
      </c>
      <c r="P26" s="113">
        <v>0.4</v>
      </c>
    </row>
    <row r="27" spans="10:23" ht="17" thickBot="1" x14ac:dyDescent="0.25">
      <c r="J27" s="57">
        <v>4</v>
      </c>
      <c r="K27" s="58">
        <v>-4.5999999999999996</v>
      </c>
      <c r="L27" s="58">
        <v>-27.2</v>
      </c>
      <c r="M27" s="58">
        <v>-7.8</v>
      </c>
      <c r="O27" s="110" t="s">
        <v>50</v>
      </c>
      <c r="P27" s="114">
        <v>0.4</v>
      </c>
    </row>
    <row r="28" spans="10:23" ht="17" thickBot="1" x14ac:dyDescent="0.25">
      <c r="J28" s="57">
        <v>5</v>
      </c>
      <c r="K28" s="58">
        <v>-7.1</v>
      </c>
      <c r="L28" s="58">
        <v>14.4</v>
      </c>
      <c r="M28" s="58">
        <v>16.899999999999999</v>
      </c>
      <c r="O28" s="110" t="s">
        <v>51</v>
      </c>
      <c r="P28" s="114">
        <v>0.2</v>
      </c>
    </row>
    <row r="29" spans="10:23" ht="17" thickBot="1" x14ac:dyDescent="0.25">
      <c r="J29" s="57">
        <v>6</v>
      </c>
      <c r="K29" s="58">
        <v>5.6</v>
      </c>
      <c r="L29" s="58">
        <v>10.7</v>
      </c>
      <c r="M29" s="58">
        <v>-3.5</v>
      </c>
      <c r="O29" s="110" t="s">
        <v>104</v>
      </c>
      <c r="P29" s="111">
        <v>602.12</v>
      </c>
    </row>
    <row r="30" spans="10:23" ht="17" thickBot="1" x14ac:dyDescent="0.25">
      <c r="J30" s="57">
        <v>7</v>
      </c>
      <c r="K30" s="58">
        <v>3.8</v>
      </c>
      <c r="L30" s="58">
        <v>32.1</v>
      </c>
      <c r="M30" s="58">
        <v>13.3</v>
      </c>
      <c r="O30" s="105"/>
    </row>
    <row r="31" spans="10:23" ht="17" thickBot="1" x14ac:dyDescent="0.25">
      <c r="J31" s="57">
        <v>8</v>
      </c>
      <c r="K31" s="58">
        <v>8.9</v>
      </c>
      <c r="L31" s="58">
        <v>30.5</v>
      </c>
      <c r="M31" s="58">
        <v>73.2</v>
      </c>
      <c r="O31" s="105"/>
    </row>
    <row r="32" spans="10:23" ht="17" thickBot="1" x14ac:dyDescent="0.25">
      <c r="J32" s="57">
        <v>9</v>
      </c>
      <c r="K32" s="58">
        <v>9</v>
      </c>
      <c r="L32" s="58">
        <v>19.5</v>
      </c>
      <c r="M32" s="58">
        <v>2.1</v>
      </c>
      <c r="O32" s="105"/>
    </row>
    <row r="33" spans="10:23" ht="17" thickBot="1" x14ac:dyDescent="0.25">
      <c r="J33" s="57">
        <v>10</v>
      </c>
      <c r="K33" s="58">
        <v>8.3000000000000007</v>
      </c>
      <c r="L33" s="58">
        <v>39</v>
      </c>
      <c r="M33" s="58">
        <v>13.1</v>
      </c>
      <c r="O33" s="105"/>
    </row>
    <row r="34" spans="10:23" ht="17" thickBot="1" x14ac:dyDescent="0.25">
      <c r="J34" s="57">
        <v>11</v>
      </c>
      <c r="K34" s="58">
        <v>3.5</v>
      </c>
      <c r="L34" s="58">
        <v>-7.2</v>
      </c>
      <c r="M34" s="58">
        <v>0.6</v>
      </c>
      <c r="O34" s="105"/>
    </row>
    <row r="35" spans="10:23" ht="17" thickBot="1" x14ac:dyDescent="0.25">
      <c r="J35" s="57">
        <v>12</v>
      </c>
      <c r="K35" s="58">
        <v>17.600000000000001</v>
      </c>
      <c r="L35" s="58">
        <v>71.5</v>
      </c>
      <c r="M35" s="58">
        <v>90.8</v>
      </c>
      <c r="O35" s="105"/>
    </row>
    <row r="36" spans="10:23" ht="16" x14ac:dyDescent="0.2">
      <c r="O36" s="105"/>
    </row>
    <row r="37" spans="10:23" ht="16" x14ac:dyDescent="0.2">
      <c r="J37">
        <f>CORREL(K24:K35,L24:L35)</f>
        <v>0.49389573477985688</v>
      </c>
      <c r="O37" s="117" t="s">
        <v>105</v>
      </c>
      <c r="P37" s="117"/>
      <c r="Q37" s="117"/>
      <c r="R37" s="117"/>
      <c r="S37" s="117"/>
      <c r="T37" s="117"/>
      <c r="U37" s="117"/>
      <c r="V37" s="117"/>
      <c r="W37" s="117"/>
    </row>
    <row r="38" spans="10:23" ht="17" thickBot="1" x14ac:dyDescent="0.25">
      <c r="O38" s="105"/>
    </row>
    <row r="39" spans="10:23" ht="18" thickTop="1" thickBot="1" x14ac:dyDescent="0.25">
      <c r="O39" s="112" t="s">
        <v>49</v>
      </c>
      <c r="P39" s="113">
        <v>0.58299999999999996</v>
      </c>
    </row>
    <row r="40" spans="10:23" ht="18" thickTop="1" thickBot="1" x14ac:dyDescent="0.25">
      <c r="O40" s="110" t="s">
        <v>50</v>
      </c>
      <c r="P40" s="114">
        <v>0.41699999999999998</v>
      </c>
    </row>
    <row r="41" spans="10:23" ht="18" thickTop="1" thickBot="1" x14ac:dyDescent="0.25">
      <c r="O41" s="110" t="s">
        <v>51</v>
      </c>
      <c r="P41" s="114">
        <v>0</v>
      </c>
    </row>
    <row r="42" spans="10:23" ht="18" thickTop="1" thickBot="1" x14ac:dyDescent="0.25">
      <c r="O42" s="110" t="s">
        <v>104</v>
      </c>
      <c r="P42" s="111">
        <v>361.63</v>
      </c>
    </row>
    <row r="43" spans="10:23" ht="17" thickTop="1" x14ac:dyDescent="0.2">
      <c r="O43" s="105"/>
    </row>
    <row r="44" spans="10:23" ht="16" x14ac:dyDescent="0.2">
      <c r="O44" s="105"/>
    </row>
    <row r="45" spans="10:23" ht="16" x14ac:dyDescent="0.2">
      <c r="O45" s="105"/>
    </row>
    <row r="46" spans="10:23" ht="16" x14ac:dyDescent="0.2">
      <c r="O46" s="105"/>
    </row>
    <row r="47" spans="10:23" ht="16" x14ac:dyDescent="0.2">
      <c r="O47" s="105"/>
    </row>
  </sheetData>
  <mergeCells count="6">
    <mergeCell ref="O5:W5"/>
    <mergeCell ref="O37:W37"/>
    <mergeCell ref="O25:W25"/>
    <mergeCell ref="O20:Q20"/>
    <mergeCell ref="O21:Q21"/>
    <mergeCell ref="O22:Q22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722FE-7D7C-D749-B22B-67CFD3250CE9}">
  <dimension ref="A1:M163"/>
  <sheetViews>
    <sheetView tabSelected="1" topLeftCell="C9" workbookViewId="0">
      <selection activeCell="K24" sqref="K24"/>
    </sheetView>
  </sheetViews>
  <sheetFormatPr baseColWidth="10" defaultRowHeight="15" x14ac:dyDescent="0.2"/>
  <sheetData>
    <row r="1" spans="1:12" ht="16" x14ac:dyDescent="0.2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6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6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6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6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6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ht="16" x14ac:dyDescent="0.2">
      <c r="A7" s="119"/>
      <c r="B7" s="119"/>
      <c r="C7" s="119"/>
      <c r="D7" s="119"/>
      <c r="E7" s="119"/>
      <c r="F7" s="119"/>
      <c r="G7" s="119">
        <v>1</v>
      </c>
      <c r="H7" s="119">
        <v>2</v>
      </c>
      <c r="I7" s="119">
        <v>3</v>
      </c>
      <c r="J7" s="119"/>
      <c r="K7" s="119"/>
      <c r="L7" s="119"/>
    </row>
    <row r="8" spans="1:12" ht="16" x14ac:dyDescent="0.2">
      <c r="A8" s="119"/>
      <c r="B8" s="119"/>
      <c r="C8" s="119"/>
      <c r="D8" s="119"/>
      <c r="E8" s="119"/>
      <c r="F8" s="119" t="s">
        <v>48</v>
      </c>
      <c r="G8" s="119" t="s">
        <v>49</v>
      </c>
      <c r="H8" s="119" t="s">
        <v>50</v>
      </c>
      <c r="I8" s="119" t="s">
        <v>51</v>
      </c>
      <c r="J8" s="119"/>
      <c r="K8" s="119"/>
      <c r="L8" s="119"/>
    </row>
    <row r="9" spans="1:12" ht="16" x14ac:dyDescent="0.2">
      <c r="A9" s="119"/>
      <c r="B9" s="119"/>
      <c r="C9" s="119"/>
      <c r="D9" s="119"/>
      <c r="E9" s="119"/>
      <c r="F9" s="119">
        <v>1</v>
      </c>
      <c r="G9" s="119">
        <v>30</v>
      </c>
      <c r="H9" s="119">
        <v>22.5</v>
      </c>
      <c r="I9" s="119">
        <v>14.9</v>
      </c>
      <c r="J9" s="119"/>
      <c r="K9" s="119"/>
      <c r="L9" s="119"/>
    </row>
    <row r="10" spans="1:12" ht="16" x14ac:dyDescent="0.2">
      <c r="A10" s="119"/>
      <c r="B10" s="119"/>
      <c r="C10" s="119"/>
      <c r="D10" s="119"/>
      <c r="E10" s="119"/>
      <c r="F10" s="119">
        <v>2</v>
      </c>
      <c r="G10" s="119">
        <v>10.3</v>
      </c>
      <c r="H10" s="119">
        <v>29</v>
      </c>
      <c r="I10" s="119">
        <v>26</v>
      </c>
      <c r="J10" s="119"/>
      <c r="K10" s="119"/>
      <c r="L10" s="119"/>
    </row>
    <row r="11" spans="1:12" ht="16" x14ac:dyDescent="0.2">
      <c r="A11" s="119"/>
      <c r="B11" s="119"/>
      <c r="C11" s="119"/>
      <c r="D11" s="119"/>
      <c r="E11" s="119"/>
      <c r="F11" s="119">
        <v>3</v>
      </c>
      <c r="G11" s="119">
        <v>21.6</v>
      </c>
      <c r="H11" s="119">
        <v>21.6</v>
      </c>
      <c r="I11" s="119">
        <v>41.9</v>
      </c>
      <c r="J11" s="119"/>
      <c r="K11" s="119"/>
      <c r="L11" s="119"/>
    </row>
    <row r="12" spans="1:12" ht="16" x14ac:dyDescent="0.2">
      <c r="A12" s="119"/>
      <c r="B12" s="119"/>
      <c r="C12" s="119"/>
      <c r="D12" s="119"/>
      <c r="E12" s="119"/>
      <c r="F12" s="139">
        <v>4</v>
      </c>
      <c r="G12" s="139">
        <v>-4.5999999999999996</v>
      </c>
      <c r="H12" s="139">
        <v>-27.2</v>
      </c>
      <c r="I12" s="119">
        <v>-7.8</v>
      </c>
      <c r="J12" s="119"/>
      <c r="K12" s="119"/>
      <c r="L12" s="119"/>
    </row>
    <row r="13" spans="1:12" ht="16" x14ac:dyDescent="0.2">
      <c r="A13" s="119"/>
      <c r="B13" s="119"/>
      <c r="C13" s="119"/>
      <c r="D13" s="119"/>
      <c r="E13" s="119"/>
      <c r="F13" s="119">
        <v>5</v>
      </c>
      <c r="G13" s="119">
        <v>-7.1</v>
      </c>
      <c r="H13" s="119">
        <v>14.4</v>
      </c>
      <c r="I13" s="119">
        <v>16.899999999999999</v>
      </c>
      <c r="J13" s="119"/>
      <c r="K13" s="119"/>
      <c r="L13" s="119"/>
    </row>
    <row r="14" spans="1:12" ht="16" x14ac:dyDescent="0.2">
      <c r="A14" s="119"/>
      <c r="B14" s="119"/>
      <c r="C14" s="119"/>
      <c r="D14" s="119"/>
      <c r="E14" s="119"/>
      <c r="F14" s="119">
        <v>6</v>
      </c>
      <c r="G14" s="119">
        <v>5.6</v>
      </c>
      <c r="H14" s="119">
        <v>10.7</v>
      </c>
      <c r="I14" s="119">
        <v>-3.5</v>
      </c>
      <c r="J14" s="119"/>
      <c r="K14" s="119"/>
      <c r="L14" s="119"/>
    </row>
    <row r="15" spans="1:12" ht="16" x14ac:dyDescent="0.2">
      <c r="A15" s="119"/>
      <c r="B15" s="119"/>
      <c r="C15" s="119"/>
      <c r="D15" s="119"/>
      <c r="E15" s="119"/>
      <c r="F15" s="119">
        <v>7</v>
      </c>
      <c r="G15" s="119">
        <v>3.8</v>
      </c>
      <c r="H15" s="119">
        <v>32.1</v>
      </c>
      <c r="I15" s="119">
        <v>13.3</v>
      </c>
      <c r="J15" s="119"/>
      <c r="K15" s="119"/>
      <c r="L15" s="119"/>
    </row>
    <row r="16" spans="1:12" ht="16" x14ac:dyDescent="0.2">
      <c r="A16" s="119"/>
      <c r="B16" s="119"/>
      <c r="C16" s="119"/>
      <c r="D16" s="119"/>
      <c r="E16" s="119"/>
      <c r="F16" s="119">
        <v>8</v>
      </c>
      <c r="G16" s="119">
        <v>8.9</v>
      </c>
      <c r="H16" s="119">
        <v>30.5</v>
      </c>
      <c r="I16" s="119">
        <v>73.2</v>
      </c>
      <c r="J16" s="119"/>
      <c r="K16" s="119"/>
      <c r="L16" s="119"/>
    </row>
    <row r="17" spans="1:13" ht="16" x14ac:dyDescent="0.2">
      <c r="A17" s="119"/>
      <c r="B17" s="119"/>
      <c r="C17" s="119"/>
      <c r="D17" s="119"/>
      <c r="E17" s="119"/>
      <c r="F17" s="119">
        <v>9</v>
      </c>
      <c r="G17" s="119">
        <v>9</v>
      </c>
      <c r="H17" s="119">
        <v>19.5</v>
      </c>
      <c r="I17" s="119">
        <v>2.1</v>
      </c>
      <c r="J17" s="119"/>
      <c r="K17" s="119"/>
      <c r="L17" s="119"/>
    </row>
    <row r="18" spans="1:13" ht="16" x14ac:dyDescent="0.2">
      <c r="A18" s="119"/>
      <c r="B18" s="119"/>
      <c r="C18" s="119"/>
      <c r="D18" s="119"/>
      <c r="E18" s="119"/>
      <c r="F18" s="119">
        <v>10</v>
      </c>
      <c r="G18" s="119">
        <v>8.3000000000000007</v>
      </c>
      <c r="H18" s="119">
        <v>39</v>
      </c>
      <c r="I18" s="119">
        <v>13.1</v>
      </c>
      <c r="J18" s="119"/>
      <c r="K18" s="119"/>
      <c r="L18" s="119"/>
    </row>
    <row r="19" spans="1:13" ht="16" x14ac:dyDescent="0.2">
      <c r="A19" s="119"/>
      <c r="B19" s="119"/>
      <c r="C19" s="119"/>
      <c r="D19" s="119"/>
      <c r="E19" s="119"/>
      <c r="F19" s="119">
        <v>11</v>
      </c>
      <c r="G19" s="119">
        <v>3.5</v>
      </c>
      <c r="H19" s="119">
        <v>-7.2</v>
      </c>
      <c r="I19" s="119">
        <v>0.6</v>
      </c>
      <c r="J19" s="119"/>
      <c r="K19" s="119"/>
      <c r="L19" s="119"/>
    </row>
    <row r="20" spans="1:13" ht="16" x14ac:dyDescent="0.2">
      <c r="A20" s="119"/>
      <c r="B20" s="119"/>
      <c r="C20" s="119"/>
      <c r="D20" s="119"/>
      <c r="E20" s="119"/>
      <c r="F20" s="119">
        <v>12</v>
      </c>
      <c r="G20" s="119">
        <v>17.600000000000001</v>
      </c>
      <c r="H20" s="119">
        <v>71.5</v>
      </c>
      <c r="I20" s="119">
        <v>90.8</v>
      </c>
      <c r="J20" s="119"/>
      <c r="K20" s="119"/>
      <c r="L20" s="119"/>
    </row>
    <row r="21" spans="1:13" ht="16" x14ac:dyDescent="0.2">
      <c r="A21" s="119"/>
      <c r="B21" s="119"/>
      <c r="C21" s="119"/>
      <c r="D21" s="119"/>
      <c r="E21" s="119"/>
      <c r="F21" s="119" t="s">
        <v>74</v>
      </c>
      <c r="G21" s="119">
        <f>AVERAGE(G9:G20)</f>
        <v>8.9083333333333332</v>
      </c>
      <c r="H21" s="119">
        <f>AVERAGE(H9:H20)</f>
        <v>21.366666666666664</v>
      </c>
      <c r="I21" s="119">
        <f>AVERAGE(I9:I20)</f>
        <v>23.458333333333332</v>
      </c>
      <c r="J21" s="119"/>
      <c r="K21" s="119"/>
      <c r="L21" s="119"/>
    </row>
    <row r="22" spans="1:13" ht="16" x14ac:dyDescent="0.2">
      <c r="A22" s="119"/>
      <c r="B22" s="119"/>
      <c r="C22" s="119"/>
      <c r="D22" s="119"/>
      <c r="E22" s="119"/>
      <c r="F22" s="119" t="s">
        <v>75</v>
      </c>
      <c r="G22" s="119">
        <f>VAR(G9:G20)</f>
        <v>108.07537878787885</v>
      </c>
      <c r="H22" s="119">
        <f>VAR(H9:H20)</f>
        <v>583.91696969696977</v>
      </c>
      <c r="I22" s="119">
        <f>VAR(I9:I20)</f>
        <v>942.26810606060633</v>
      </c>
      <c r="J22" s="119"/>
      <c r="K22" s="119"/>
      <c r="L22" s="119"/>
    </row>
    <row r="23" spans="1:13" ht="16" x14ac:dyDescent="0.2">
      <c r="A23" s="119"/>
      <c r="B23" s="119"/>
      <c r="C23" s="119"/>
      <c r="D23" s="119"/>
      <c r="E23" s="119"/>
      <c r="F23" s="119" t="s">
        <v>76</v>
      </c>
      <c r="G23" s="119">
        <f>COVAR(G9:G20,H9:H20)</f>
        <v>113.7327777777778</v>
      </c>
      <c r="H23" s="119"/>
      <c r="I23" s="119"/>
      <c r="J23" s="119"/>
      <c r="K23" s="119"/>
      <c r="L23" s="119"/>
    </row>
    <row r="24" spans="1:13" ht="16" x14ac:dyDescent="0.2">
      <c r="A24" s="119"/>
      <c r="B24" s="119"/>
      <c r="C24" s="119"/>
      <c r="D24" s="119"/>
      <c r="E24" s="119"/>
      <c r="F24" s="119" t="s">
        <v>77</v>
      </c>
      <c r="G24" s="119"/>
      <c r="H24" s="119"/>
      <c r="I24" s="119">
        <f>COVAR(G9:G20,I9:I20)</f>
        <v>119.85534722222224</v>
      </c>
      <c r="J24" s="119"/>
      <c r="K24" s="119"/>
      <c r="L24" s="119"/>
    </row>
    <row r="25" spans="1:13" ht="16" x14ac:dyDescent="0.2">
      <c r="A25" s="119"/>
      <c r="B25" s="119"/>
      <c r="C25" s="119"/>
      <c r="D25" s="119"/>
      <c r="E25" s="119"/>
      <c r="F25" s="119" t="s">
        <v>78</v>
      </c>
      <c r="G25" s="119"/>
      <c r="H25" s="119">
        <f>COVAR(H9:H20,I9:I20)</f>
        <v>508.07527777777779</v>
      </c>
      <c r="I25" s="119"/>
      <c r="J25" s="119"/>
      <c r="K25" s="119"/>
      <c r="L25" s="119"/>
    </row>
    <row r="26" spans="1:13" ht="16" x14ac:dyDescent="0.2">
      <c r="A26" s="119"/>
      <c r="B26" s="119"/>
      <c r="C26" s="119"/>
      <c r="D26" s="119"/>
      <c r="E26" s="119"/>
      <c r="F26" s="128"/>
      <c r="G26" s="128"/>
      <c r="H26" s="128"/>
      <c r="I26" s="119"/>
      <c r="J26" s="119" t="s">
        <v>79</v>
      </c>
      <c r="K26" s="119"/>
      <c r="L26" s="119"/>
    </row>
    <row r="27" spans="1:13" ht="16" x14ac:dyDescent="0.2">
      <c r="A27" s="119"/>
      <c r="B27" s="119"/>
      <c r="C27" s="119"/>
      <c r="D27" s="119"/>
      <c r="E27" s="119"/>
      <c r="F27" s="128" t="s">
        <v>80</v>
      </c>
      <c r="G27" s="128">
        <v>0.6</v>
      </c>
      <c r="H27" s="128">
        <v>0.40000099999999994</v>
      </c>
      <c r="I27" s="119">
        <v>0</v>
      </c>
      <c r="J27" s="119">
        <f>(G22*G27)+(H22*H27)+(I22*I27)+(2*G23*G27*H27)+(2*I24*G27*I27)+(2*H25*H27*I27)</f>
        <v>353.00446888115152</v>
      </c>
      <c r="K27" s="119"/>
      <c r="L27" s="119"/>
    </row>
    <row r="28" spans="1:13" ht="16" x14ac:dyDescent="0.2">
      <c r="A28" s="119"/>
      <c r="B28" s="119"/>
      <c r="C28" s="119"/>
      <c r="D28" s="119"/>
      <c r="E28" s="119"/>
      <c r="F28" s="128"/>
      <c r="G28" s="128"/>
      <c r="H28" s="128"/>
      <c r="I28" s="119"/>
      <c r="J28" s="119"/>
      <c r="K28" s="119"/>
      <c r="L28" s="119"/>
    </row>
    <row r="29" spans="1:13" ht="16" x14ac:dyDescent="0.2">
      <c r="A29" s="119"/>
      <c r="B29" s="119"/>
      <c r="C29" s="119"/>
      <c r="D29" s="119"/>
      <c r="E29" s="119"/>
      <c r="F29" s="128" t="s">
        <v>81</v>
      </c>
      <c r="G29" s="128"/>
      <c r="H29" s="128"/>
      <c r="I29" s="119"/>
      <c r="J29" s="119">
        <f>(G27+H27+I27)</f>
        <v>1.0000009999999999</v>
      </c>
      <c r="K29" s="119" t="s">
        <v>82</v>
      </c>
      <c r="L29" s="119"/>
    </row>
    <row r="30" spans="1:13" ht="16" x14ac:dyDescent="0.2">
      <c r="A30" s="119"/>
      <c r="B30" s="119"/>
      <c r="C30" s="119"/>
      <c r="D30" s="119"/>
      <c r="E30" s="119"/>
      <c r="F30" s="128" t="s">
        <v>83</v>
      </c>
      <c r="G30" s="128"/>
      <c r="H30" s="128"/>
      <c r="I30" s="119"/>
      <c r="J30" s="119">
        <f>(G21*G27)+(H21*H27)+(I21*I27)</f>
        <v>13.891688033333331</v>
      </c>
      <c r="K30" s="119" t="s">
        <v>84</v>
      </c>
      <c r="L30" s="119"/>
      <c r="M30">
        <v>12</v>
      </c>
    </row>
    <row r="31" spans="1:13" ht="16" x14ac:dyDescent="0.2">
      <c r="A31" s="119"/>
      <c r="B31" s="119"/>
      <c r="C31" s="119"/>
      <c r="D31" s="119"/>
      <c r="E31" s="119"/>
      <c r="F31" s="119" t="s">
        <v>85</v>
      </c>
      <c r="G31" s="119"/>
      <c r="H31" s="119"/>
      <c r="I31" s="119"/>
      <c r="J31" s="119"/>
      <c r="K31" s="119" t="s">
        <v>86</v>
      </c>
      <c r="L31" s="119">
        <v>0.6</v>
      </c>
    </row>
    <row r="32" spans="1:13" ht="16" x14ac:dyDescent="0.2">
      <c r="A32" s="119"/>
      <c r="B32" s="119"/>
      <c r="C32" s="119"/>
      <c r="D32" s="119"/>
      <c r="E32" s="119"/>
      <c r="F32" s="129" t="s">
        <v>87</v>
      </c>
      <c r="G32" s="129"/>
      <c r="H32" s="129"/>
      <c r="I32" s="128"/>
      <c r="J32" s="119"/>
      <c r="K32" s="119" t="s">
        <v>88</v>
      </c>
      <c r="L32" s="119">
        <v>0.6</v>
      </c>
    </row>
    <row r="33" spans="1:12" ht="16" x14ac:dyDescent="0.2">
      <c r="A33" s="119"/>
      <c r="B33" s="119"/>
      <c r="C33" s="119"/>
      <c r="D33" s="119"/>
      <c r="E33" s="119"/>
      <c r="F33" s="119" t="s">
        <v>89</v>
      </c>
      <c r="G33" s="119"/>
      <c r="H33" s="119"/>
      <c r="I33" s="119"/>
      <c r="J33" s="119"/>
      <c r="K33" s="119" t="s">
        <v>90</v>
      </c>
      <c r="L33" s="119">
        <v>0.6</v>
      </c>
    </row>
    <row r="34" spans="1:12" ht="16" x14ac:dyDescent="0.2">
      <c r="A34" s="119"/>
      <c r="B34" s="119"/>
      <c r="C34" s="119"/>
      <c r="D34" s="119"/>
      <c r="E34" s="119"/>
      <c r="F34" s="119" t="s">
        <v>91</v>
      </c>
      <c r="G34" s="119"/>
      <c r="H34" s="119"/>
      <c r="I34" s="119"/>
      <c r="J34" s="119"/>
      <c r="K34" s="119" t="s">
        <v>92</v>
      </c>
      <c r="L34" s="119"/>
    </row>
    <row r="35" spans="1:12" ht="16" x14ac:dyDescent="0.2">
      <c r="A35" s="119"/>
      <c r="B35" s="119"/>
      <c r="C35" s="119"/>
      <c r="D35" s="119"/>
      <c r="E35" s="119"/>
      <c r="F35" s="119" t="s">
        <v>93</v>
      </c>
      <c r="G35" s="119"/>
      <c r="H35" s="119"/>
      <c r="I35" s="128"/>
      <c r="J35" s="119"/>
      <c r="K35" s="119" t="s">
        <v>94</v>
      </c>
      <c r="L35" s="119"/>
    </row>
    <row r="36" spans="1:12" ht="16" x14ac:dyDescent="0.2">
      <c r="A36" s="119"/>
      <c r="B36" s="119"/>
      <c r="C36" s="119"/>
      <c r="D36" s="119"/>
      <c r="E36" s="119"/>
      <c r="F36" s="119" t="s">
        <v>95</v>
      </c>
      <c r="G36" s="119"/>
      <c r="H36" s="119"/>
      <c r="I36" s="119"/>
      <c r="J36" s="119"/>
      <c r="K36" s="127" t="s">
        <v>96</v>
      </c>
      <c r="L36" s="119"/>
    </row>
    <row r="37" spans="1:12" ht="16" x14ac:dyDescent="0.2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27"/>
      <c r="L37" s="119"/>
    </row>
    <row r="38" spans="1:12" ht="16" x14ac:dyDescent="0.2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27"/>
      <c r="L38" s="119"/>
    </row>
    <row r="39" spans="1:12" ht="16" x14ac:dyDescent="0.2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</row>
    <row r="40" spans="1:12" ht="16" x14ac:dyDescent="0.2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ht="16" x14ac:dyDescent="0.2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</row>
    <row r="42" spans="1:12" ht="16" x14ac:dyDescent="0.2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</row>
    <row r="43" spans="1:12" ht="16" x14ac:dyDescent="0.2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4" spans="1:12" ht="16" x14ac:dyDescent="0.2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12" ht="16" x14ac:dyDescent="0.2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1:12" ht="16" x14ac:dyDescent="0.2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  <row r="47" spans="1:12" ht="16" x14ac:dyDescent="0.2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2" ht="16" x14ac:dyDescent="0.2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</row>
    <row r="49" spans="1:12" ht="16" x14ac:dyDescent="0.2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1:12" ht="16" x14ac:dyDescent="0.2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</row>
    <row r="51" spans="1:12" ht="16" x14ac:dyDescent="0.2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</row>
    <row r="52" spans="1:12" ht="16" x14ac:dyDescent="0.2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3" spans="1:12" ht="16" x14ac:dyDescent="0.2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</row>
    <row r="54" spans="1:12" ht="16" x14ac:dyDescent="0.2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</row>
    <row r="55" spans="1:12" ht="16" x14ac:dyDescent="0.2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</row>
    <row r="56" spans="1:12" ht="16" x14ac:dyDescent="0.2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</row>
    <row r="57" spans="1:12" ht="16" x14ac:dyDescent="0.2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</row>
    <row r="58" spans="1:12" ht="16" x14ac:dyDescent="0.2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</row>
    <row r="59" spans="1:12" ht="16" x14ac:dyDescent="0.2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</row>
    <row r="60" spans="1:12" ht="16" x14ac:dyDescent="0.2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</row>
    <row r="61" spans="1:12" ht="16" x14ac:dyDescent="0.2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</row>
    <row r="62" spans="1:12" ht="16" x14ac:dyDescent="0.2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</row>
    <row r="63" spans="1:12" ht="16" x14ac:dyDescent="0.2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</row>
    <row r="64" spans="1:12" ht="16" x14ac:dyDescent="0.2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</row>
    <row r="65" spans="1:12" ht="16" x14ac:dyDescent="0.2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</row>
    <row r="66" spans="1:12" ht="16" x14ac:dyDescent="0.2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</row>
    <row r="67" spans="1:12" ht="16" x14ac:dyDescent="0.2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</row>
    <row r="68" spans="1:12" ht="16" x14ac:dyDescent="0.2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</row>
    <row r="69" spans="1:12" ht="16" x14ac:dyDescent="0.2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</row>
    <row r="70" spans="1:12" ht="16" x14ac:dyDescent="0.2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</row>
    <row r="71" spans="1:12" ht="16" x14ac:dyDescent="0.2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</row>
    <row r="72" spans="1:12" ht="16" x14ac:dyDescent="0.2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</row>
    <row r="73" spans="1:12" ht="16" x14ac:dyDescent="0.2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</row>
    <row r="74" spans="1:12" ht="16" x14ac:dyDescent="0.2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</row>
    <row r="75" spans="1:12" ht="16" x14ac:dyDescent="0.2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</row>
    <row r="76" spans="1:12" ht="16" x14ac:dyDescent="0.2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</row>
    <row r="77" spans="1:12" ht="16" x14ac:dyDescent="0.2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</row>
    <row r="78" spans="1:12" ht="16" x14ac:dyDescent="0.2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</row>
    <row r="79" spans="1:12" ht="16" x14ac:dyDescent="0.2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</row>
    <row r="80" spans="1:12" ht="16" x14ac:dyDescent="0.2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</row>
    <row r="81" spans="1:12" ht="16" x14ac:dyDescent="0.2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</row>
    <row r="82" spans="1:12" ht="16" x14ac:dyDescent="0.2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</row>
    <row r="83" spans="1:12" ht="16" x14ac:dyDescent="0.2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</row>
    <row r="84" spans="1:12" ht="16" x14ac:dyDescent="0.2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</row>
    <row r="85" spans="1:12" ht="16" x14ac:dyDescent="0.2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</row>
    <row r="86" spans="1:12" ht="16" x14ac:dyDescent="0.2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</row>
    <row r="87" spans="1:12" ht="16" x14ac:dyDescent="0.2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</row>
    <row r="88" spans="1:12" ht="16" x14ac:dyDescent="0.2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</row>
    <row r="89" spans="1:12" ht="16" x14ac:dyDescent="0.2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</row>
    <row r="90" spans="1:12" ht="16" x14ac:dyDescent="0.2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</row>
    <row r="91" spans="1:12" ht="16" x14ac:dyDescent="0.2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</row>
    <row r="92" spans="1:12" ht="16" x14ac:dyDescent="0.2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</row>
    <row r="93" spans="1:12" ht="16" x14ac:dyDescent="0.2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</row>
    <row r="94" spans="1:12" ht="16" x14ac:dyDescent="0.2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</row>
    <row r="95" spans="1:12" ht="16" x14ac:dyDescent="0.2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</row>
    <row r="96" spans="1:12" ht="16" x14ac:dyDescent="0.2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</row>
    <row r="97" spans="1:12" ht="16" x14ac:dyDescent="0.2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</row>
    <row r="98" spans="1:12" ht="16" x14ac:dyDescent="0.2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</row>
    <row r="99" spans="1:12" ht="16" x14ac:dyDescent="0.2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</row>
    <row r="100" spans="1:12" ht="16" x14ac:dyDescent="0.2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</row>
    <row r="101" spans="1:12" ht="16" x14ac:dyDescent="0.2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</row>
    <row r="102" spans="1:12" ht="16" x14ac:dyDescent="0.2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</row>
    <row r="103" spans="1:12" ht="16" x14ac:dyDescent="0.2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</row>
    <row r="104" spans="1:12" ht="16" x14ac:dyDescent="0.2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</row>
    <row r="105" spans="1:12" ht="16" x14ac:dyDescent="0.2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</row>
    <row r="106" spans="1:12" ht="16" x14ac:dyDescent="0.2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</row>
    <row r="107" spans="1:12" ht="16" x14ac:dyDescent="0.2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</row>
    <row r="108" spans="1:12" ht="16" x14ac:dyDescent="0.2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</row>
    <row r="109" spans="1:12" ht="16" x14ac:dyDescent="0.2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</row>
    <row r="110" spans="1:12" ht="16" x14ac:dyDescent="0.2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</row>
    <row r="111" spans="1:12" ht="16" x14ac:dyDescent="0.2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</row>
    <row r="112" spans="1:12" ht="16" x14ac:dyDescent="0.2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</row>
    <row r="113" spans="1:12" ht="16" x14ac:dyDescent="0.2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</row>
    <row r="114" spans="1:12" ht="16" x14ac:dyDescent="0.2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</row>
    <row r="115" spans="1:12" ht="16" x14ac:dyDescent="0.2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</row>
    <row r="116" spans="1:12" ht="16" x14ac:dyDescent="0.2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</row>
    <row r="117" spans="1:12" ht="16" x14ac:dyDescent="0.2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1:12" ht="16" x14ac:dyDescent="0.2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1:12" ht="16" x14ac:dyDescent="0.2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</row>
    <row r="120" spans="1:12" ht="16" x14ac:dyDescent="0.2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1:12" ht="16" x14ac:dyDescent="0.2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1:12" ht="16" x14ac:dyDescent="0.2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1:12" ht="16" x14ac:dyDescent="0.2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1:12" ht="16" x14ac:dyDescent="0.2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1:12" ht="16" x14ac:dyDescent="0.2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1:12" ht="16" x14ac:dyDescent="0.2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1:12" ht="16" x14ac:dyDescent="0.2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1:12" ht="16" x14ac:dyDescent="0.2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1:12" ht="16" x14ac:dyDescent="0.2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1:12" ht="16" x14ac:dyDescent="0.2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1:12" ht="16" x14ac:dyDescent="0.2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1:12" ht="16" x14ac:dyDescent="0.2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1:12" ht="16" x14ac:dyDescent="0.2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1:12" ht="16" x14ac:dyDescent="0.2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1:12" ht="16" x14ac:dyDescent="0.2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1:12" ht="16" x14ac:dyDescent="0.2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1:12" ht="16" x14ac:dyDescent="0.2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1:12" ht="16" x14ac:dyDescent="0.2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1:12" ht="16" x14ac:dyDescent="0.2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1:12" ht="16" x14ac:dyDescent="0.2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1:12" ht="16" x14ac:dyDescent="0.2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1:12" ht="16" x14ac:dyDescent="0.2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1:12" ht="16" x14ac:dyDescent="0.2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1:12" ht="16" x14ac:dyDescent="0.2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1:12" ht="16" x14ac:dyDescent="0.2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1:12" ht="16" x14ac:dyDescent="0.2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1:12" ht="16" x14ac:dyDescent="0.2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1:12" ht="16" x14ac:dyDescent="0.2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1:12" ht="16" x14ac:dyDescent="0.2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1:12" ht="16" x14ac:dyDescent="0.2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1:12" ht="16" x14ac:dyDescent="0.2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1:12" ht="16" x14ac:dyDescent="0.2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1:12" ht="16" x14ac:dyDescent="0.2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1:12" ht="16" x14ac:dyDescent="0.2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1:12" ht="16" x14ac:dyDescent="0.2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1:12" ht="16" x14ac:dyDescent="0.2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1:12" ht="16" x14ac:dyDescent="0.2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1:12" ht="16" x14ac:dyDescent="0.2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1:12" ht="16" x14ac:dyDescent="0.2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1:12" ht="16" x14ac:dyDescent="0.2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1:12" ht="16" x14ac:dyDescent="0.2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1:12" ht="16" x14ac:dyDescent="0.2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1:12" ht="16" x14ac:dyDescent="0.2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7</vt:lpstr>
      <vt:lpstr>8</vt:lpstr>
      <vt:lpstr>8a.</vt:lpstr>
      <vt:lpstr>9</vt:lpstr>
      <vt:lpstr>10</vt:lpstr>
      <vt:lpstr>10a</vt:lpstr>
      <vt:lpstr>8a</vt:lpstr>
      <vt:lpstr>8b</vt:lpstr>
      <vt:lpstr>RGS</vt:lpstr>
      <vt:lpstr>'8'!OLE_LINK1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</dc:creator>
  <cp:lastModifiedBy>Microsoft Office User</cp:lastModifiedBy>
  <dcterms:created xsi:type="dcterms:W3CDTF">2010-11-02T15:22:27Z</dcterms:created>
  <dcterms:modified xsi:type="dcterms:W3CDTF">2020-11-05T09:57:50Z</dcterms:modified>
</cp:coreProperties>
</file>