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Paul Schwark\Google Drive\Martin sincronizado\Poli\PEF 2604\2020\201026 aula 8\"/>
    </mc:Choice>
  </mc:AlternateContent>
  <xr:revisionPtr revIDLastSave="0" documentId="13_ncr:1_{A6A04B33-25C0-4CF0-AD7B-D3CD090D7AD2}" xr6:coauthVersionLast="45" xr6:coauthVersionMax="45" xr10:uidLastSave="{00000000-0000-0000-0000-000000000000}"/>
  <bookViews>
    <workbookView xWindow="3585" yWindow="-16110" windowWidth="20730" windowHeight="15300" activeTab="1" xr2:uid="{D0D095AE-6A14-43E5-A9AD-5728ED9B7DF8}"/>
  </bookViews>
  <sheets>
    <sheet name="Enunciado" sheetId="2" r:id="rId1"/>
    <sheet name="Resoluçã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55" i="1"/>
  <c r="C45" i="1"/>
  <c r="C53" i="1"/>
  <c r="C52" i="1"/>
  <c r="F25" i="1"/>
  <c r="I25" i="1" s="1"/>
  <c r="F15" i="1"/>
  <c r="H15" i="1" s="1"/>
  <c r="F20" i="1"/>
  <c r="E20" i="1"/>
  <c r="C35" i="1"/>
  <c r="C37" i="1" s="1"/>
  <c r="G25" i="1"/>
  <c r="C18" i="1"/>
  <c r="H20" i="1" l="1"/>
  <c r="C59" i="1"/>
  <c r="C49" i="1"/>
  <c r="C56" i="1"/>
  <c r="C46" i="1"/>
  <c r="C54" i="1"/>
  <c r="C44" i="1"/>
  <c r="C48" i="1" l="1"/>
  <c r="C50" i="1" s="1"/>
  <c r="C58" i="1"/>
  <c r="C60" i="1" s="1"/>
</calcChain>
</file>

<file path=xl/sharedStrings.xml><?xml version="1.0" encoding="utf-8"?>
<sst xmlns="http://schemas.openxmlformats.org/spreadsheetml/2006/main" count="127" uniqueCount="90">
  <si>
    <t>Calcular a velocidade característica do vento Vk = V0 * S1 * S2 * S3</t>
  </si>
  <si>
    <t xml:space="preserve">Calcular a pressão dinâmica do vento q = 0,613 * Vk^2 </t>
  </si>
  <si>
    <t>Para a edificação como um todo, calcular a força considerando coeficiente de arrasto sobre sua "área de sombra" F = Ca * q * A</t>
  </si>
  <si>
    <t>Fator topográfico S1</t>
  </si>
  <si>
    <t>Isopletas da velocidade básica V0</t>
  </si>
  <si>
    <t>pressão dinâmica q</t>
  </si>
  <si>
    <t xml:space="preserve">Obter velocidade básica do vento V0 pelas isopletas </t>
  </si>
  <si>
    <t>Calcular S1 - topografia</t>
  </si>
  <si>
    <t>Calcular S2 - rugosidade</t>
  </si>
  <si>
    <t>m/s</t>
  </si>
  <si>
    <t>V0</t>
  </si>
  <si>
    <t>Vk</t>
  </si>
  <si>
    <t>q</t>
  </si>
  <si>
    <t>N/m²</t>
  </si>
  <si>
    <t>S2</t>
  </si>
  <si>
    <t>z</t>
  </si>
  <si>
    <t>d</t>
  </si>
  <si>
    <t>m</t>
  </si>
  <si>
    <t>S1 6/17</t>
  </si>
  <si>
    <t>Categoria</t>
  </si>
  <si>
    <t>Classe</t>
  </si>
  <si>
    <t>A a C</t>
  </si>
  <si>
    <t>Calcular S3 - estatístico</t>
  </si>
  <si>
    <t>verificar na tabela pg 10 da norma</t>
  </si>
  <si>
    <t>altura z</t>
  </si>
  <si>
    <t>Fator S2</t>
  </si>
  <si>
    <t>S3</t>
  </si>
  <si>
    <t>Tabela 3 da norma</t>
  </si>
  <si>
    <t>A</t>
  </si>
  <si>
    <t xml:space="preserve">m² </t>
  </si>
  <si>
    <t>"Área de sombra"</t>
  </si>
  <si>
    <t>presão dinâmica do vento</t>
  </si>
  <si>
    <t>ver no ábaco pg 20 da norma</t>
  </si>
  <si>
    <t>F</t>
  </si>
  <si>
    <t>kN</t>
  </si>
  <si>
    <t>Direção 1</t>
  </si>
  <si>
    <t>Direção 2</t>
  </si>
  <si>
    <t>l1</t>
  </si>
  <si>
    <t>l2</t>
  </si>
  <si>
    <t>h</t>
  </si>
  <si>
    <t>l1/l2</t>
  </si>
  <si>
    <t>h/l1</t>
  </si>
  <si>
    <t>V</t>
  </si>
  <si>
    <t>I a V</t>
  </si>
  <si>
    <t>S1 0/3</t>
  </si>
  <si>
    <t>S1 3/6</t>
  </si>
  <si>
    <t>interpolar</t>
  </si>
  <si>
    <t>S1 45+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</si>
  <si>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</t>
    </r>
  </si>
  <si>
    <t>S1 6°</t>
  </si>
  <si>
    <t>S1 3°</t>
  </si>
  <si>
    <t>S1 interpolado</t>
  </si>
  <si>
    <t>S1 17°</t>
  </si>
  <si>
    <t>S1 45°</t>
  </si>
  <si>
    <t>S1 crista</t>
  </si>
  <si>
    <t>S1 abaixo</t>
  </si>
  <si>
    <t>S1 pé</t>
  </si>
  <si>
    <t>posição</t>
  </si>
  <si>
    <t>d total</t>
  </si>
  <si>
    <t>S1 final</t>
  </si>
  <si>
    <t>≥1 (transcrever)</t>
  </si>
  <si>
    <t>na crista ou abaixo da crista?</t>
  </si>
  <si>
    <t>ϴ (°)</t>
  </si>
  <si>
    <t>função da rugosidade do entorno (pg. 8 da norma)</t>
  </si>
  <si>
    <t>função do tamanho considerado (pg. 8 da norma)</t>
  </si>
  <si>
    <t>B</t>
  </si>
  <si>
    <t>Vale profundo protegido por todos os lados?</t>
  </si>
  <si>
    <t xml:space="preserve">S1 final </t>
  </si>
  <si>
    <t>Terreno plano ou fracamente acidentado?</t>
  </si>
  <si>
    <t>Talude ou morro?</t>
  </si>
  <si>
    <t>Para elementos da edificação e suas fixações (telhas, vidros, esquadrias, painéis etc.) considerar S3 reduzido</t>
  </si>
  <si>
    <t>Para partes da estrutura (telhados, paredes etc.) considerar S3 reduzido</t>
  </si>
  <si>
    <t>Ca</t>
  </si>
  <si>
    <r>
      <t xml:space="preserve">ϴ </t>
    </r>
    <r>
      <rPr>
        <i/>
        <sz val="11"/>
        <color theme="1"/>
        <rFont val="Calibri"/>
        <family val="2"/>
      </rPr>
      <t>≤ 3°?</t>
    </r>
  </si>
  <si>
    <r>
      <t>3°</t>
    </r>
    <r>
      <rPr>
        <i/>
        <sz val="11"/>
        <color theme="1"/>
        <rFont val="Calibri"/>
        <family val="2"/>
      </rPr>
      <t>&lt;</t>
    </r>
    <r>
      <rPr>
        <i/>
        <sz val="11"/>
        <color theme="1"/>
        <rFont val="Calibri"/>
        <family val="2"/>
        <scheme val="minor"/>
      </rPr>
      <t>ϴ&lt;6°?</t>
    </r>
  </si>
  <si>
    <r>
      <t>6°</t>
    </r>
    <r>
      <rPr>
        <i/>
        <sz val="11"/>
        <color theme="1"/>
        <rFont val="Calibri"/>
        <family val="2"/>
      </rPr>
      <t>≤</t>
    </r>
    <r>
      <rPr>
        <i/>
        <sz val="11"/>
        <color theme="1"/>
        <rFont val="Calibri"/>
        <family val="2"/>
        <scheme val="minor"/>
      </rPr>
      <t>ϴ≤17°?</t>
    </r>
  </si>
  <si>
    <r>
      <t>17°</t>
    </r>
    <r>
      <rPr>
        <i/>
        <sz val="11"/>
        <color theme="1"/>
        <rFont val="Calibri"/>
        <family val="2"/>
      </rPr>
      <t>&lt;</t>
    </r>
    <r>
      <rPr>
        <i/>
        <sz val="11"/>
        <color theme="1"/>
        <rFont val="Calibri"/>
        <family val="2"/>
        <scheme val="minor"/>
      </rPr>
      <t>ϴ&lt;45°?</t>
    </r>
  </si>
  <si>
    <r>
      <t>ϴ</t>
    </r>
    <r>
      <rPr>
        <i/>
        <sz val="11"/>
        <color theme="1"/>
        <rFont val="Calibri"/>
        <family val="2"/>
      </rPr>
      <t>≥</t>
    </r>
    <r>
      <rPr>
        <i/>
        <sz val="11"/>
        <color theme="1"/>
        <rFont val="Calibri"/>
        <family val="2"/>
        <scheme val="minor"/>
      </rPr>
      <t>45°?</t>
    </r>
  </si>
  <si>
    <t>Exemplo em sala de aula - resolução</t>
  </si>
  <si>
    <t>Dados</t>
  </si>
  <si>
    <t>Calcular</t>
  </si>
  <si>
    <t>Exemplo em sala de aula cálculo forças vento</t>
  </si>
  <si>
    <r>
      <t>·</t>
    </r>
    <r>
      <rPr>
        <sz val="11"/>
        <color theme="1"/>
        <rFont val="Calibri"/>
        <family val="2"/>
        <scheme val="minor"/>
      </rPr>
      <t>        Edifício habitacional região Fortaleza – CE</t>
    </r>
  </si>
  <si>
    <r>
      <t>·</t>
    </r>
    <r>
      <rPr>
        <sz val="11"/>
        <color theme="1"/>
        <rFont val="Calibri"/>
        <family val="2"/>
        <scheme val="minor"/>
      </rPr>
      <t>        Centro urbano com muitos obstáculos</t>
    </r>
  </si>
  <si>
    <r>
      <t>·</t>
    </r>
    <r>
      <rPr>
        <sz val="7"/>
        <color theme="1"/>
        <rFont val="Calibri"/>
        <family val="2"/>
        <scheme val="minor"/>
      </rPr>
      <t xml:space="preserve">        </t>
    </r>
    <r>
      <rPr>
        <sz val="11"/>
        <color theme="1"/>
        <rFont val="Calibri"/>
        <family val="2"/>
        <scheme val="minor"/>
      </rPr>
      <t>Pressão dinâmica para partes da edificação</t>
    </r>
  </si>
  <si>
    <r>
      <t>·</t>
    </r>
    <r>
      <rPr>
        <sz val="7"/>
        <color theme="1"/>
        <rFont val="Calibri"/>
        <family val="2"/>
        <scheme val="minor"/>
      </rPr>
      <t xml:space="preserve">        </t>
    </r>
    <r>
      <rPr>
        <sz val="11"/>
        <color theme="1"/>
        <rFont val="Calibri"/>
        <family val="2"/>
        <scheme val="minor"/>
      </rPr>
      <t>Pressão dinâmica para o edifício como um todo</t>
    </r>
  </si>
  <si>
    <r>
      <t>·</t>
    </r>
    <r>
      <rPr>
        <sz val="7"/>
        <color theme="1"/>
        <rFont val="Calibri"/>
        <family val="2"/>
        <scheme val="minor"/>
      </rPr>
      <t xml:space="preserve">        </t>
    </r>
    <r>
      <rPr>
        <sz val="11"/>
        <color theme="1"/>
        <rFont val="Calibri"/>
        <family val="2"/>
        <scheme val="minor"/>
      </rPr>
      <t>Força de vento nas duas direções principais</t>
    </r>
  </si>
  <si>
    <r>
      <t>·</t>
    </r>
    <r>
      <rPr>
        <sz val="11"/>
        <color theme="1"/>
        <rFont val="Calibri"/>
        <family val="2"/>
        <scheme val="minor"/>
      </rPr>
      <t>        Prédio h = 47,20 m, b = 36,5 m, a = 15,7 m</t>
    </r>
    <r>
      <rPr>
        <sz val="11"/>
        <color theme="1"/>
        <rFont val="Calibri"/>
        <family val="2"/>
        <scheme val="minor"/>
      </rPr>
      <t xml:space="preserve"> conforme figura</t>
    </r>
  </si>
  <si>
    <t>·        Implantado à meia altura de um talude com d = 100 m e ângulo médio 20°</t>
  </si>
  <si>
    <t>partes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</si>
</sst>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6"/>
      <color rgb="FF2F5496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43" fontId="0" fillId="0" borderId="0" xfId="1" applyFont="1"/>
    <xf numFmtId="164" fontId="0" fillId="0" borderId="0" xfId="1" applyNumberFormat="1" applyFont="1"/>
    <xf numFmtId="43" fontId="0" fillId="2" borderId="0" xfId="1" applyFont="1" applyFill="1"/>
    <xf numFmtId="43" fontId="0" fillId="0" borderId="0" xfId="1" applyFont="1" applyFill="1"/>
    <xf numFmtId="164" fontId="0" fillId="0" borderId="0" xfId="1" applyNumberFormat="1" applyFont="1" applyFill="1"/>
    <xf numFmtId="164" fontId="1" fillId="0" borderId="0" xfId="1" applyNumberFormat="1" applyFont="1"/>
    <xf numFmtId="165" fontId="1" fillId="0" borderId="0" xfId="0" applyNumberFormat="1" applyFont="1"/>
    <xf numFmtId="164" fontId="1" fillId="2" borderId="0" xfId="1" applyNumberFormat="1" applyFont="1" applyFill="1"/>
    <xf numFmtId="43" fontId="1" fillId="0" borderId="0" xfId="1" applyFont="1"/>
    <xf numFmtId="164" fontId="1" fillId="0" borderId="0" xfId="1" applyNumberFormat="1" applyFont="1" applyFill="1"/>
    <xf numFmtId="0" fontId="5" fillId="0" borderId="0" xfId="0" applyFont="1"/>
    <xf numFmtId="0" fontId="5" fillId="0" borderId="0" xfId="0" applyFont="1" applyFill="1"/>
    <xf numFmtId="0" fontId="0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Alignment="1">
      <alignment horizontal="left" vertical="center" indent="5"/>
    </xf>
    <xf numFmtId="0" fontId="1" fillId="3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518160</xdr:colOff>
      <xdr:row>36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A1EC19-3155-41E2-ADDC-9469231442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1260"/>
          <a:ext cx="5394960" cy="461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62</xdr:row>
      <xdr:rowOff>76200</xdr:rowOff>
    </xdr:from>
    <xdr:to>
      <xdr:col>7</xdr:col>
      <xdr:colOff>368770</xdr:colOff>
      <xdr:row>99</xdr:row>
      <xdr:rowOff>137159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2E650E-52AF-49C4-B9FD-E8E3B991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85060"/>
          <a:ext cx="4457700" cy="681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68580</xdr:colOff>
      <xdr:row>63</xdr:row>
      <xdr:rowOff>7620</xdr:rowOff>
    </xdr:from>
    <xdr:to>
      <xdr:col>11</xdr:col>
      <xdr:colOff>480059</xdr:colOff>
      <xdr:row>74</xdr:row>
      <xdr:rowOff>53340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ED4D33-3271-482F-85C3-116A6F21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960" y="2499360"/>
          <a:ext cx="2232660" cy="2065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594360</xdr:colOff>
      <xdr:row>62</xdr:row>
      <xdr:rowOff>175260</xdr:rowOff>
    </xdr:from>
    <xdr:to>
      <xdr:col>15</xdr:col>
      <xdr:colOff>247650</xdr:colOff>
      <xdr:row>96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F8D328F-9CD0-41E3-8DE0-5A81C304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7540" y="2484120"/>
          <a:ext cx="2080260" cy="619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266700</xdr:colOff>
      <xdr:row>61</xdr:row>
      <xdr:rowOff>152400</xdr:rowOff>
    </xdr:from>
    <xdr:to>
      <xdr:col>22</xdr:col>
      <xdr:colOff>401955</xdr:colOff>
      <xdr:row>95</xdr:row>
      <xdr:rowOff>53340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9CBB015-EA86-43D2-8639-99AF2943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" y="2278380"/>
          <a:ext cx="4411980" cy="6118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571500</xdr:colOff>
      <xdr:row>102</xdr:row>
      <xdr:rowOff>45720</xdr:rowOff>
    </xdr:from>
    <xdr:to>
      <xdr:col>22</xdr:col>
      <xdr:colOff>326700</xdr:colOff>
      <xdr:row>128</xdr:row>
      <xdr:rowOff>15240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35C1098-A7A6-4C92-8CC0-7B81F544C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880" y="13144500"/>
          <a:ext cx="5251125" cy="472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563880</xdr:colOff>
      <xdr:row>102</xdr:row>
      <xdr:rowOff>38100</xdr:rowOff>
    </xdr:from>
    <xdr:to>
      <xdr:col>12</xdr:col>
      <xdr:colOff>533401</xdr:colOff>
      <xdr:row>115</xdr:row>
      <xdr:rowOff>91995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4E24E7E-CEEE-4DE8-AD12-D029A532C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660" y="13868400"/>
          <a:ext cx="3017520" cy="243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259080</xdr:colOff>
      <xdr:row>102</xdr:row>
      <xdr:rowOff>22860</xdr:rowOff>
    </xdr:from>
    <xdr:to>
      <xdr:col>5</xdr:col>
      <xdr:colOff>323958</xdr:colOff>
      <xdr:row>130</xdr:row>
      <xdr:rowOff>15240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4B473E9-1CE1-4907-B51A-8B285AE9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3853160"/>
          <a:ext cx="2957468" cy="5113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274320</xdr:colOff>
      <xdr:row>130</xdr:row>
      <xdr:rowOff>121920</xdr:rowOff>
    </xdr:from>
    <xdr:to>
      <xdr:col>5</xdr:col>
      <xdr:colOff>284950</xdr:colOff>
      <xdr:row>157</xdr:row>
      <xdr:rowOff>21164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6C36B42-0681-4A06-9FA7-2CFF88447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9072860"/>
          <a:ext cx="2918460" cy="484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220980</xdr:colOff>
      <xdr:row>132</xdr:row>
      <xdr:rowOff>76199</xdr:rowOff>
    </xdr:from>
    <xdr:to>
      <xdr:col>15</xdr:col>
      <xdr:colOff>361949</xdr:colOff>
      <xdr:row>145</xdr:row>
      <xdr:rowOff>78544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CB0F0BDE-763B-4559-AF65-49A46760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19392899"/>
          <a:ext cx="4419600" cy="2379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236219</xdr:colOff>
      <xdr:row>132</xdr:row>
      <xdr:rowOff>0</xdr:rowOff>
    </xdr:from>
    <xdr:to>
      <xdr:col>27</xdr:col>
      <xdr:colOff>286421</xdr:colOff>
      <xdr:row>162</xdr:row>
      <xdr:rowOff>20955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D22B056E-5DDD-448F-9D4E-43E09FD0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99" y="19316700"/>
          <a:ext cx="6134771" cy="551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DAAA-6652-4404-AB21-3999ECD230A7}">
  <dimension ref="A1:A10"/>
  <sheetViews>
    <sheetView zoomScale="160" zoomScaleNormal="160" workbookViewId="0">
      <selection activeCell="H8" sqref="H8"/>
    </sheetView>
  </sheetViews>
  <sheetFormatPr defaultRowHeight="14.4" x14ac:dyDescent="0.3"/>
  <cols>
    <col min="1" max="16384" width="8.88671875" style="16"/>
  </cols>
  <sheetData>
    <row r="1" spans="1:1" s="2" customFormat="1" ht="23.4" x14ac:dyDescent="0.45">
      <c r="A1" s="2" t="s">
        <v>81</v>
      </c>
    </row>
    <row r="2" spans="1:1" ht="21" x14ac:dyDescent="0.3">
      <c r="A2" s="17" t="s">
        <v>79</v>
      </c>
    </row>
    <row r="3" spans="1:1" x14ac:dyDescent="0.3">
      <c r="A3" s="18" t="s">
        <v>82</v>
      </c>
    </row>
    <row r="4" spans="1:1" x14ac:dyDescent="0.3">
      <c r="A4" s="18" t="s">
        <v>88</v>
      </c>
    </row>
    <row r="5" spans="1:1" x14ac:dyDescent="0.3">
      <c r="A5" s="18" t="s">
        <v>83</v>
      </c>
    </row>
    <row r="6" spans="1:1" x14ac:dyDescent="0.3">
      <c r="A6" s="18" t="s">
        <v>87</v>
      </c>
    </row>
    <row r="7" spans="1:1" ht="21" x14ac:dyDescent="0.3">
      <c r="A7" s="17" t="s">
        <v>80</v>
      </c>
    </row>
    <row r="8" spans="1:1" x14ac:dyDescent="0.3">
      <c r="A8" s="18" t="s">
        <v>84</v>
      </c>
    </row>
    <row r="9" spans="1:1" x14ac:dyDescent="0.3">
      <c r="A9" s="18" t="s">
        <v>85</v>
      </c>
    </row>
    <row r="10" spans="1:1" x14ac:dyDescent="0.3">
      <c r="A10" s="18" t="s">
        <v>86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2DD7-E174-46A0-A1C8-54A8175595E0}">
  <dimension ref="A1:O102"/>
  <sheetViews>
    <sheetView tabSelected="1" zoomScale="160" zoomScaleNormal="160" workbookViewId="0">
      <selection activeCell="C31" sqref="C31"/>
    </sheetView>
  </sheetViews>
  <sheetFormatPr defaultRowHeight="14.4" x14ac:dyDescent="0.3"/>
  <cols>
    <col min="1" max="1" width="4.33203125" customWidth="1"/>
    <col min="3" max="3" width="11.33203125" customWidth="1"/>
  </cols>
  <sheetData>
    <row r="1" spans="1:9" s="2" customFormat="1" ht="23.4" x14ac:dyDescent="0.45">
      <c r="A1" s="2" t="s">
        <v>78</v>
      </c>
    </row>
    <row r="2" spans="1:9" x14ac:dyDescent="0.3">
      <c r="A2">
        <v>1</v>
      </c>
      <c r="B2" t="s">
        <v>6</v>
      </c>
    </row>
    <row r="3" spans="1:9" x14ac:dyDescent="0.3">
      <c r="B3" t="s">
        <v>10</v>
      </c>
      <c r="C3" s="3">
        <v>30</v>
      </c>
      <c r="D3" t="s">
        <v>9</v>
      </c>
    </row>
    <row r="4" spans="1:9" x14ac:dyDescent="0.3">
      <c r="A4">
        <v>2</v>
      </c>
      <c r="B4" t="s">
        <v>7</v>
      </c>
    </row>
    <row r="5" spans="1:9" x14ac:dyDescent="0.3">
      <c r="B5" t="s">
        <v>15</v>
      </c>
      <c r="C5" s="3">
        <v>47.2</v>
      </c>
      <c r="D5" t="s">
        <v>17</v>
      </c>
    </row>
    <row r="6" spans="1:9" x14ac:dyDescent="0.3">
      <c r="B6" t="s">
        <v>16</v>
      </c>
      <c r="C6" s="3">
        <v>100</v>
      </c>
      <c r="D6" t="s">
        <v>17</v>
      </c>
    </row>
    <row r="7" spans="1:9" s="14" customFormat="1" x14ac:dyDescent="0.3">
      <c r="B7" s="14" t="s">
        <v>68</v>
      </c>
    </row>
    <row r="8" spans="1:9" x14ac:dyDescent="0.3">
      <c r="B8" t="s">
        <v>67</v>
      </c>
      <c r="C8" s="13">
        <v>1</v>
      </c>
    </row>
    <row r="9" spans="1:9" s="14" customFormat="1" x14ac:dyDescent="0.3">
      <c r="B9" s="14" t="s">
        <v>66</v>
      </c>
      <c r="C9" s="15"/>
    </row>
    <row r="10" spans="1:9" x14ac:dyDescent="0.3">
      <c r="B10" t="s">
        <v>67</v>
      </c>
      <c r="C10" s="13">
        <v>0.9</v>
      </c>
    </row>
    <row r="11" spans="1:9" s="14" customFormat="1" x14ac:dyDescent="0.3">
      <c r="B11" s="14" t="s">
        <v>69</v>
      </c>
    </row>
    <row r="12" spans="1:9" s="14" customFormat="1" x14ac:dyDescent="0.3">
      <c r="B12" s="14" t="s">
        <v>73</v>
      </c>
    </row>
    <row r="13" spans="1:9" x14ac:dyDescent="0.3">
      <c r="B13" t="s">
        <v>44</v>
      </c>
      <c r="C13" s="9">
        <v>1</v>
      </c>
    </row>
    <row r="14" spans="1:9" x14ac:dyDescent="0.3">
      <c r="B14" s="14" t="s">
        <v>74</v>
      </c>
      <c r="E14" t="s">
        <v>50</v>
      </c>
      <c r="F14" t="s">
        <v>49</v>
      </c>
      <c r="G14" t="s">
        <v>62</v>
      </c>
      <c r="H14" t="s">
        <v>51</v>
      </c>
    </row>
    <row r="15" spans="1:9" x14ac:dyDescent="0.3">
      <c r="B15" t="s">
        <v>45</v>
      </c>
      <c r="C15" t="s">
        <v>46</v>
      </c>
      <c r="E15" s="8">
        <v>1</v>
      </c>
      <c r="F15" s="8">
        <f>1+(2.5-C5/C6)*TAN(3.14*6/180-3.14*3/180)</f>
        <v>1.1062289969169568</v>
      </c>
      <c r="G15" s="3"/>
      <c r="H15" s="9">
        <f>E15+(F15-E15)*(G15-3)/(6-3)</f>
        <v>0.89377100308304325</v>
      </c>
      <c r="I15" t="s">
        <v>48</v>
      </c>
    </row>
    <row r="16" spans="1:9" x14ac:dyDescent="0.3">
      <c r="B16" s="14" t="s">
        <v>75</v>
      </c>
    </row>
    <row r="17" spans="1:10" x14ac:dyDescent="0.3">
      <c r="B17" t="s">
        <v>62</v>
      </c>
      <c r="C17" s="3"/>
    </row>
    <row r="18" spans="1:10" x14ac:dyDescent="0.3">
      <c r="B18" t="s">
        <v>18</v>
      </c>
      <c r="C18" s="5">
        <f>1+(2.5-C5/C6)*TAN(3.14*C17/180-3.14*3/180)</f>
        <v>0.89377100308304336</v>
      </c>
      <c r="D18" t="s">
        <v>48</v>
      </c>
    </row>
    <row r="19" spans="1:10" x14ac:dyDescent="0.3">
      <c r="B19" s="14" t="s">
        <v>76</v>
      </c>
      <c r="E19" t="s">
        <v>52</v>
      </c>
      <c r="F19" t="s">
        <v>53</v>
      </c>
      <c r="G19" t="s">
        <v>62</v>
      </c>
      <c r="H19" t="s">
        <v>51</v>
      </c>
    </row>
    <row r="20" spans="1:10" x14ac:dyDescent="0.3">
      <c r="B20" t="s">
        <v>45</v>
      </c>
      <c r="C20" t="s">
        <v>46</v>
      </c>
      <c r="E20" s="8">
        <f>1+(2.5-C5/C6)*TAN(3.14*17/180-3.14*3/180)</f>
        <v>1.5053703668301932</v>
      </c>
      <c r="F20" s="8">
        <f>1+(2.5-C5/C6)*0.31</f>
        <v>1.6286800000000001</v>
      </c>
      <c r="G20" s="3">
        <v>20</v>
      </c>
      <c r="H20" s="9">
        <f>E20+(F20-E20)*(G20-17)/(45-17)</f>
        <v>1.518582113241244</v>
      </c>
      <c r="I20" t="s">
        <v>48</v>
      </c>
    </row>
    <row r="21" spans="1:10" x14ac:dyDescent="0.3">
      <c r="B21" s="14" t="s">
        <v>77</v>
      </c>
    </row>
    <row r="22" spans="1:10" x14ac:dyDescent="0.3">
      <c r="B22" t="s">
        <v>47</v>
      </c>
      <c r="C22" s="9">
        <f>1+(2.5-C5/C6)*0.31</f>
        <v>1.6286800000000001</v>
      </c>
      <c r="D22" t="s">
        <v>48</v>
      </c>
    </row>
    <row r="23" spans="1:10" x14ac:dyDescent="0.3">
      <c r="B23" t="s">
        <v>54</v>
      </c>
      <c r="C23" s="3">
        <v>1.5189999999999999</v>
      </c>
      <c r="D23" t="s">
        <v>60</v>
      </c>
    </row>
    <row r="24" spans="1:10" x14ac:dyDescent="0.3">
      <c r="B24" s="14" t="s">
        <v>61</v>
      </c>
      <c r="E24" t="s">
        <v>56</v>
      </c>
      <c r="F24" t="s">
        <v>54</v>
      </c>
      <c r="G24" t="s">
        <v>58</v>
      </c>
      <c r="H24" t="s">
        <v>57</v>
      </c>
      <c r="I24" t="s">
        <v>51</v>
      </c>
    </row>
    <row r="25" spans="1:10" x14ac:dyDescent="0.3">
      <c r="B25" t="s">
        <v>55</v>
      </c>
      <c r="C25" t="s">
        <v>46</v>
      </c>
      <c r="E25" s="8">
        <v>1</v>
      </c>
      <c r="F25" s="8">
        <f>C23</f>
        <v>1.5189999999999999</v>
      </c>
      <c r="G25" s="7">
        <f>C6</f>
        <v>100</v>
      </c>
      <c r="H25" s="6">
        <v>50</v>
      </c>
      <c r="I25" s="10">
        <f>E25+(F25-E25)*H25/G25</f>
        <v>1.2595000000000001</v>
      </c>
      <c r="J25" t="s">
        <v>48</v>
      </c>
    </row>
    <row r="26" spans="1:10" x14ac:dyDescent="0.3">
      <c r="B26" t="s">
        <v>59</v>
      </c>
      <c r="C26" s="11">
        <v>1.26</v>
      </c>
      <c r="D26" t="s">
        <v>60</v>
      </c>
    </row>
    <row r="27" spans="1:10" x14ac:dyDescent="0.3">
      <c r="A27">
        <v>3</v>
      </c>
      <c r="B27" t="s">
        <v>8</v>
      </c>
    </row>
    <row r="28" spans="1:10" x14ac:dyDescent="0.3">
      <c r="B28" t="s">
        <v>19</v>
      </c>
      <c r="C28" s="3" t="s">
        <v>42</v>
      </c>
      <c r="D28" t="s">
        <v>43</v>
      </c>
      <c r="E28" t="s">
        <v>63</v>
      </c>
    </row>
    <row r="29" spans="1:10" x14ac:dyDescent="0.3">
      <c r="B29" t="s">
        <v>20</v>
      </c>
      <c r="C29" s="3" t="s">
        <v>65</v>
      </c>
      <c r="D29" t="s">
        <v>21</v>
      </c>
      <c r="E29" t="s">
        <v>64</v>
      </c>
    </row>
    <row r="30" spans="1:10" x14ac:dyDescent="0.3">
      <c r="B30" t="s">
        <v>24</v>
      </c>
      <c r="C30" s="3">
        <v>50</v>
      </c>
      <c r="D30" t="s">
        <v>17</v>
      </c>
    </row>
    <row r="31" spans="1:10" x14ac:dyDescent="0.3">
      <c r="B31" t="s">
        <v>14</v>
      </c>
      <c r="C31" s="11">
        <v>0.93</v>
      </c>
      <c r="E31" t="s">
        <v>23</v>
      </c>
    </row>
    <row r="32" spans="1:10" x14ac:dyDescent="0.3">
      <c r="A32">
        <v>4</v>
      </c>
      <c r="B32" t="s">
        <v>22</v>
      </c>
    </row>
    <row r="33" spans="1:12" x14ac:dyDescent="0.3">
      <c r="B33" t="s">
        <v>26</v>
      </c>
      <c r="C33" s="11">
        <v>1</v>
      </c>
      <c r="E33" t="s">
        <v>27</v>
      </c>
      <c r="J33" s="19" t="s">
        <v>89</v>
      </c>
      <c r="K33" s="19">
        <v>586.64</v>
      </c>
      <c r="L33" s="19" t="s">
        <v>13</v>
      </c>
    </row>
    <row r="34" spans="1:12" x14ac:dyDescent="0.3">
      <c r="A34">
        <v>5</v>
      </c>
      <c r="B34" t="s">
        <v>0</v>
      </c>
    </row>
    <row r="35" spans="1:12" x14ac:dyDescent="0.3">
      <c r="B35" t="s">
        <v>11</v>
      </c>
      <c r="C35" s="12">
        <f>C3*C26*C31*C33</f>
        <v>35.153999999999996</v>
      </c>
      <c r="D35" t="s">
        <v>9</v>
      </c>
    </row>
    <row r="36" spans="1:12" x14ac:dyDescent="0.3">
      <c r="A36">
        <v>6</v>
      </c>
      <c r="B36" t="s">
        <v>1</v>
      </c>
    </row>
    <row r="37" spans="1:12" x14ac:dyDescent="0.3">
      <c r="B37" t="s">
        <v>12</v>
      </c>
      <c r="C37" s="12">
        <f>0.613*C35^2</f>
        <v>757.54767790799974</v>
      </c>
      <c r="D37" t="s">
        <v>13</v>
      </c>
    </row>
    <row r="38" spans="1:12" x14ac:dyDescent="0.3">
      <c r="A38">
        <v>7</v>
      </c>
      <c r="B38" t="s">
        <v>70</v>
      </c>
    </row>
    <row r="39" spans="1:12" x14ac:dyDescent="0.3">
      <c r="A39">
        <v>8</v>
      </c>
      <c r="B39" t="s">
        <v>71</v>
      </c>
    </row>
    <row r="40" spans="1:12" x14ac:dyDescent="0.3">
      <c r="A40">
        <v>9</v>
      </c>
      <c r="B40" t="s">
        <v>2</v>
      </c>
    </row>
    <row r="41" spans="1:12" s="1" customFormat="1" x14ac:dyDescent="0.3">
      <c r="B41" s="1" t="s">
        <v>35</v>
      </c>
    </row>
    <row r="42" spans="1:12" x14ac:dyDescent="0.3">
      <c r="B42" t="s">
        <v>37</v>
      </c>
      <c r="C42" s="6">
        <v>15.7</v>
      </c>
    </row>
    <row r="43" spans="1:12" x14ac:dyDescent="0.3">
      <c r="B43" t="s">
        <v>38</v>
      </c>
      <c r="C43" s="6">
        <v>36.5</v>
      </c>
    </row>
    <row r="44" spans="1:12" x14ac:dyDescent="0.3">
      <c r="B44" t="s">
        <v>40</v>
      </c>
      <c r="C44" s="12">
        <f>C42/C43</f>
        <v>0.43013698630136982</v>
      </c>
    </row>
    <row r="45" spans="1:12" x14ac:dyDescent="0.3">
      <c r="B45" t="s">
        <v>39</v>
      </c>
      <c r="C45" s="7">
        <f>C5</f>
        <v>47.2</v>
      </c>
    </row>
    <row r="46" spans="1:12" x14ac:dyDescent="0.3">
      <c r="B46" t="s">
        <v>41</v>
      </c>
      <c r="C46" s="12">
        <f>C45/C42</f>
        <v>3.0063694267515926</v>
      </c>
    </row>
    <row r="47" spans="1:12" x14ac:dyDescent="0.3">
      <c r="B47" t="s">
        <v>72</v>
      </c>
      <c r="C47" s="6">
        <v>0.9</v>
      </c>
      <c r="E47" t="s">
        <v>32</v>
      </c>
    </row>
    <row r="48" spans="1:12" x14ac:dyDescent="0.3">
      <c r="B48" t="s">
        <v>12</v>
      </c>
      <c r="C48" s="4">
        <f>C37</f>
        <v>757.54767790799974</v>
      </c>
      <c r="D48" t="s">
        <v>13</v>
      </c>
      <c r="E48" t="s">
        <v>31</v>
      </c>
    </row>
    <row r="49" spans="2:13" x14ac:dyDescent="0.3">
      <c r="B49" t="s">
        <v>28</v>
      </c>
      <c r="C49" s="7">
        <f>C42*C45</f>
        <v>741.04</v>
      </c>
      <c r="D49" t="s">
        <v>29</v>
      </c>
      <c r="E49" t="s">
        <v>30</v>
      </c>
    </row>
    <row r="50" spans="2:13" x14ac:dyDescent="0.3">
      <c r="B50" t="s">
        <v>33</v>
      </c>
      <c r="C50" s="12">
        <f>C47*C48*C49/1000</f>
        <v>505.23581811324965</v>
      </c>
      <c r="D50" t="s">
        <v>34</v>
      </c>
    </row>
    <row r="51" spans="2:13" s="1" customFormat="1" x14ac:dyDescent="0.3">
      <c r="B51" s="1" t="s">
        <v>36</v>
      </c>
      <c r="C51" s="12"/>
    </row>
    <row r="52" spans="2:13" x14ac:dyDescent="0.3">
      <c r="B52" t="s">
        <v>37</v>
      </c>
      <c r="C52" s="7">
        <f>C43</f>
        <v>36.5</v>
      </c>
    </row>
    <row r="53" spans="2:13" x14ac:dyDescent="0.3">
      <c r="B53" t="s">
        <v>38</v>
      </c>
      <c r="C53" s="7">
        <f>C42</f>
        <v>15.7</v>
      </c>
    </row>
    <row r="54" spans="2:13" x14ac:dyDescent="0.3">
      <c r="B54" t="s">
        <v>40</v>
      </c>
      <c r="C54" s="12">
        <f>C52/C53</f>
        <v>2.3248407643312103</v>
      </c>
    </row>
    <row r="55" spans="2:13" x14ac:dyDescent="0.3">
      <c r="B55" t="s">
        <v>39</v>
      </c>
      <c r="C55" s="7">
        <f>C45</f>
        <v>47.2</v>
      </c>
    </row>
    <row r="56" spans="2:13" x14ac:dyDescent="0.3">
      <c r="B56" t="s">
        <v>41</v>
      </c>
      <c r="C56" s="12">
        <f>C55/C52</f>
        <v>1.2931506849315069</v>
      </c>
    </row>
    <row r="57" spans="2:13" x14ac:dyDescent="0.3">
      <c r="B57" t="s">
        <v>72</v>
      </c>
      <c r="C57" s="6">
        <v>1.35</v>
      </c>
      <c r="E57" t="s">
        <v>32</v>
      </c>
    </row>
    <row r="58" spans="2:13" x14ac:dyDescent="0.3">
      <c r="B58" t="s">
        <v>12</v>
      </c>
      <c r="C58" s="4">
        <f>C37</f>
        <v>757.54767790799974</v>
      </c>
      <c r="D58" t="s">
        <v>13</v>
      </c>
      <c r="E58" t="s">
        <v>31</v>
      </c>
    </row>
    <row r="59" spans="2:13" x14ac:dyDescent="0.3">
      <c r="B59" t="s">
        <v>28</v>
      </c>
      <c r="C59" s="7">
        <f>C52*C55</f>
        <v>1722.8000000000002</v>
      </c>
      <c r="D59" t="s">
        <v>29</v>
      </c>
      <c r="E59" t="s">
        <v>30</v>
      </c>
    </row>
    <row r="60" spans="2:13" x14ac:dyDescent="0.3">
      <c r="B60" t="s">
        <v>33</v>
      </c>
      <c r="C60" s="12">
        <f>C57*C58*C59/1000</f>
        <v>1761.8892383248681</v>
      </c>
      <c r="D60" t="s">
        <v>34</v>
      </c>
    </row>
    <row r="62" spans="2:13" s="1" customFormat="1" x14ac:dyDescent="0.3">
      <c r="B62" s="1" t="s">
        <v>4</v>
      </c>
      <c r="I62" s="1" t="s">
        <v>5</v>
      </c>
      <c r="M62" s="1" t="s">
        <v>3</v>
      </c>
    </row>
    <row r="102" spans="2:15" s="1" customFormat="1" x14ac:dyDescent="0.3">
      <c r="B102" s="1" t="s">
        <v>19</v>
      </c>
      <c r="I102" s="1" t="s">
        <v>20</v>
      </c>
      <c r="O102" s="1" t="s">
        <v>25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Enunciado</vt:lpstr>
      <vt:lpstr>Resolução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Paul Schwark</dc:creator>
  <cp:lastModifiedBy>Martin Paul Schwark</cp:lastModifiedBy>
  <dcterms:created xsi:type="dcterms:W3CDTF">2019-10-11T12:37:58Z</dcterms:created>
  <dcterms:modified xsi:type="dcterms:W3CDTF">2020-10-26T13:39:54Z</dcterms:modified>
</cp:coreProperties>
</file>