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rpcosta/Library/Mobile Documents/com~apple~CloudDocs/meus_arquivos 20200901/REINALDO 0 20180623/Usp/PRO 2208 3206 3208/Provas/"/>
    </mc:Choice>
  </mc:AlternateContent>
  <xr:revisionPtr revIDLastSave="0" documentId="13_ncr:1_{6D31E126-E9D6-AF43-9FA3-DB8A403EEA12}" xr6:coauthVersionLast="45" xr6:coauthVersionMax="45" xr10:uidLastSave="{00000000-0000-0000-0000-000000000000}"/>
  <bookViews>
    <workbookView xWindow="11440" yWindow="460" windowWidth="16160" windowHeight="16640" xr2:uid="{FDE5599D-083A-4F48-810B-27AB54D6FB9E}"/>
  </bookViews>
  <sheets>
    <sheet name="gabarito" sheetId="1" r:id="rId1"/>
    <sheet name="Modelo 1" sheetId="2" r:id="rId2"/>
    <sheet name="Modelo 2.1" sheetId="3" r:id="rId3"/>
    <sheet name="Modelo 2.2."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4" l="1"/>
  <c r="C54" i="4"/>
  <c r="B54" i="4"/>
  <c r="D53" i="4"/>
  <c r="D52" i="4"/>
  <c r="D47" i="4"/>
  <c r="C47" i="4"/>
  <c r="B47" i="4"/>
  <c r="D46" i="4"/>
  <c r="D45" i="4"/>
  <c r="D40" i="4"/>
  <c r="C40" i="4"/>
  <c r="B40" i="4"/>
  <c r="D39" i="4"/>
  <c r="D38" i="4"/>
  <c r="E30" i="4"/>
  <c r="D30" i="4"/>
  <c r="E29" i="4"/>
  <c r="D29" i="4"/>
  <c r="G21" i="4"/>
  <c r="F21" i="4"/>
  <c r="C21" i="4"/>
  <c r="J21" i="4" s="1"/>
  <c r="B21" i="4"/>
  <c r="I21" i="4" s="1"/>
  <c r="G20" i="4"/>
  <c r="F20" i="4"/>
  <c r="C20" i="4"/>
  <c r="J20" i="4" s="1"/>
  <c r="B20" i="4"/>
  <c r="I20" i="4" s="1"/>
  <c r="G19" i="4"/>
  <c r="F19" i="4"/>
  <c r="C19" i="4"/>
  <c r="J19" i="4" s="1"/>
  <c r="B19" i="4"/>
  <c r="I19" i="4" s="1"/>
  <c r="G18" i="4"/>
  <c r="F18" i="4"/>
  <c r="C18" i="4"/>
  <c r="J18" i="4" s="1"/>
  <c r="B18" i="4"/>
  <c r="I18" i="4" s="1"/>
  <c r="G17" i="4"/>
  <c r="F17" i="4"/>
  <c r="C17" i="4"/>
  <c r="J17" i="4" s="1"/>
  <c r="B17" i="4"/>
  <c r="I17" i="4" s="1"/>
  <c r="G16" i="4"/>
  <c r="F16" i="4"/>
  <c r="C16" i="4"/>
  <c r="J16" i="4" s="1"/>
  <c r="B16" i="4"/>
  <c r="I16" i="4" s="1"/>
  <c r="G15" i="4"/>
  <c r="F15" i="4"/>
  <c r="C15" i="4"/>
  <c r="J15" i="4" s="1"/>
  <c r="B15" i="4"/>
  <c r="I15" i="4" s="1"/>
  <c r="G14" i="4"/>
  <c r="F14" i="4"/>
  <c r="C14" i="4"/>
  <c r="J14" i="4" s="1"/>
  <c r="B14" i="4"/>
  <c r="I14" i="4" s="1"/>
  <c r="G13" i="4"/>
  <c r="F13" i="4"/>
  <c r="C13" i="4"/>
  <c r="J13" i="4" s="1"/>
  <c r="B13" i="4"/>
  <c r="I13" i="4" s="1"/>
  <c r="G12" i="4"/>
  <c r="F12" i="4"/>
  <c r="C12" i="4"/>
  <c r="J12" i="4" s="1"/>
  <c r="B12" i="4"/>
  <c r="I12" i="4" s="1"/>
  <c r="G11" i="4"/>
  <c r="F11" i="4"/>
  <c r="C11" i="4"/>
  <c r="J11" i="4" s="1"/>
  <c r="B11" i="4"/>
  <c r="I11" i="4" s="1"/>
  <c r="O6" i="1" l="1"/>
  <c r="U6" i="1" s="1"/>
  <c r="P6" i="1"/>
  <c r="O7" i="1"/>
  <c r="P7" i="1"/>
  <c r="V7" i="1" s="1"/>
  <c r="O8" i="1"/>
  <c r="U8" i="1" s="1"/>
  <c r="P8" i="1"/>
  <c r="O9" i="1"/>
  <c r="P9" i="1"/>
  <c r="V9" i="1" s="1"/>
  <c r="O10" i="1"/>
  <c r="U10" i="1" s="1"/>
  <c r="P10" i="1"/>
  <c r="O11" i="1"/>
  <c r="P11" i="1"/>
  <c r="O12" i="1"/>
  <c r="P12" i="1"/>
  <c r="O13" i="1"/>
  <c r="P13" i="1"/>
  <c r="O14" i="1"/>
  <c r="U14" i="1" s="1"/>
  <c r="P14" i="1"/>
  <c r="O15" i="1"/>
  <c r="P15" i="1"/>
  <c r="O16" i="1"/>
  <c r="U16" i="1" s="1"/>
  <c r="P16" i="1"/>
  <c r="O17" i="1"/>
  <c r="P17" i="1"/>
  <c r="V17" i="1" s="1"/>
  <c r="O18" i="1"/>
  <c r="U18" i="1" s="1"/>
  <c r="P18" i="1"/>
  <c r="O19" i="1"/>
  <c r="P19" i="1"/>
  <c r="O20" i="1"/>
  <c r="U20" i="1" s="1"/>
  <c r="P20" i="1"/>
  <c r="O21" i="1"/>
  <c r="P21" i="1"/>
  <c r="O22" i="1"/>
  <c r="U22" i="1" s="1"/>
  <c r="P22" i="1"/>
  <c r="O23" i="1"/>
  <c r="P23" i="1"/>
  <c r="O24" i="1"/>
  <c r="U24" i="1" s="1"/>
  <c r="P24" i="1"/>
  <c r="P5" i="1"/>
  <c r="V5" i="1" s="1"/>
  <c r="V6" i="1"/>
  <c r="U7" i="1"/>
  <c r="V8" i="1"/>
  <c r="U11" i="1"/>
  <c r="U13" i="1"/>
  <c r="V14" i="1"/>
  <c r="U15" i="1"/>
  <c r="V15" i="1"/>
  <c r="V16" i="1"/>
  <c r="U17" i="1"/>
  <c r="U19" i="1"/>
  <c r="V20" i="1"/>
  <c r="U21" i="1"/>
  <c r="U23" i="1"/>
  <c r="V23" i="1"/>
  <c r="V24" i="1"/>
  <c r="L5" i="1"/>
  <c r="R5" i="1" s="1"/>
  <c r="M5" i="1"/>
  <c r="S5" i="1" s="1"/>
  <c r="N5" i="1"/>
  <c r="T5" i="1" s="1"/>
  <c r="O5" i="1"/>
  <c r="U5" i="1" s="1"/>
  <c r="L6" i="1"/>
  <c r="R6" i="1" s="1"/>
  <c r="M6" i="1"/>
  <c r="S6" i="1" s="1"/>
  <c r="N6" i="1"/>
  <c r="T6" i="1" s="1"/>
  <c r="L7" i="1"/>
  <c r="R7" i="1" s="1"/>
  <c r="M7" i="1"/>
  <c r="S7" i="1" s="1"/>
  <c r="N7" i="1"/>
  <c r="T7" i="1" s="1"/>
  <c r="L8" i="1"/>
  <c r="R8" i="1" s="1"/>
  <c r="M8" i="1"/>
  <c r="S8" i="1" s="1"/>
  <c r="N8" i="1"/>
  <c r="T8" i="1" s="1"/>
  <c r="L9" i="1"/>
  <c r="R9" i="1" s="1"/>
  <c r="M9" i="1"/>
  <c r="S9" i="1" s="1"/>
  <c r="N9" i="1"/>
  <c r="T9" i="1" s="1"/>
  <c r="L10" i="1"/>
  <c r="R10" i="1" s="1"/>
  <c r="M10" i="1"/>
  <c r="S10" i="1" s="1"/>
  <c r="N10" i="1"/>
  <c r="T10" i="1" s="1"/>
  <c r="L11" i="1"/>
  <c r="R11" i="1" s="1"/>
  <c r="M11" i="1"/>
  <c r="S11" i="1" s="1"/>
  <c r="N11" i="1"/>
  <c r="T11" i="1" s="1"/>
  <c r="L12" i="1"/>
  <c r="R12" i="1" s="1"/>
  <c r="M12" i="1"/>
  <c r="S12" i="1" s="1"/>
  <c r="N12" i="1"/>
  <c r="T12" i="1" s="1"/>
  <c r="L13" i="1"/>
  <c r="R13" i="1" s="1"/>
  <c r="M13" i="1"/>
  <c r="S13" i="1" s="1"/>
  <c r="N13" i="1"/>
  <c r="T13" i="1" s="1"/>
  <c r="L14" i="1"/>
  <c r="R14" i="1" s="1"/>
  <c r="M14" i="1"/>
  <c r="S14" i="1" s="1"/>
  <c r="N14" i="1"/>
  <c r="T14" i="1" s="1"/>
  <c r="L15" i="1"/>
  <c r="R15" i="1" s="1"/>
  <c r="M15" i="1"/>
  <c r="S15" i="1" s="1"/>
  <c r="N15" i="1"/>
  <c r="T15" i="1" s="1"/>
  <c r="L16" i="1"/>
  <c r="R16" i="1" s="1"/>
  <c r="M16" i="1"/>
  <c r="S16" i="1" s="1"/>
  <c r="N16" i="1"/>
  <c r="T16" i="1" s="1"/>
  <c r="L17" i="1"/>
  <c r="R17" i="1" s="1"/>
  <c r="M17" i="1"/>
  <c r="S17" i="1" s="1"/>
  <c r="N17" i="1"/>
  <c r="T17" i="1" s="1"/>
  <c r="L18" i="1"/>
  <c r="R18" i="1" s="1"/>
  <c r="M18" i="1"/>
  <c r="S18" i="1" s="1"/>
  <c r="N18" i="1"/>
  <c r="T18" i="1" s="1"/>
  <c r="L19" i="1"/>
  <c r="R19" i="1" s="1"/>
  <c r="M19" i="1"/>
  <c r="S19" i="1" s="1"/>
  <c r="N19" i="1"/>
  <c r="T19" i="1" s="1"/>
  <c r="L20" i="1"/>
  <c r="R20" i="1" s="1"/>
  <c r="M20" i="1"/>
  <c r="S20" i="1" s="1"/>
  <c r="N20" i="1"/>
  <c r="T20" i="1" s="1"/>
  <c r="L21" i="1"/>
  <c r="R21" i="1" s="1"/>
  <c r="M21" i="1"/>
  <c r="S21" i="1" s="1"/>
  <c r="N21" i="1"/>
  <c r="T21" i="1" s="1"/>
  <c r="L22" i="1"/>
  <c r="R22" i="1" s="1"/>
  <c r="M22" i="1"/>
  <c r="S22" i="1" s="1"/>
  <c r="N22" i="1"/>
  <c r="T22" i="1" s="1"/>
  <c r="L23" i="1"/>
  <c r="R23" i="1" s="1"/>
  <c r="M23" i="1"/>
  <c r="S23" i="1" s="1"/>
  <c r="N23" i="1"/>
  <c r="T23" i="1" s="1"/>
  <c r="L24" i="1"/>
  <c r="R24" i="1" s="1"/>
  <c r="M24" i="1"/>
  <c r="S24" i="1" s="1"/>
  <c r="N24" i="1"/>
  <c r="T24" i="1" s="1"/>
  <c r="K6" i="1"/>
  <c r="Q6" i="1" s="1"/>
  <c r="K7" i="1"/>
  <c r="Q7" i="1" s="1"/>
  <c r="K8" i="1"/>
  <c r="Q8" i="1" s="1"/>
  <c r="K9" i="1"/>
  <c r="Q9" i="1" s="1"/>
  <c r="K10" i="1"/>
  <c r="Q10" i="1" s="1"/>
  <c r="K11" i="1"/>
  <c r="Q11" i="1" s="1"/>
  <c r="K12" i="1"/>
  <c r="Q12" i="1" s="1"/>
  <c r="K13" i="1"/>
  <c r="Q13" i="1" s="1"/>
  <c r="K14" i="1"/>
  <c r="Q14" i="1" s="1"/>
  <c r="K15" i="1"/>
  <c r="Q15" i="1" s="1"/>
  <c r="K16" i="1"/>
  <c r="Q16" i="1" s="1"/>
  <c r="K17" i="1"/>
  <c r="Q17" i="1" s="1"/>
  <c r="K18" i="1"/>
  <c r="Q18" i="1" s="1"/>
  <c r="K19" i="1"/>
  <c r="Q19" i="1" s="1"/>
  <c r="K20" i="1"/>
  <c r="Q20" i="1" s="1"/>
  <c r="K21" i="1"/>
  <c r="Q21" i="1" s="1"/>
  <c r="K22" i="1"/>
  <c r="Q22" i="1" s="1"/>
  <c r="K23" i="1"/>
  <c r="Q23" i="1" s="1"/>
  <c r="K24" i="1"/>
  <c r="Q24" i="1" s="1"/>
  <c r="K5" i="1"/>
  <c r="Q5" i="1" s="1"/>
  <c r="W10" i="1" l="1"/>
  <c r="X10" i="1" s="1"/>
  <c r="W5" i="1"/>
  <c r="X5" i="1" s="1"/>
  <c r="W8" i="1"/>
  <c r="X8" i="1" s="1"/>
  <c r="W24" i="1"/>
  <c r="X24" i="1" s="1"/>
  <c r="W22" i="1"/>
  <c r="X22" i="1" s="1"/>
  <c r="W7" i="1"/>
  <c r="X7" i="1" s="1"/>
  <c r="W6" i="1"/>
  <c r="X6" i="1" s="1"/>
  <c r="W23" i="1"/>
  <c r="X23" i="1" s="1"/>
  <c r="W21" i="1"/>
  <c r="X21" i="1" s="1"/>
  <c r="W16" i="1"/>
  <c r="X16" i="1" s="1"/>
  <c r="W9" i="1"/>
  <c r="X9" i="1" s="1"/>
  <c r="W20" i="1"/>
  <c r="X20" i="1" s="1"/>
  <c r="W19" i="1"/>
  <c r="X19" i="1" s="1"/>
  <c r="W18" i="1"/>
  <c r="X18" i="1" s="1"/>
  <c r="W17" i="1"/>
  <c r="X17" i="1" s="1"/>
  <c r="W15" i="1"/>
  <c r="X15" i="1" s="1"/>
  <c r="W14" i="1"/>
  <c r="X14" i="1" s="1"/>
  <c r="W13" i="1"/>
  <c r="X13" i="1" s="1"/>
  <c r="W12" i="1"/>
  <c r="X12" i="1" s="1"/>
  <c r="W11" i="1"/>
  <c r="X11" i="1" s="1"/>
  <c r="X25" i="1" l="1"/>
</calcChain>
</file>

<file path=xl/sharedStrings.xml><?xml version="1.0" encoding="utf-8"?>
<sst xmlns="http://schemas.openxmlformats.org/spreadsheetml/2006/main" count="219" uniqueCount="45">
  <si>
    <t>Questão</t>
  </si>
  <si>
    <t>a</t>
  </si>
  <si>
    <t>b</t>
  </si>
  <si>
    <t>c</t>
  </si>
  <si>
    <t>d</t>
  </si>
  <si>
    <t>e</t>
  </si>
  <si>
    <t>f</t>
  </si>
  <si>
    <t>V</t>
  </si>
  <si>
    <t>F</t>
  </si>
  <si>
    <t>AVALIAÇAO</t>
  </si>
  <si>
    <t>nota</t>
  </si>
  <si>
    <t>uma resposta</t>
  </si>
  <si>
    <t>MARCAR AS 10 QUESTÕES sorteadas COM F OU V, SEMPRE.</t>
  </si>
  <si>
    <t>aluna(o)s</t>
  </si>
  <si>
    <t>GRUPOX</t>
  </si>
  <si>
    <t>1-</t>
  </si>
  <si>
    <t>2-</t>
  </si>
  <si>
    <t>Construir aqui a primeira questao dissertativa (escolhida)</t>
  </si>
  <si>
    <t>Construir aqui a questao dissertativa F (obrigatória)</t>
  </si>
  <si>
    <t>nota questoes</t>
  </si>
  <si>
    <t>nota 2.1.</t>
  </si>
  <si>
    <t>nota 2.2.</t>
  </si>
  <si>
    <t>Produção única (t/MÊS)</t>
  </si>
  <si>
    <t>Álcool comb (t)</t>
  </si>
  <si>
    <t>arroz (t)</t>
  </si>
  <si>
    <t>Brasil</t>
  </si>
  <si>
    <t>EUA</t>
  </si>
  <si>
    <t>1.</t>
  </si>
  <si>
    <t>Gráfico</t>
  </si>
  <si>
    <t>Imagem caso o gráfico não renderize corretamente</t>
  </si>
  <si>
    <t>2.</t>
  </si>
  <si>
    <t>Custo de oportunidade</t>
  </si>
  <si>
    <t>O Brasil possui vantagem absoluta sobre os EUA nos dois produtos, pois produz mais em quantidade. No entanto, o Brasil possui vantagem comparativa no arroz e os EUA possui vantagem comparativa no álcool. Isso porque para produzir 1t de álcool, o Brasil deixa de produzir 1,25t de arroz, enquanto que para produzir 1t de arroz o Brasil deixa de produzir apenas 0,8t de álcool, logo o custo de oportunidade de produzir arroz é menor para o Brasil. Da mesma forma, para os EUA produzir 1t de arroz ele deve deixar de produzir 2t de álcool, mas para produzir 1t de álcool ele deixa de produzir apenas 0,5t de arroz, logo para os EUA é o álcool que tem o menor custo de oportunidade.</t>
  </si>
  <si>
    <t>Álcool (t de arroz)</t>
  </si>
  <si>
    <t>Arroz (t de álcool)</t>
  </si>
  <si>
    <t>3.</t>
  </si>
  <si>
    <t>Produção (t/MÊS)</t>
  </si>
  <si>
    <t>O Brasil produz 9t no total e os EUA produz 3t no total.</t>
  </si>
  <si>
    <t>Total</t>
  </si>
  <si>
    <t>4.</t>
  </si>
  <si>
    <t>Sim, há vantagens no comércio pois se cada país produzir o produto onde tem vantagem comparativa, a produção total é maximizada, como pode ser visto na tabela ao lado, enquanto que, se cada país produzir metade de cada produto, a produção total é menor, como pode ser visto na tabela da questão 3. Com o comércio, cada país pode produzir aquilo em que possui vantagem comparativa e suprir a demanda pelo outro produto comprando de outro país.</t>
  </si>
  <si>
    <t>5.</t>
  </si>
  <si>
    <t>Sim, a produção total é maximizada quando cada país produz o produto com menor custo de oportunidade. Isso pode ser comprovado maximizando a função b_alcool + b_arroz + e_alcool + e_arroz, que é a soma da produção de cada produto de cada país, respeitando as funções no gráfico mostrado anteriormente, que são b_arroz = -10/8*b_alcool + 10 para o Brasil e e_arroz = -2/4*e_alcool + 2 para os EUA.</t>
  </si>
  <si>
    <t>6.</t>
  </si>
  <si>
    <t>Se houver comércio entre os países a produção total dos dois países será maior pois cada um fabrica o produto que possui menor custo de oportunidade e adquire do outro país os produtos que necessita.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</si>
</sst>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font>
      <sz val="12"/>
      <color theme="1"/>
      <name val="Calibri"/>
      <family val="2"/>
      <scheme val="minor"/>
    </font>
    <font>
      <sz val="12"/>
      <color theme="1"/>
      <name val="Calibri"/>
      <family val="2"/>
      <scheme val="minor"/>
    </font>
    <font>
      <sz val="11"/>
      <color theme="1"/>
      <name val="Calibri"/>
      <family val="2"/>
      <scheme val="minor"/>
    </font>
    <font>
      <b/>
      <sz val="11"/>
      <color theme="1"/>
      <name val="Arial"/>
      <family val="2"/>
    </font>
    <font>
      <sz val="11"/>
      <color theme="1"/>
      <name val="Arial"/>
      <family val="2"/>
    </font>
    <font>
      <sz val="16"/>
      <color theme="1"/>
      <name val="Calibri (Body)"/>
    </font>
    <font>
      <sz val="16"/>
      <color theme="1"/>
      <name val="Calibri"/>
      <family val="2"/>
      <scheme val="minor"/>
    </font>
    <font>
      <sz val="11"/>
      <color theme="1"/>
      <name val="Calibri"/>
      <family val="2"/>
    </font>
    <font>
      <sz val="12"/>
      <color theme="1"/>
      <name val="Arial"/>
      <family val="2"/>
    </font>
    <font>
      <sz val="8"/>
      <name val="Calibri"/>
      <family val="2"/>
      <scheme val="minor"/>
    </font>
    <font>
      <sz val="12"/>
      <color theme="1"/>
      <name val="Calibri"/>
      <family val="2"/>
    </font>
    <font>
      <sz val="12"/>
      <name val="Arial"/>
      <family val="2"/>
    </font>
    <font>
      <sz val="11"/>
      <color rgb="FF000000"/>
      <name val="Arial"/>
      <family val="2"/>
    </font>
    <font>
      <sz val="11"/>
      <color rgb="FF000000"/>
      <name val="Calibri"/>
      <family val="2"/>
    </font>
  </fonts>
  <fills count="9">
    <fill>
      <patternFill patternType="none"/>
    </fill>
    <fill>
      <patternFill patternType="gray125"/>
    </fill>
    <fill>
      <patternFill patternType="solid">
        <fgColor rgb="FFFFFF00"/>
        <bgColor indexed="64"/>
      </patternFill>
    </fill>
    <fill>
      <patternFill patternType="solid">
        <fgColor rgb="FFFFFF00"/>
        <bgColor rgb="FFFFFF00"/>
      </patternFill>
    </fill>
    <fill>
      <patternFill patternType="solid">
        <fgColor rgb="FFEFEFEF"/>
        <bgColor rgb="FFEFEFEF"/>
      </patternFill>
    </fill>
    <fill>
      <patternFill patternType="solid">
        <fgColor theme="9"/>
        <bgColor theme="9"/>
      </patternFill>
    </fill>
    <fill>
      <patternFill patternType="solid">
        <fgColor theme="8"/>
        <bgColor theme="8"/>
      </patternFill>
    </fill>
    <fill>
      <patternFill patternType="solid">
        <fgColor rgb="FFCFE2F3"/>
        <bgColor rgb="FFCFE2F3"/>
      </patternFill>
    </fill>
    <fill>
      <patternFill patternType="solid">
        <fgColor rgb="FFC9DAF8"/>
        <bgColor rgb="FFC9DAF8"/>
      </patternFill>
    </fill>
  </fills>
  <borders count="26">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43" fontId="1" fillId="0" borderId="0" applyFont="0" applyFill="0" applyBorder="0" applyAlignment="0" applyProtection="0"/>
    <xf numFmtId="0" fontId="8" fillId="0" borderId="0"/>
  </cellStyleXfs>
  <cellXfs count="53">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vertical="center" wrapText="1"/>
    </xf>
    <xf numFmtId="43" fontId="0" fillId="0" borderId="0" xfId="1" applyFont="1"/>
    <xf numFmtId="0" fontId="4" fillId="2" borderId="4" xfId="0" applyFont="1" applyFill="1" applyBorder="1" applyAlignment="1">
      <alignment horizontal="center" vertical="center" wrapText="1"/>
    </xf>
    <xf numFmtId="43" fontId="0" fillId="0" borderId="0" xfId="0" applyNumberFormat="1"/>
    <xf numFmtId="0" fontId="0" fillId="2" borderId="0" xfId="0" applyFill="1" applyBorder="1" applyAlignment="1">
      <alignment horizontal="center"/>
    </xf>
    <xf numFmtId="0" fontId="5" fillId="0" borderId="0" xfId="0" applyFont="1"/>
    <xf numFmtId="0" fontId="6" fillId="0" borderId="0" xfId="0" applyFont="1"/>
    <xf numFmtId="0" fontId="0" fillId="0" borderId="0" xfId="0" applyAlignment="1">
      <alignment horizontal="left"/>
    </xf>
    <xf numFmtId="0" fontId="3" fillId="0" borderId="1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xf numFmtId="0" fontId="10" fillId="0" borderId="0" xfId="0" applyFont="1"/>
    <xf numFmtId="0" fontId="10" fillId="3" borderId="14" xfId="0" applyFont="1" applyFill="1" applyBorder="1" applyAlignment="1">
      <alignment horizontal="center"/>
    </xf>
    <xf numFmtId="0" fontId="11" fillId="0" borderId="15" xfId="0" applyFont="1" applyBorder="1"/>
    <xf numFmtId="0" fontId="10" fillId="0" borderId="13" xfId="0" applyFont="1" applyBorder="1" applyAlignment="1">
      <alignment horizontal="center"/>
    </xf>
    <xf numFmtId="0" fontId="10" fillId="0" borderId="0" xfId="0" applyFont="1" applyAlignment="1">
      <alignment horizontal="right"/>
    </xf>
    <xf numFmtId="0" fontId="10" fillId="0" borderId="14" xfId="0" applyFont="1" applyBorder="1" applyAlignment="1">
      <alignment horizontal="center"/>
    </xf>
    <xf numFmtId="0" fontId="11" fillId="0" borderId="0" xfId="0" applyFont="1"/>
    <xf numFmtId="0" fontId="11" fillId="0" borderId="16" xfId="0" applyFont="1" applyBorder="1"/>
    <xf numFmtId="0" fontId="11" fillId="0" borderId="13" xfId="0" applyFont="1" applyBorder="1" applyAlignment="1">
      <alignment horizontal="center"/>
    </xf>
    <xf numFmtId="0" fontId="10" fillId="0" borderId="17" xfId="0" applyFont="1" applyBorder="1" applyAlignment="1">
      <alignment horizontal="left" vertical="top" wrapText="1"/>
    </xf>
    <xf numFmtId="0" fontId="11" fillId="0" borderId="18" xfId="0" applyFont="1" applyBorder="1"/>
    <xf numFmtId="0" fontId="11" fillId="0" borderId="19" xfId="0" applyFont="1" applyBorder="1"/>
    <xf numFmtId="0" fontId="11" fillId="0" borderId="20" xfId="0" applyFont="1" applyBorder="1"/>
    <xf numFmtId="0" fontId="0" fillId="0" borderId="0" xfId="0"/>
    <xf numFmtId="0" fontId="11" fillId="0" borderId="21" xfId="0" applyFont="1" applyBorder="1"/>
    <xf numFmtId="0" fontId="10" fillId="5" borderId="13" xfId="0" applyFont="1" applyFill="1" applyBorder="1" applyAlignment="1">
      <alignment horizontal="center"/>
    </xf>
    <xf numFmtId="0" fontId="11" fillId="0" borderId="22" xfId="0" applyFont="1" applyBorder="1"/>
    <xf numFmtId="0" fontId="11" fillId="0" borderId="23" xfId="0" applyFont="1" applyBorder="1"/>
    <xf numFmtId="0" fontId="11" fillId="0" borderId="24" xfId="0" applyFont="1" applyBorder="1"/>
    <xf numFmtId="0" fontId="10" fillId="0" borderId="0" xfId="0" applyFont="1" applyAlignment="1">
      <alignment horizontal="left" vertical="top" wrapText="1"/>
    </xf>
    <xf numFmtId="0" fontId="10" fillId="0" borderId="17" xfId="0" applyFont="1" applyBorder="1" applyAlignment="1">
      <alignment vertical="top" wrapText="1"/>
    </xf>
    <xf numFmtId="0" fontId="10" fillId="4" borderId="13" xfId="0" applyFont="1" applyFill="1" applyBorder="1" applyAlignment="1">
      <alignment horizontal="center"/>
    </xf>
    <xf numFmtId="0" fontId="10" fillId="6" borderId="13" xfId="0" applyFont="1" applyFill="1" applyBorder="1" applyAlignment="1">
      <alignment horizontal="center"/>
    </xf>
    <xf numFmtId="0" fontId="13" fillId="0" borderId="25" xfId="0" applyFont="1" applyBorder="1" applyAlignment="1">
      <alignment horizontal="center"/>
    </xf>
    <xf numFmtId="0" fontId="12" fillId="3" borderId="24" xfId="0" applyFont="1" applyFill="1" applyBorder="1" applyAlignment="1">
      <alignment horizontal="center"/>
    </xf>
    <xf numFmtId="0" fontId="12" fillId="0" borderId="24" xfId="0" applyFont="1" applyBorder="1" applyAlignment="1">
      <alignment horizontal="center"/>
    </xf>
    <xf numFmtId="0" fontId="13" fillId="7" borderId="25" xfId="0" applyFont="1" applyFill="1" applyBorder="1" applyAlignment="1">
      <alignment horizontal="center"/>
    </xf>
    <xf numFmtId="0" fontId="13" fillId="8" borderId="25" xfId="0" applyFont="1" applyFill="1" applyBorder="1" applyAlignment="1">
      <alignment horizontal="center"/>
    </xf>
  </cellXfs>
  <cellStyles count="3">
    <cellStyle name="Comma" xfId="1" builtinId="3"/>
    <cellStyle name="Normal" xfId="0" builtinId="0"/>
    <cellStyle name="Normal 2" xfId="2" xr:uid="{3177F204-C882-0B44-8CC5-2AD53D0ECEB8}"/>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b="0">
                <a:solidFill>
                  <a:srgbClr val="757575"/>
                </a:solidFill>
                <a:latin typeface="+mn-lt"/>
              </a:defRPr>
            </a:pPr>
            <a:r>
              <a:rPr lang="en-US" b="0">
                <a:solidFill>
                  <a:srgbClr val="757575"/>
                </a:solidFill>
                <a:latin typeface="+mn-lt"/>
              </a:rPr>
              <a:t>1. Curvas de possibilidades de produção</a:t>
            </a:r>
          </a:p>
        </c:rich>
      </c:tx>
      <c:overlay val="0"/>
    </c:title>
    <c:autoTitleDeleted val="0"/>
    <c:plotArea>
      <c:layout/>
      <c:lineChart>
        <c:grouping val="standard"/>
        <c:varyColors val="1"/>
        <c:ser>
          <c:idx val="0"/>
          <c:order val="0"/>
          <c:tx>
            <c:strRef>
              <c:f>'[1]Modelo 2.2. DISSER (F)'!$J$10</c:f>
              <c:strCache>
                <c:ptCount val="1"/>
                <c:pt idx="0">
                  <c:v>Brasil</c:v>
                </c:pt>
              </c:strCache>
            </c:strRef>
          </c:tx>
          <c:marker>
            <c:symbol val="none"/>
          </c:marker>
          <c:cat>
            <c:numRef>
              <c:f>'[1]Modelo 2.2. DISSER (F)'!$I$11:$I$21</c:f>
              <c:numCache>
                <c:formatCode>General</c:formatCode>
                <c:ptCount val="11"/>
                <c:pt idx="0">
                  <c:v>8</c:v>
                </c:pt>
                <c:pt idx="1">
                  <c:v>7.2</c:v>
                </c:pt>
                <c:pt idx="2">
                  <c:v>6.4</c:v>
                </c:pt>
                <c:pt idx="3">
                  <c:v>5.6</c:v>
                </c:pt>
                <c:pt idx="4">
                  <c:v>4.8</c:v>
                </c:pt>
                <c:pt idx="5">
                  <c:v>4</c:v>
                </c:pt>
                <c:pt idx="6">
                  <c:v>3.2</c:v>
                </c:pt>
                <c:pt idx="7">
                  <c:v>2.4000000000000004</c:v>
                </c:pt>
                <c:pt idx="8">
                  <c:v>1.5999999999999996</c:v>
                </c:pt>
                <c:pt idx="9">
                  <c:v>0.79999999999999982</c:v>
                </c:pt>
                <c:pt idx="10">
                  <c:v>0</c:v>
                </c:pt>
              </c:numCache>
            </c:numRef>
          </c:cat>
          <c:val>
            <c:numRef>
              <c:f>'[1]Modelo 2.2. DISSER (F)'!$J$11:$J$21</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val>
          <c:smooth val="0"/>
          <c:extLst>
            <c:ext xmlns:c16="http://schemas.microsoft.com/office/drawing/2014/chart" uri="{C3380CC4-5D6E-409C-BE32-E72D297353CC}">
              <c16:uniqueId val="{00000000-982F-7F41-9321-D210D5F7527A}"/>
            </c:ext>
          </c:extLst>
        </c:ser>
        <c:ser>
          <c:idx val="1"/>
          <c:order val="1"/>
          <c:tx>
            <c:strRef>
              <c:f>'[1]Modelo 2.2. DISSER (F)'!$K$10</c:f>
              <c:strCache>
                <c:ptCount val="1"/>
                <c:pt idx="0">
                  <c:v>EUA</c:v>
                </c:pt>
              </c:strCache>
            </c:strRef>
          </c:tx>
          <c:marker>
            <c:symbol val="none"/>
          </c:marker>
          <c:cat>
            <c:numRef>
              <c:f>'[1]Modelo 2.2. DISSER (F)'!$I$11:$I$21</c:f>
              <c:numCache>
                <c:formatCode>General</c:formatCode>
                <c:ptCount val="11"/>
                <c:pt idx="0">
                  <c:v>8</c:v>
                </c:pt>
                <c:pt idx="1">
                  <c:v>7.2</c:v>
                </c:pt>
                <c:pt idx="2">
                  <c:v>6.4</c:v>
                </c:pt>
                <c:pt idx="3">
                  <c:v>5.6</c:v>
                </c:pt>
                <c:pt idx="4">
                  <c:v>4.8</c:v>
                </c:pt>
                <c:pt idx="5">
                  <c:v>4</c:v>
                </c:pt>
                <c:pt idx="6">
                  <c:v>3.2</c:v>
                </c:pt>
                <c:pt idx="7">
                  <c:v>2.4000000000000004</c:v>
                </c:pt>
                <c:pt idx="8">
                  <c:v>1.5999999999999996</c:v>
                </c:pt>
                <c:pt idx="9">
                  <c:v>0.79999999999999982</c:v>
                </c:pt>
                <c:pt idx="10">
                  <c:v>0</c:v>
                </c:pt>
              </c:numCache>
            </c:numRef>
          </c:cat>
          <c:val>
            <c:numRef>
              <c:f>'[1]Modelo 2.2. DISSER (F)'!$K$11:$K$21</c:f>
              <c:numCache>
                <c:formatCode>General</c:formatCode>
                <c:ptCount val="11"/>
                <c:pt idx="5">
                  <c:v>0</c:v>
                </c:pt>
                <c:pt idx="6">
                  <c:v>0.39999999999999991</c:v>
                </c:pt>
                <c:pt idx="7">
                  <c:v>0.8</c:v>
                </c:pt>
                <c:pt idx="8">
                  <c:v>1.2</c:v>
                </c:pt>
                <c:pt idx="9">
                  <c:v>1.6</c:v>
                </c:pt>
                <c:pt idx="10">
                  <c:v>2</c:v>
                </c:pt>
              </c:numCache>
            </c:numRef>
          </c:val>
          <c:smooth val="0"/>
          <c:extLst>
            <c:ext xmlns:c16="http://schemas.microsoft.com/office/drawing/2014/chart" uri="{C3380CC4-5D6E-409C-BE32-E72D297353CC}">
              <c16:uniqueId val="{00000001-982F-7F41-9321-D210D5F7527A}"/>
            </c:ext>
          </c:extLst>
        </c:ser>
        <c:dLbls>
          <c:showLegendKey val="0"/>
          <c:showVal val="0"/>
          <c:showCatName val="0"/>
          <c:showSerName val="0"/>
          <c:showPercent val="0"/>
          <c:showBubbleSize val="0"/>
        </c:dLbls>
        <c:smooth val="0"/>
        <c:axId val="436204236"/>
        <c:axId val="1887258568"/>
      </c:lineChart>
      <c:catAx>
        <c:axId val="436204236"/>
        <c:scaling>
          <c:orientation val="minMax"/>
        </c:scaling>
        <c:delete val="0"/>
        <c:axPos val="b"/>
        <c:title>
          <c:tx>
            <c:rich>
              <a:bodyPr/>
              <a:lstStyle/>
              <a:p>
                <a:pPr lvl="0">
                  <a:defRPr b="0">
                    <a:solidFill>
                      <a:srgbClr val="000000"/>
                    </a:solidFill>
                    <a:latin typeface="+mn-lt"/>
                  </a:defRPr>
                </a:pPr>
                <a:r>
                  <a:rPr lang="en-US" b="0">
                    <a:solidFill>
                      <a:srgbClr val="000000"/>
                    </a:solidFill>
                    <a:latin typeface="+mn-lt"/>
                  </a:rPr>
                  <a:t>Álcool comb (t)</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BR"/>
          </a:p>
        </c:txPr>
        <c:crossAx val="1887258568"/>
        <c:crosses val="autoZero"/>
        <c:auto val="1"/>
        <c:lblAlgn val="ctr"/>
        <c:lblOffset val="100"/>
        <c:noMultiLvlLbl val="1"/>
      </c:catAx>
      <c:valAx>
        <c:axId val="18872585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US" b="0">
                    <a:solidFill>
                      <a:srgbClr val="000000"/>
                    </a:solidFill>
                    <a:latin typeface="+mn-lt"/>
                  </a:rPr>
                  <a:t>Arroz (t)</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BR"/>
          </a:p>
        </c:txPr>
        <c:crossAx val="436204236"/>
        <c:crosses val="autoZero"/>
        <c:crossBetween val="between"/>
      </c:valAx>
    </c:plotArea>
    <c:legend>
      <c:legendPos val="r"/>
      <c:overlay val="0"/>
      <c:txPr>
        <a:bodyPr/>
        <a:lstStyle/>
        <a:p>
          <a:pPr lvl="0">
            <a:defRPr b="0">
              <a:solidFill>
                <a:srgbClr val="1A1A1A"/>
              </a:solidFill>
              <a:latin typeface="+mn-lt"/>
            </a:defRPr>
          </a:pPr>
          <a:endParaRPr lang="en-BR"/>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11</xdr:col>
      <xdr:colOff>276225</xdr:colOff>
      <xdr:row>0</xdr:row>
      <xdr:rowOff>142875</xdr:rowOff>
    </xdr:from>
    <xdr:ext cx="3638550" cy="2152650"/>
    <xdr:graphicFrame macro="">
      <xdr:nvGraphicFramePr>
        <xdr:cNvPr id="2" name="Chart 1" title="Gráfico">
          <a:extLst>
            <a:ext uri="{FF2B5EF4-FFF2-40B4-BE49-F238E27FC236}">
              <a16:creationId xmlns:a16="http://schemas.microsoft.com/office/drawing/2014/main" id="{3F02951A-69D9-C443-8B47-D36502C7D1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11</xdr:col>
      <xdr:colOff>390525</xdr:colOff>
      <xdr:row>14</xdr:row>
      <xdr:rowOff>9525</xdr:rowOff>
    </xdr:from>
    <xdr:ext cx="3581400" cy="2085975"/>
    <xdr:pic>
      <xdr:nvPicPr>
        <xdr:cNvPr id="3" name="image1.png" title="Imagem">
          <a:extLst>
            <a:ext uri="{FF2B5EF4-FFF2-40B4-BE49-F238E27FC236}">
              <a16:creationId xmlns:a16="http://schemas.microsoft.com/office/drawing/2014/main" id="{2137F5D2-FB72-B949-A309-DF172702FA57}"/>
            </a:ext>
          </a:extLst>
        </xdr:cNvPr>
        <xdr:cNvPicPr preferRelativeResize="0"/>
      </xdr:nvPicPr>
      <xdr:blipFill>
        <a:blip xmlns:r="http://schemas.openxmlformats.org/officeDocument/2006/relationships" r:embed="rId2" cstate="print"/>
        <a:stretch>
          <a:fillRect/>
        </a:stretch>
      </xdr:blipFill>
      <xdr:spPr>
        <a:xfrm>
          <a:off x="11934825" y="2676525"/>
          <a:ext cx="3581400" cy="20859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rpcosta/Library/Mobile%20Documents/com~apple~CloudDocs/PRO%203410/2020/PRO3410-201-2020-AULA%209%20-%2016OUT%20ENTREGA%20DA%20P1%20(MODELO%201%20PRENCHIDO%20PELO%20GRUPO%20DE%202)%20ATE&#769;%201610%201600-3213735/Bernardo%20Marcelino%20do%20Nascimento_12085961_assignsubmission_file_/grupo4.xlsx?BA14DA32" TargetMode="External"/><Relationship Id="rId1" Type="http://schemas.openxmlformats.org/officeDocument/2006/relationships/externalLinkPath" Target="file:///BA14DA32/grupo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o 1"/>
      <sheetName val="Modelo 2.1 DISSERT (D)"/>
      <sheetName val="Modelo 2.2. DISSER (F)"/>
    </sheetNames>
    <sheetDataSet>
      <sheetData sheetId="0" refreshError="1"/>
      <sheetData sheetId="1" refreshError="1"/>
      <sheetData sheetId="2">
        <row r="10">
          <cell r="J10" t="str">
            <v>Brasil</v>
          </cell>
          <cell r="K10" t="str">
            <v>EUA</v>
          </cell>
        </row>
        <row r="11">
          <cell r="I11">
            <v>8</v>
          </cell>
          <cell r="J11">
            <v>0</v>
          </cell>
        </row>
        <row r="12">
          <cell r="I12">
            <v>7.2</v>
          </cell>
          <cell r="J12">
            <v>1</v>
          </cell>
        </row>
        <row r="13">
          <cell r="I13">
            <v>6.4</v>
          </cell>
          <cell r="J13">
            <v>2</v>
          </cell>
        </row>
        <row r="14">
          <cell r="I14">
            <v>5.6</v>
          </cell>
          <cell r="J14">
            <v>3</v>
          </cell>
        </row>
        <row r="15">
          <cell r="I15">
            <v>4.8</v>
          </cell>
          <cell r="J15">
            <v>4</v>
          </cell>
        </row>
        <row r="16">
          <cell r="I16">
            <v>4</v>
          </cell>
          <cell r="J16">
            <v>5</v>
          </cell>
          <cell r="K16">
            <v>0</v>
          </cell>
        </row>
        <row r="17">
          <cell r="I17">
            <v>3.2</v>
          </cell>
          <cell r="J17">
            <v>6</v>
          </cell>
          <cell r="K17">
            <v>0.39999999999999991</v>
          </cell>
        </row>
        <row r="18">
          <cell r="I18">
            <v>2.4000000000000004</v>
          </cell>
          <cell r="J18">
            <v>7</v>
          </cell>
          <cell r="K18">
            <v>0.8</v>
          </cell>
        </row>
        <row r="19">
          <cell r="I19">
            <v>1.5999999999999996</v>
          </cell>
          <cell r="J19">
            <v>8</v>
          </cell>
          <cell r="K19">
            <v>1.2</v>
          </cell>
        </row>
        <row r="20">
          <cell r="I20">
            <v>0.79999999999999982</v>
          </cell>
          <cell r="J20">
            <v>9</v>
          </cell>
          <cell r="K20">
            <v>1.6</v>
          </cell>
        </row>
        <row r="21">
          <cell r="I21">
            <v>0</v>
          </cell>
          <cell r="J21">
            <v>10</v>
          </cell>
          <cell r="K21">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649F5-7BF0-2844-87EF-EC5EF98080F8}">
  <dimension ref="C3:Y30"/>
  <sheetViews>
    <sheetView tabSelected="1" topLeftCell="M5" workbookViewId="0">
      <selection activeCell="O13" sqref="O13"/>
    </sheetView>
  </sheetViews>
  <sheetFormatPr baseColWidth="10" defaultRowHeight="16"/>
  <cols>
    <col min="11" max="16" width="10.83203125" style="5"/>
  </cols>
  <sheetData>
    <row r="3" spans="3:25" ht="17" thickBot="1">
      <c r="Q3" t="s">
        <v>9</v>
      </c>
    </row>
    <row r="4" spans="3:25" ht="31" thickBot="1">
      <c r="C4" s="1" t="s">
        <v>0</v>
      </c>
      <c r="D4" s="2" t="s">
        <v>1</v>
      </c>
      <c r="E4" s="2" t="s">
        <v>2</v>
      </c>
      <c r="F4" s="2" t="s">
        <v>3</v>
      </c>
      <c r="G4" s="2" t="s">
        <v>4</v>
      </c>
      <c r="H4" s="2" t="s">
        <v>5</v>
      </c>
      <c r="I4" s="2" t="s">
        <v>6</v>
      </c>
      <c r="K4" s="2" t="s">
        <v>1</v>
      </c>
      <c r="L4" s="2" t="s">
        <v>2</v>
      </c>
      <c r="M4" s="2" t="s">
        <v>3</v>
      </c>
      <c r="N4" s="2" t="s">
        <v>4</v>
      </c>
      <c r="O4" s="2" t="s">
        <v>5</v>
      </c>
      <c r="P4" s="2" t="s">
        <v>6</v>
      </c>
      <c r="Q4" s="2" t="s">
        <v>1</v>
      </c>
      <c r="R4" s="2" t="s">
        <v>2</v>
      </c>
      <c r="S4" s="2" t="s">
        <v>3</v>
      </c>
      <c r="T4" s="2" t="s">
        <v>4</v>
      </c>
      <c r="U4" s="2" t="s">
        <v>5</v>
      </c>
      <c r="V4" s="2" t="s">
        <v>6</v>
      </c>
      <c r="X4" s="14" t="s">
        <v>10</v>
      </c>
      <c r="Y4" s="14" t="s">
        <v>11</v>
      </c>
    </row>
    <row r="5" spans="3:25" ht="17" thickBot="1">
      <c r="C5" s="3">
        <v>1</v>
      </c>
      <c r="D5" s="16" t="s">
        <v>7</v>
      </c>
      <c r="E5" s="16" t="s">
        <v>7</v>
      </c>
      <c r="F5" s="16" t="s">
        <v>7</v>
      </c>
      <c r="G5" s="16" t="s">
        <v>7</v>
      </c>
      <c r="H5" s="16" t="s">
        <v>7</v>
      </c>
      <c r="I5" s="16" t="s">
        <v>7</v>
      </c>
      <c r="K5" s="7" t="str">
        <f>IF(D5="V","V","F")</f>
        <v>V</v>
      </c>
      <c r="L5" s="8" t="str">
        <f t="shared" ref="L5:P20" si="0">IF(E5="V","V","F")</f>
        <v>V</v>
      </c>
      <c r="M5" s="8" t="str">
        <f t="shared" si="0"/>
        <v>V</v>
      </c>
      <c r="N5" s="8" t="str">
        <f t="shared" si="0"/>
        <v>V</v>
      </c>
      <c r="O5" s="9" t="str">
        <f t="shared" si="0"/>
        <v>V</v>
      </c>
      <c r="P5" s="9" t="str">
        <f t="shared" si="0"/>
        <v>V</v>
      </c>
      <c r="Q5" s="18">
        <f>IF('Modelo 1'!D5=gabarito!K5,1,0)</f>
        <v>0</v>
      </c>
      <c r="R5" s="18">
        <f>IF('Modelo 1'!E5=gabarito!L5,1,0)</f>
        <v>0</v>
      </c>
      <c r="S5" s="18">
        <f>IF('Modelo 1'!F5=gabarito!M5,1,0)</f>
        <v>0</v>
      </c>
      <c r="T5" s="18">
        <f>IF('Modelo 1'!G5=gabarito!N5,1,0)</f>
        <v>0</v>
      </c>
      <c r="U5" s="18">
        <f>IF('Modelo 1'!H5=gabarito!O5,1,0)</f>
        <v>0</v>
      </c>
      <c r="V5" s="18">
        <f>IF('Modelo 1'!I5=gabarito!P5,1,0)</f>
        <v>0</v>
      </c>
      <c r="W5">
        <f>SUM(Q5:V5)</f>
        <v>0</v>
      </c>
      <c r="X5" s="15">
        <f>W5/6</f>
        <v>0</v>
      </c>
    </row>
    <row r="6" spans="3:25" ht="17" thickBot="1">
      <c r="C6" s="3">
        <v>2</v>
      </c>
      <c r="D6" s="16" t="s">
        <v>7</v>
      </c>
      <c r="E6" s="16" t="s">
        <v>7</v>
      </c>
      <c r="F6" s="16" t="s">
        <v>7</v>
      </c>
      <c r="G6" s="16" t="s">
        <v>7</v>
      </c>
      <c r="H6" s="16" t="s">
        <v>8</v>
      </c>
      <c r="I6" s="4"/>
      <c r="K6" s="10" t="str">
        <f t="shared" ref="K6:K24" si="1">IF(D6="V","V","F")</f>
        <v>V</v>
      </c>
      <c r="L6" s="6" t="str">
        <f t="shared" si="0"/>
        <v>V</v>
      </c>
      <c r="M6" s="6" t="str">
        <f t="shared" si="0"/>
        <v>V</v>
      </c>
      <c r="N6" s="6" t="str">
        <f t="shared" si="0"/>
        <v>V</v>
      </c>
      <c r="O6" s="9" t="str">
        <f t="shared" ref="O6:O24" si="2">IF(H6="V","V","F")</f>
        <v>F</v>
      </c>
      <c r="P6" s="9" t="str">
        <f t="shared" ref="P6:P24" si="3">IF(I6="V","V","F")</f>
        <v>F</v>
      </c>
      <c r="Q6" s="18">
        <f>IF('Modelo 1'!D6=gabarito!K6,1,0)</f>
        <v>0</v>
      </c>
      <c r="R6" s="18">
        <f>IF('Modelo 1'!E6=gabarito!L6,1,0)</f>
        <v>0</v>
      </c>
      <c r="S6" s="18">
        <f>IF('Modelo 1'!F6=gabarito!M6,1,0)</f>
        <v>0</v>
      </c>
      <c r="T6" s="18">
        <f>IF('Modelo 1'!G6=gabarito!N6,1,0)</f>
        <v>0</v>
      </c>
      <c r="U6" s="18">
        <f>IF('Modelo 1'!H6=gabarito!O6,1,0)</f>
        <v>0</v>
      </c>
      <c r="V6" s="13">
        <f>IF('Modelo 1'!I6=gabarito!P6,1,0)</f>
        <v>0</v>
      </c>
      <c r="W6">
        <f t="shared" ref="W6:W24" si="4">SUM(Q6:V6)</f>
        <v>0</v>
      </c>
      <c r="X6" s="15">
        <f>W6/5</f>
        <v>0</v>
      </c>
    </row>
    <row r="7" spans="3:25" ht="17" thickBot="1">
      <c r="C7" s="3">
        <v>3</v>
      </c>
      <c r="D7" s="16"/>
      <c r="E7" s="16"/>
      <c r="F7" s="16" t="s">
        <v>7</v>
      </c>
      <c r="G7" s="16"/>
      <c r="H7" s="16"/>
      <c r="I7" s="4"/>
      <c r="K7" s="10" t="str">
        <f t="shared" si="1"/>
        <v>F</v>
      </c>
      <c r="L7" s="6" t="str">
        <f t="shared" si="0"/>
        <v>F</v>
      </c>
      <c r="M7" s="6" t="str">
        <f t="shared" si="0"/>
        <v>V</v>
      </c>
      <c r="N7" s="6" t="str">
        <f t="shared" si="0"/>
        <v>F</v>
      </c>
      <c r="O7" s="9" t="str">
        <f t="shared" si="2"/>
        <v>F</v>
      </c>
      <c r="P7" s="9" t="str">
        <f t="shared" si="3"/>
        <v>F</v>
      </c>
      <c r="Q7" s="18">
        <f>IF('Modelo 1'!D7=gabarito!K7,1,0)</f>
        <v>1</v>
      </c>
      <c r="R7" s="18">
        <f>IF('Modelo 1'!E7=gabarito!L7,1,0)</f>
        <v>1</v>
      </c>
      <c r="S7" s="18">
        <f>IF('Modelo 1'!F7=gabarito!M7,1,0)</f>
        <v>1</v>
      </c>
      <c r="T7" s="18">
        <f>IF('Modelo 1'!G7=gabarito!N7,1,0)</f>
        <v>1</v>
      </c>
      <c r="U7" s="18">
        <f>IF('Modelo 1'!H7=gabarito!O7,1,0)</f>
        <v>1</v>
      </c>
      <c r="V7" s="13">
        <f>IF('Modelo 1'!I7=gabarito!P7,1,0)</f>
        <v>1</v>
      </c>
      <c r="W7">
        <f t="shared" si="4"/>
        <v>6</v>
      </c>
      <c r="X7" s="15">
        <f>W7/5</f>
        <v>1.2</v>
      </c>
      <c r="Y7">
        <v>1</v>
      </c>
    </row>
    <row r="8" spans="3:25" ht="17" thickBot="1">
      <c r="C8" s="3">
        <v>4</v>
      </c>
      <c r="D8" s="16"/>
      <c r="E8" s="16"/>
      <c r="F8" s="16"/>
      <c r="G8" s="16" t="s">
        <v>7</v>
      </c>
      <c r="H8" s="16"/>
      <c r="I8" s="4"/>
      <c r="K8" s="10" t="str">
        <f t="shared" si="1"/>
        <v>F</v>
      </c>
      <c r="L8" s="6" t="str">
        <f t="shared" si="0"/>
        <v>F</v>
      </c>
      <c r="M8" s="6" t="str">
        <f t="shared" si="0"/>
        <v>F</v>
      </c>
      <c r="N8" s="6" t="str">
        <f t="shared" si="0"/>
        <v>V</v>
      </c>
      <c r="O8" s="9" t="str">
        <f t="shared" si="2"/>
        <v>F</v>
      </c>
      <c r="P8" s="9" t="str">
        <f t="shared" si="3"/>
        <v>F</v>
      </c>
      <c r="Q8" s="18">
        <f>IF('Modelo 1'!D8=gabarito!K8,1,0)</f>
        <v>1</v>
      </c>
      <c r="R8" s="18">
        <f>IF('Modelo 1'!E8=gabarito!L8,1,0)</f>
        <v>0</v>
      </c>
      <c r="S8" s="18">
        <f>IF('Modelo 1'!F8=gabarito!M8,1,0)</f>
        <v>1</v>
      </c>
      <c r="T8" s="18">
        <f>IF('Modelo 1'!G8=gabarito!N8,1,0)</f>
        <v>0</v>
      </c>
      <c r="U8" s="18">
        <f>IF('Modelo 1'!H8=gabarito!O8,1,0)</f>
        <v>1</v>
      </c>
      <c r="V8" s="13">
        <f>IF('Modelo 1'!I8=gabarito!P8,1,0)</f>
        <v>1</v>
      </c>
      <c r="W8">
        <f t="shared" si="4"/>
        <v>4</v>
      </c>
      <c r="X8" s="15">
        <f>W8/5</f>
        <v>0.8</v>
      </c>
      <c r="Y8">
        <v>1</v>
      </c>
    </row>
    <row r="9" spans="3:25" ht="17" thickBot="1">
      <c r="C9" s="3">
        <v>5</v>
      </c>
      <c r="D9" s="16"/>
      <c r="E9" s="16"/>
      <c r="F9" s="16" t="s">
        <v>7</v>
      </c>
      <c r="G9" s="16"/>
      <c r="H9" s="4"/>
      <c r="I9" s="4"/>
      <c r="K9" s="10" t="str">
        <f t="shared" si="1"/>
        <v>F</v>
      </c>
      <c r="L9" s="6" t="str">
        <f t="shared" si="0"/>
        <v>F</v>
      </c>
      <c r="M9" s="6" t="str">
        <f t="shared" si="0"/>
        <v>V</v>
      </c>
      <c r="N9" s="6" t="str">
        <f t="shared" si="0"/>
        <v>F</v>
      </c>
      <c r="O9" s="9" t="str">
        <f t="shared" si="2"/>
        <v>F</v>
      </c>
      <c r="P9" s="9" t="str">
        <f t="shared" si="3"/>
        <v>F</v>
      </c>
      <c r="Q9" s="18">
        <f>IF('Modelo 1'!D9=gabarito!K9,1,0)</f>
        <v>0</v>
      </c>
      <c r="R9" s="18">
        <f>IF('Modelo 1'!E9=gabarito!L9,1,0)</f>
        <v>0</v>
      </c>
      <c r="S9" s="18">
        <f>IF('Modelo 1'!F9=gabarito!M9,1,0)</f>
        <v>0</v>
      </c>
      <c r="T9" s="18">
        <f>IF('Modelo 1'!G9=gabarito!N9,1,0)</f>
        <v>0</v>
      </c>
      <c r="U9" s="13">
        <v>0</v>
      </c>
      <c r="V9" s="13">
        <f>IF('Modelo 1'!I9=gabarito!P9,1,0)</f>
        <v>0</v>
      </c>
      <c r="W9">
        <f t="shared" si="4"/>
        <v>0</v>
      </c>
      <c r="X9" s="15">
        <f>W9/4</f>
        <v>0</v>
      </c>
      <c r="Y9">
        <v>1</v>
      </c>
    </row>
    <row r="10" spans="3:25" ht="17" thickBot="1">
      <c r="C10" s="3">
        <v>6</v>
      </c>
      <c r="D10" s="16"/>
      <c r="E10" s="16" t="s">
        <v>7</v>
      </c>
      <c r="F10" s="16"/>
      <c r="G10" s="16"/>
      <c r="H10" s="16"/>
      <c r="I10" s="4"/>
      <c r="K10" s="10" t="str">
        <f t="shared" si="1"/>
        <v>F</v>
      </c>
      <c r="L10" s="6" t="str">
        <f t="shared" si="0"/>
        <v>V</v>
      </c>
      <c r="M10" s="6" t="str">
        <f t="shared" si="0"/>
        <v>F</v>
      </c>
      <c r="N10" s="6" t="str">
        <f t="shared" si="0"/>
        <v>F</v>
      </c>
      <c r="O10" s="9" t="str">
        <f t="shared" si="2"/>
        <v>F</v>
      </c>
      <c r="P10" s="9" t="str">
        <f t="shared" si="3"/>
        <v>F</v>
      </c>
      <c r="Q10" s="18">
        <f>IF('Modelo 1'!D10=gabarito!K10,1,0)</f>
        <v>0</v>
      </c>
      <c r="R10" s="18">
        <f>IF('Modelo 1'!E10=gabarito!L10,1,0)</f>
        <v>0</v>
      </c>
      <c r="S10" s="18">
        <f>IF('Modelo 1'!F10=gabarito!M10,1,0)</f>
        <v>0</v>
      </c>
      <c r="T10" s="18">
        <f>IF('Modelo 1'!G10=gabarito!N10,1,0)</f>
        <v>0</v>
      </c>
      <c r="U10" s="18">
        <f>IF('Modelo 1'!H10=gabarito!O10,1,0)</f>
        <v>0</v>
      </c>
      <c r="V10" s="13">
        <v>0</v>
      </c>
      <c r="W10">
        <f>SUM(Q10:V10)</f>
        <v>0</v>
      </c>
      <c r="X10" s="15">
        <f>W10/5</f>
        <v>0</v>
      </c>
      <c r="Y10">
        <v>1</v>
      </c>
    </row>
    <row r="11" spans="3:25" ht="17" thickBot="1">
      <c r="C11" s="3">
        <v>7</v>
      </c>
      <c r="D11" s="16"/>
      <c r="E11" s="16"/>
      <c r="F11" s="16"/>
      <c r="G11" s="16" t="s">
        <v>7</v>
      </c>
      <c r="H11" s="16"/>
      <c r="I11" s="4"/>
      <c r="K11" s="10" t="str">
        <f t="shared" si="1"/>
        <v>F</v>
      </c>
      <c r="L11" s="6" t="str">
        <f t="shared" si="0"/>
        <v>F</v>
      </c>
      <c r="M11" s="6" t="str">
        <f t="shared" si="0"/>
        <v>F</v>
      </c>
      <c r="N11" s="6" t="str">
        <f t="shared" si="0"/>
        <v>V</v>
      </c>
      <c r="O11" s="9" t="str">
        <f t="shared" si="2"/>
        <v>F</v>
      </c>
      <c r="P11" s="9" t="str">
        <f t="shared" si="3"/>
        <v>F</v>
      </c>
      <c r="Q11" s="18">
        <f>IF('Modelo 1'!D11=gabarito!K11,1,0)</f>
        <v>1</v>
      </c>
      <c r="R11" s="18">
        <f>IF('Modelo 1'!E11=gabarito!L11,1,0)</f>
        <v>1</v>
      </c>
      <c r="S11" s="18">
        <f>IF('Modelo 1'!F11=gabarito!M11,1,0)</f>
        <v>1</v>
      </c>
      <c r="T11" s="18">
        <f>IF('Modelo 1'!G11=gabarito!N11,1,0)</f>
        <v>1</v>
      </c>
      <c r="U11" s="18">
        <f>IF('Modelo 1'!H11=gabarito!O11,1,0)</f>
        <v>1</v>
      </c>
      <c r="V11" s="13">
        <v>0</v>
      </c>
      <c r="W11">
        <f t="shared" si="4"/>
        <v>5</v>
      </c>
      <c r="X11" s="15">
        <f>W11/5</f>
        <v>1</v>
      </c>
      <c r="Y11">
        <v>1</v>
      </c>
    </row>
    <row r="12" spans="3:25" ht="17" thickBot="1">
      <c r="C12" s="3">
        <v>8</v>
      </c>
      <c r="D12" s="16"/>
      <c r="E12" s="16"/>
      <c r="F12" s="16"/>
      <c r="G12" s="16" t="s">
        <v>7</v>
      </c>
      <c r="H12" s="4"/>
      <c r="I12" s="4"/>
      <c r="K12" s="10" t="str">
        <f t="shared" si="1"/>
        <v>F</v>
      </c>
      <c r="L12" s="6" t="str">
        <f t="shared" si="0"/>
        <v>F</v>
      </c>
      <c r="M12" s="6" t="str">
        <f t="shared" si="0"/>
        <v>F</v>
      </c>
      <c r="N12" s="6" t="str">
        <f t="shared" si="0"/>
        <v>V</v>
      </c>
      <c r="O12" s="9" t="str">
        <f t="shared" si="2"/>
        <v>F</v>
      </c>
      <c r="P12" s="9" t="str">
        <f t="shared" si="3"/>
        <v>F</v>
      </c>
      <c r="Q12" s="18">
        <f>IF('Modelo 1'!D12=gabarito!K12,1,0)</f>
        <v>1</v>
      </c>
      <c r="R12" s="18">
        <f>IF('Modelo 1'!E12=gabarito!L12,1,0)</f>
        <v>1</v>
      </c>
      <c r="S12" s="18">
        <f>IF('Modelo 1'!F12=gabarito!M12,1,0)</f>
        <v>1</v>
      </c>
      <c r="T12" s="18">
        <f>IF('Modelo 1'!G12=gabarito!N12,1,0)</f>
        <v>1</v>
      </c>
      <c r="U12" s="13">
        <v>0</v>
      </c>
      <c r="V12" s="13">
        <v>0</v>
      </c>
      <c r="W12">
        <f t="shared" si="4"/>
        <v>4</v>
      </c>
      <c r="X12" s="15">
        <f>W12/4</f>
        <v>1</v>
      </c>
      <c r="Y12">
        <v>1</v>
      </c>
    </row>
    <row r="13" spans="3:25" ht="17" thickBot="1">
      <c r="C13" s="3">
        <v>9</v>
      </c>
      <c r="D13" s="16"/>
      <c r="E13" s="16"/>
      <c r="F13" s="16" t="s">
        <v>7</v>
      </c>
      <c r="G13" s="16"/>
      <c r="H13" s="16"/>
      <c r="I13" s="4"/>
      <c r="K13" s="10" t="str">
        <f t="shared" si="1"/>
        <v>F</v>
      </c>
      <c r="L13" s="6" t="str">
        <f t="shared" si="0"/>
        <v>F</v>
      </c>
      <c r="M13" s="6" t="str">
        <f t="shared" si="0"/>
        <v>V</v>
      </c>
      <c r="N13" s="6" t="str">
        <f t="shared" si="0"/>
        <v>F</v>
      </c>
      <c r="O13" s="9" t="str">
        <f t="shared" si="2"/>
        <v>F</v>
      </c>
      <c r="P13" s="9" t="str">
        <f t="shared" si="3"/>
        <v>F</v>
      </c>
      <c r="Q13" s="18">
        <f>IF('Modelo 1'!D13=gabarito!K13,1,0)</f>
        <v>1</v>
      </c>
      <c r="R13" s="18">
        <f>IF('Modelo 1'!E13=gabarito!L13,1,0)</f>
        <v>1</v>
      </c>
      <c r="S13" s="18">
        <f>IF('Modelo 1'!F13=gabarito!M13,1,0)</f>
        <v>1</v>
      </c>
      <c r="T13" s="18">
        <f>IF('Modelo 1'!G13=gabarito!N13,1,0)</f>
        <v>1</v>
      </c>
      <c r="U13" s="18">
        <f>IF('Modelo 1'!H13=gabarito!O13,1,0)</f>
        <v>1</v>
      </c>
      <c r="V13" s="13">
        <v>0</v>
      </c>
      <c r="W13">
        <f t="shared" si="4"/>
        <v>5</v>
      </c>
      <c r="X13" s="15">
        <f>W13/5</f>
        <v>1</v>
      </c>
      <c r="Y13">
        <v>1</v>
      </c>
    </row>
    <row r="14" spans="3:25" ht="17" thickBot="1">
      <c r="C14" s="3">
        <v>10</v>
      </c>
      <c r="D14" s="16"/>
      <c r="E14" s="16" t="s">
        <v>7</v>
      </c>
      <c r="F14" s="16"/>
      <c r="G14" s="16"/>
      <c r="H14" s="16"/>
      <c r="I14" s="4"/>
      <c r="K14" s="10" t="str">
        <f t="shared" si="1"/>
        <v>F</v>
      </c>
      <c r="L14" s="6" t="str">
        <f t="shared" si="0"/>
        <v>V</v>
      </c>
      <c r="M14" s="6" t="str">
        <f t="shared" si="0"/>
        <v>F</v>
      </c>
      <c r="N14" s="6" t="str">
        <f t="shared" si="0"/>
        <v>F</v>
      </c>
      <c r="O14" s="9" t="str">
        <f t="shared" si="2"/>
        <v>F</v>
      </c>
      <c r="P14" s="9" t="str">
        <f t="shared" si="3"/>
        <v>F</v>
      </c>
      <c r="Q14" s="18">
        <f>IF('Modelo 1'!D14=gabarito!K14,1,0)</f>
        <v>0</v>
      </c>
      <c r="R14" s="18">
        <f>IF('Modelo 1'!E14=gabarito!L14,1,0)</f>
        <v>0</v>
      </c>
      <c r="S14" s="18">
        <f>IF('Modelo 1'!F14=gabarito!M14,1,0)</f>
        <v>0</v>
      </c>
      <c r="T14" s="18">
        <f>IF('Modelo 1'!G14=gabarito!N14,1,0)</f>
        <v>0</v>
      </c>
      <c r="U14" s="18">
        <f>IF('Modelo 1'!H14=gabarito!O14,1,0)</f>
        <v>0</v>
      </c>
      <c r="V14" s="13">
        <f>IF('Modelo 1'!I14=gabarito!P14,1,0)</f>
        <v>0</v>
      </c>
      <c r="W14">
        <f t="shared" si="4"/>
        <v>0</v>
      </c>
      <c r="X14" s="15">
        <f t="shared" ref="X14:X16" si="5">W14/5</f>
        <v>0</v>
      </c>
      <c r="Y14">
        <v>1</v>
      </c>
    </row>
    <row r="15" spans="3:25" ht="17" thickBot="1">
      <c r="C15" s="3">
        <v>11</v>
      </c>
      <c r="D15" s="16" t="s">
        <v>7</v>
      </c>
      <c r="E15" s="16" t="s">
        <v>7</v>
      </c>
      <c r="F15" s="16" t="s">
        <v>8</v>
      </c>
      <c r="G15" s="16" t="s">
        <v>7</v>
      </c>
      <c r="H15" s="16" t="s">
        <v>8</v>
      </c>
      <c r="I15" s="4"/>
      <c r="K15" s="10" t="str">
        <f t="shared" si="1"/>
        <v>V</v>
      </c>
      <c r="L15" s="6" t="str">
        <f t="shared" si="0"/>
        <v>V</v>
      </c>
      <c r="M15" s="6" t="str">
        <f t="shared" si="0"/>
        <v>F</v>
      </c>
      <c r="N15" s="6" t="str">
        <f t="shared" si="0"/>
        <v>V</v>
      </c>
      <c r="O15" s="9" t="str">
        <f t="shared" si="2"/>
        <v>F</v>
      </c>
      <c r="P15" s="9" t="str">
        <f t="shared" si="3"/>
        <v>F</v>
      </c>
      <c r="Q15" s="18">
        <f>IF('Modelo 1'!D15=gabarito!K15,1,0)</f>
        <v>0</v>
      </c>
      <c r="R15" s="18">
        <f>IF('Modelo 1'!E15=gabarito!L15,1,0)</f>
        <v>0</v>
      </c>
      <c r="S15" s="18">
        <f>IF('Modelo 1'!F15=gabarito!M15,1,0)</f>
        <v>0</v>
      </c>
      <c r="T15" s="18">
        <f>IF('Modelo 1'!G15=gabarito!N15,1,0)</f>
        <v>0</v>
      </c>
      <c r="U15" s="18">
        <f>IF('Modelo 1'!H15=gabarito!O15,1,0)</f>
        <v>0</v>
      </c>
      <c r="V15" s="13">
        <f>IF('Modelo 1'!I15=gabarito!P15,1,0)</f>
        <v>0</v>
      </c>
      <c r="W15">
        <f t="shared" si="4"/>
        <v>0</v>
      </c>
      <c r="X15" s="15">
        <f t="shared" si="5"/>
        <v>0</v>
      </c>
    </row>
    <row r="16" spans="3:25" ht="17" thickBot="1">
      <c r="C16" s="3">
        <v>12</v>
      </c>
      <c r="D16" s="16" t="s">
        <v>8</v>
      </c>
      <c r="E16" s="16" t="s">
        <v>8</v>
      </c>
      <c r="F16" s="16" t="s">
        <v>7</v>
      </c>
      <c r="G16" s="16" t="s">
        <v>8</v>
      </c>
      <c r="H16" s="16" t="s">
        <v>8</v>
      </c>
      <c r="I16" s="4"/>
      <c r="K16" s="10" t="str">
        <f t="shared" si="1"/>
        <v>F</v>
      </c>
      <c r="L16" s="6" t="str">
        <f t="shared" si="0"/>
        <v>F</v>
      </c>
      <c r="M16" s="6" t="str">
        <f t="shared" si="0"/>
        <v>V</v>
      </c>
      <c r="N16" s="6" t="str">
        <f t="shared" si="0"/>
        <v>F</v>
      </c>
      <c r="O16" s="9" t="str">
        <f t="shared" si="2"/>
        <v>F</v>
      </c>
      <c r="P16" s="9" t="str">
        <f t="shared" si="3"/>
        <v>F</v>
      </c>
      <c r="Q16" s="18">
        <f>IF('Modelo 1'!D16=gabarito!K16,1,0)</f>
        <v>0</v>
      </c>
      <c r="R16" s="18">
        <f>IF('Modelo 1'!E16=gabarito!L16,1,0)</f>
        <v>0</v>
      </c>
      <c r="S16" s="18">
        <f>IF('Modelo 1'!F16=gabarito!M16,1,0)</f>
        <v>0</v>
      </c>
      <c r="T16" s="18">
        <f>IF('Modelo 1'!G16=gabarito!N16,1,0)</f>
        <v>0</v>
      </c>
      <c r="U16" s="18">
        <f>IF('Modelo 1'!H16=gabarito!O16,1,0)</f>
        <v>0</v>
      </c>
      <c r="V16" s="13">
        <f>IF('Modelo 1'!I16=gabarito!P16,1,0)</f>
        <v>0</v>
      </c>
      <c r="W16">
        <f t="shared" si="4"/>
        <v>0</v>
      </c>
      <c r="X16" s="15">
        <f t="shared" si="5"/>
        <v>0</v>
      </c>
    </row>
    <row r="17" spans="3:25" ht="17" thickBot="1">
      <c r="C17" s="3">
        <v>13</v>
      </c>
      <c r="D17" s="16" t="s">
        <v>7</v>
      </c>
      <c r="E17" s="16" t="s">
        <v>7</v>
      </c>
      <c r="F17" s="16" t="s">
        <v>7</v>
      </c>
      <c r="G17" s="16" t="s">
        <v>7</v>
      </c>
      <c r="H17" s="16" t="s">
        <v>7</v>
      </c>
      <c r="I17" s="16" t="s">
        <v>7</v>
      </c>
      <c r="K17" s="10" t="str">
        <f t="shared" si="1"/>
        <v>V</v>
      </c>
      <c r="L17" s="6" t="str">
        <f t="shared" si="0"/>
        <v>V</v>
      </c>
      <c r="M17" s="6" t="str">
        <f t="shared" si="0"/>
        <v>V</v>
      </c>
      <c r="N17" s="6" t="str">
        <f t="shared" si="0"/>
        <v>V</v>
      </c>
      <c r="O17" s="9" t="str">
        <f t="shared" si="2"/>
        <v>V</v>
      </c>
      <c r="P17" s="9" t="str">
        <f t="shared" si="3"/>
        <v>V</v>
      </c>
      <c r="Q17" s="18">
        <f>IF('Modelo 1'!D17=gabarito!K17,1,0)</f>
        <v>1</v>
      </c>
      <c r="R17" s="18">
        <f>IF('Modelo 1'!E17=gabarito!L17,1,0)</f>
        <v>1</v>
      </c>
      <c r="S17" s="18">
        <f>IF('Modelo 1'!F17=gabarito!M17,1,0)</f>
        <v>1</v>
      </c>
      <c r="T17" s="18">
        <f>IF('Modelo 1'!G17=gabarito!N17,1,0)</f>
        <v>1</v>
      </c>
      <c r="U17" s="18">
        <f>IF('Modelo 1'!H17=gabarito!O17,1,0)</f>
        <v>1</v>
      </c>
      <c r="V17" s="18">
        <f>IF('Modelo 1'!I17=gabarito!P17,1,0)</f>
        <v>1</v>
      </c>
      <c r="W17">
        <f t="shared" si="4"/>
        <v>6</v>
      </c>
      <c r="X17" s="15">
        <f>W17/6</f>
        <v>1</v>
      </c>
      <c r="Y17">
        <v>1</v>
      </c>
    </row>
    <row r="18" spans="3:25" ht="17" thickBot="1">
      <c r="C18" s="3">
        <v>14</v>
      </c>
      <c r="D18" s="16" t="s">
        <v>8</v>
      </c>
      <c r="E18" s="16" t="s">
        <v>7</v>
      </c>
      <c r="F18" s="16" t="s">
        <v>7</v>
      </c>
      <c r="G18" s="16" t="s">
        <v>7</v>
      </c>
      <c r="H18" s="4"/>
      <c r="I18" s="4"/>
      <c r="K18" s="10" t="str">
        <f t="shared" si="1"/>
        <v>F</v>
      </c>
      <c r="L18" s="6" t="str">
        <f t="shared" si="0"/>
        <v>V</v>
      </c>
      <c r="M18" s="6" t="str">
        <f t="shared" si="0"/>
        <v>V</v>
      </c>
      <c r="N18" s="6" t="str">
        <f t="shared" si="0"/>
        <v>V</v>
      </c>
      <c r="O18" s="9" t="str">
        <f t="shared" si="2"/>
        <v>F</v>
      </c>
      <c r="P18" s="9" t="str">
        <f t="shared" si="3"/>
        <v>F</v>
      </c>
      <c r="Q18" s="18">
        <f>IF('Modelo 1'!D18=gabarito!K18,1,0)</f>
        <v>0</v>
      </c>
      <c r="R18" s="18">
        <f>IF('Modelo 1'!E18=gabarito!L18,1,0)</f>
        <v>0</v>
      </c>
      <c r="S18" s="18">
        <f>IF('Modelo 1'!F18=gabarito!M18,1,0)</f>
        <v>0</v>
      </c>
      <c r="T18" s="18">
        <f>IF('Modelo 1'!G18=gabarito!N18,1,0)</f>
        <v>0</v>
      </c>
      <c r="U18" s="13">
        <f>IF('Modelo 1'!H18=gabarito!O18,1,0)</f>
        <v>0</v>
      </c>
      <c r="V18" s="13">
        <v>0</v>
      </c>
      <c r="W18">
        <f t="shared" si="4"/>
        <v>0</v>
      </c>
      <c r="X18" s="15">
        <f>W18/4</f>
        <v>0</v>
      </c>
    </row>
    <row r="19" spans="3:25" ht="17" thickBot="1">
      <c r="C19" s="3">
        <v>15</v>
      </c>
      <c r="D19" s="16" t="s">
        <v>7</v>
      </c>
      <c r="E19" s="16" t="s">
        <v>8</v>
      </c>
      <c r="F19" s="16" t="s">
        <v>8</v>
      </c>
      <c r="G19" s="16" t="s">
        <v>7</v>
      </c>
      <c r="H19" s="16" t="s">
        <v>7</v>
      </c>
      <c r="I19" s="4"/>
      <c r="K19" s="10" t="str">
        <f t="shared" si="1"/>
        <v>V</v>
      </c>
      <c r="L19" s="6" t="str">
        <f t="shared" si="0"/>
        <v>F</v>
      </c>
      <c r="M19" s="6" t="str">
        <f t="shared" si="0"/>
        <v>F</v>
      </c>
      <c r="N19" s="6" t="str">
        <f t="shared" si="0"/>
        <v>V</v>
      </c>
      <c r="O19" s="9" t="str">
        <f t="shared" si="2"/>
        <v>V</v>
      </c>
      <c r="P19" s="9" t="str">
        <f t="shared" si="3"/>
        <v>F</v>
      </c>
      <c r="Q19" s="18">
        <f>IF('Modelo 1'!D19=gabarito!K19,1,0)</f>
        <v>0</v>
      </c>
      <c r="R19" s="18">
        <f>IF('Modelo 1'!E19=gabarito!L19,1,0)</f>
        <v>1</v>
      </c>
      <c r="S19" s="18">
        <f>IF('Modelo 1'!F19=gabarito!M19,1,0)</f>
        <v>1</v>
      </c>
      <c r="T19" s="18">
        <f>IF('Modelo 1'!G19=gabarito!N19,1,0)</f>
        <v>0</v>
      </c>
      <c r="U19" s="18">
        <f>IF('Modelo 1'!H19=gabarito!O19,1,0)</f>
        <v>1</v>
      </c>
      <c r="V19" s="13">
        <v>0</v>
      </c>
      <c r="W19">
        <f t="shared" si="4"/>
        <v>3</v>
      </c>
      <c r="X19" s="15">
        <f>W19/5</f>
        <v>0.6</v>
      </c>
    </row>
    <row r="20" spans="3:25" ht="17" thickBot="1">
      <c r="C20" s="3">
        <v>16</v>
      </c>
      <c r="D20" s="16" t="s">
        <v>7</v>
      </c>
      <c r="E20" s="16" t="s">
        <v>8</v>
      </c>
      <c r="F20" s="16" t="s">
        <v>8</v>
      </c>
      <c r="G20" s="16" t="s">
        <v>8</v>
      </c>
      <c r="H20" s="16" t="s">
        <v>7</v>
      </c>
      <c r="I20" s="4"/>
      <c r="K20" s="10" t="str">
        <f t="shared" si="1"/>
        <v>V</v>
      </c>
      <c r="L20" s="6" t="str">
        <f t="shared" si="0"/>
        <v>F</v>
      </c>
      <c r="M20" s="6" t="str">
        <f t="shared" si="0"/>
        <v>F</v>
      </c>
      <c r="N20" s="6" t="str">
        <f t="shared" si="0"/>
        <v>F</v>
      </c>
      <c r="O20" s="9" t="str">
        <f t="shared" si="2"/>
        <v>V</v>
      </c>
      <c r="P20" s="9" t="str">
        <f t="shared" si="3"/>
        <v>F</v>
      </c>
      <c r="Q20" s="18">
        <f>IF('Modelo 1'!D20=gabarito!K20,1,0)</f>
        <v>1</v>
      </c>
      <c r="R20" s="18">
        <f>IF('Modelo 1'!E20=gabarito!L20,1,0)</f>
        <v>1</v>
      </c>
      <c r="S20" s="18">
        <f>IF('Modelo 1'!F20=gabarito!M20,1,0)</f>
        <v>0</v>
      </c>
      <c r="T20" s="18">
        <f>IF('Modelo 1'!G20=gabarito!N20,1,0)</f>
        <v>1</v>
      </c>
      <c r="U20" s="18">
        <f>IF('Modelo 1'!H20=gabarito!O20,1,0)</f>
        <v>1</v>
      </c>
      <c r="V20" s="13">
        <f>IF('Modelo 1'!I20=gabarito!P20,1,0)</f>
        <v>0</v>
      </c>
      <c r="W20">
        <f t="shared" si="4"/>
        <v>4</v>
      </c>
      <c r="X20" s="15">
        <f t="shared" ref="X20:X24" si="6">W20/5</f>
        <v>0.8</v>
      </c>
    </row>
    <row r="21" spans="3:25" ht="17" thickBot="1">
      <c r="C21" s="3">
        <v>17</v>
      </c>
      <c r="D21" s="16" t="s">
        <v>8</v>
      </c>
      <c r="E21" s="16" t="s">
        <v>7</v>
      </c>
      <c r="F21" s="16" t="s">
        <v>8</v>
      </c>
      <c r="G21" s="16" t="s">
        <v>8</v>
      </c>
      <c r="H21" s="16" t="s">
        <v>7</v>
      </c>
      <c r="I21" s="4"/>
      <c r="K21" s="10" t="str">
        <f t="shared" si="1"/>
        <v>F</v>
      </c>
      <c r="L21" s="6" t="str">
        <f t="shared" ref="L21:L24" si="7">IF(E21="V","V","F")</f>
        <v>V</v>
      </c>
      <c r="M21" s="6" t="str">
        <f t="shared" ref="M21:M24" si="8">IF(F21="V","V","F")</f>
        <v>F</v>
      </c>
      <c r="N21" s="6" t="str">
        <f t="shared" ref="N21:N24" si="9">IF(G21="V","V","F")</f>
        <v>F</v>
      </c>
      <c r="O21" s="9" t="str">
        <f t="shared" si="2"/>
        <v>V</v>
      </c>
      <c r="P21" s="9" t="str">
        <f t="shared" si="3"/>
        <v>F</v>
      </c>
      <c r="Q21" s="18">
        <f>IF('Modelo 1'!D21=gabarito!K21,1,0)</f>
        <v>1</v>
      </c>
      <c r="R21" s="18">
        <f>IF('Modelo 1'!E21=gabarito!L21,1,0)</f>
        <v>1</v>
      </c>
      <c r="S21" s="18">
        <f>IF('Modelo 1'!F21=gabarito!M21,1,0)</f>
        <v>1</v>
      </c>
      <c r="T21" s="18">
        <f>IF('Modelo 1'!G21=gabarito!N21,1,0)</f>
        <v>1</v>
      </c>
      <c r="U21" s="18">
        <f>IF('Modelo 1'!H21=gabarito!O21,1,0)</f>
        <v>1</v>
      </c>
      <c r="V21" s="13">
        <v>0</v>
      </c>
      <c r="W21">
        <f t="shared" si="4"/>
        <v>5</v>
      </c>
      <c r="X21" s="15">
        <f t="shared" si="6"/>
        <v>1</v>
      </c>
    </row>
    <row r="22" spans="3:25" ht="17" thickBot="1">
      <c r="C22" s="3">
        <v>18</v>
      </c>
      <c r="D22" s="16" t="s">
        <v>7</v>
      </c>
      <c r="E22" s="16" t="s">
        <v>8</v>
      </c>
      <c r="F22" s="16" t="s">
        <v>7</v>
      </c>
      <c r="G22" s="16" t="s">
        <v>8</v>
      </c>
      <c r="H22" s="16" t="s">
        <v>8</v>
      </c>
      <c r="I22" s="4"/>
      <c r="K22" s="10" t="str">
        <f t="shared" si="1"/>
        <v>V</v>
      </c>
      <c r="L22" s="6" t="str">
        <f t="shared" si="7"/>
        <v>F</v>
      </c>
      <c r="M22" s="6" t="str">
        <f t="shared" si="8"/>
        <v>V</v>
      </c>
      <c r="N22" s="6" t="str">
        <f t="shared" si="9"/>
        <v>F</v>
      </c>
      <c r="O22" s="9" t="str">
        <f t="shared" si="2"/>
        <v>F</v>
      </c>
      <c r="P22" s="9" t="str">
        <f t="shared" si="3"/>
        <v>F</v>
      </c>
      <c r="Q22" s="18">
        <f>IF('Modelo 1'!D22=gabarito!K22,1,0)</f>
        <v>0</v>
      </c>
      <c r="R22" s="18">
        <f>IF('Modelo 1'!E22=gabarito!L22,1,0)</f>
        <v>0</v>
      </c>
      <c r="S22" s="18">
        <f>IF('Modelo 1'!F22=gabarito!M22,1,0)</f>
        <v>1</v>
      </c>
      <c r="T22" s="18">
        <f>IF('Modelo 1'!G22=gabarito!N22,1,0)</f>
        <v>0</v>
      </c>
      <c r="U22" s="18">
        <f>IF('Modelo 1'!H22=gabarito!O22,1,0)</f>
        <v>1</v>
      </c>
      <c r="V22" s="13">
        <v>0</v>
      </c>
      <c r="W22">
        <f t="shared" si="4"/>
        <v>2</v>
      </c>
      <c r="X22" s="15">
        <f t="shared" si="6"/>
        <v>0.4</v>
      </c>
    </row>
    <row r="23" spans="3:25" ht="17" thickBot="1">
      <c r="C23" s="3">
        <v>19</v>
      </c>
      <c r="D23" s="16" t="s">
        <v>7</v>
      </c>
      <c r="E23" s="16" t="s">
        <v>8</v>
      </c>
      <c r="F23" s="16" t="s">
        <v>7</v>
      </c>
      <c r="G23" s="16" t="s">
        <v>8</v>
      </c>
      <c r="H23" s="16" t="s">
        <v>7</v>
      </c>
      <c r="I23" s="4"/>
      <c r="K23" s="10" t="str">
        <f t="shared" si="1"/>
        <v>V</v>
      </c>
      <c r="L23" s="6" t="str">
        <f t="shared" si="7"/>
        <v>F</v>
      </c>
      <c r="M23" s="6" t="str">
        <f t="shared" si="8"/>
        <v>V</v>
      </c>
      <c r="N23" s="6" t="str">
        <f t="shared" si="9"/>
        <v>F</v>
      </c>
      <c r="O23" s="9" t="str">
        <f t="shared" si="2"/>
        <v>V</v>
      </c>
      <c r="P23" s="9" t="str">
        <f t="shared" si="3"/>
        <v>F</v>
      </c>
      <c r="Q23" s="18">
        <f>IF('Modelo 1'!D23=gabarito!K23,1,0)</f>
        <v>0</v>
      </c>
      <c r="R23" s="18">
        <f>IF('Modelo 1'!E23=gabarito!L23,1,0)</f>
        <v>0</v>
      </c>
      <c r="S23" s="18">
        <f>IF('Modelo 1'!F23=gabarito!M23,1,0)</f>
        <v>0</v>
      </c>
      <c r="T23" s="18">
        <f>IF('Modelo 1'!G23=gabarito!N23,1,0)</f>
        <v>0</v>
      </c>
      <c r="U23" s="18">
        <f>IF('Modelo 1'!H23=gabarito!O23,1,0)</f>
        <v>0</v>
      </c>
      <c r="V23" s="13">
        <f>IF('Modelo 1'!I23=gabarito!P23,1,0)</f>
        <v>0</v>
      </c>
      <c r="W23">
        <f t="shared" si="4"/>
        <v>0</v>
      </c>
      <c r="X23" s="15">
        <f t="shared" si="6"/>
        <v>0</v>
      </c>
    </row>
    <row r="24" spans="3:25" ht="17" thickBot="1">
      <c r="C24" s="3">
        <v>20</v>
      </c>
      <c r="D24" s="16" t="s">
        <v>8</v>
      </c>
      <c r="E24" s="16" t="s">
        <v>7</v>
      </c>
      <c r="F24" s="16" t="s">
        <v>8</v>
      </c>
      <c r="G24" s="16" t="s">
        <v>8</v>
      </c>
      <c r="H24" s="16" t="s">
        <v>7</v>
      </c>
      <c r="I24" s="4"/>
      <c r="K24" s="11" t="str">
        <f t="shared" si="1"/>
        <v>F</v>
      </c>
      <c r="L24" s="12" t="str">
        <f t="shared" si="7"/>
        <v>V</v>
      </c>
      <c r="M24" s="12" t="str">
        <f t="shared" si="8"/>
        <v>F</v>
      </c>
      <c r="N24" s="12" t="str">
        <f t="shared" si="9"/>
        <v>F</v>
      </c>
      <c r="O24" s="9" t="str">
        <f t="shared" si="2"/>
        <v>V</v>
      </c>
      <c r="P24" s="9" t="str">
        <f t="shared" si="3"/>
        <v>F</v>
      </c>
      <c r="Q24" s="18">
        <f>IF('Modelo 1'!D24=gabarito!K24,1,0)</f>
        <v>0</v>
      </c>
      <c r="R24" s="18">
        <f>IF('Modelo 1'!E24=gabarito!L24,1,0)</f>
        <v>0</v>
      </c>
      <c r="S24" s="18">
        <f>IF('Modelo 1'!F24=gabarito!M24,1,0)</f>
        <v>0</v>
      </c>
      <c r="T24" s="18">
        <f>IF('Modelo 1'!G24=gabarito!N24,1,0)</f>
        <v>0</v>
      </c>
      <c r="U24" s="18">
        <f>IF('Modelo 1'!H24=gabarito!O24,1,0)</f>
        <v>0</v>
      </c>
      <c r="V24" s="13">
        <f>IF('Modelo 1'!I24=gabarito!P24,1,0)</f>
        <v>0</v>
      </c>
      <c r="W24">
        <f t="shared" si="4"/>
        <v>0</v>
      </c>
      <c r="X24" s="15">
        <f t="shared" si="6"/>
        <v>0</v>
      </c>
    </row>
    <row r="25" spans="3:25">
      <c r="X25" s="17">
        <f>SUM(X5:X24)</f>
        <v>8.7999999999999989</v>
      </c>
    </row>
    <row r="26" spans="3:25">
      <c r="X26" s="17"/>
    </row>
    <row r="28" spans="3:25">
      <c r="Q28" s="24" t="s">
        <v>19</v>
      </c>
    </row>
    <row r="29" spans="3:25">
      <c r="Q29" s="24" t="s">
        <v>20</v>
      </c>
    </row>
    <row r="30" spans="3:25">
      <c r="Q30" s="24" t="s">
        <v>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4311E-23EB-1144-A7C8-40ABAEB74EBA}">
  <dimension ref="A1:I24"/>
  <sheetViews>
    <sheetView workbookViewId="0">
      <selection activeCell="C5" sqref="C5:I24"/>
    </sheetView>
  </sheetViews>
  <sheetFormatPr baseColWidth="10" defaultRowHeight="16"/>
  <cols>
    <col min="1" max="1" width="26.5" customWidth="1"/>
  </cols>
  <sheetData>
    <row r="1" spans="1:9" ht="21">
      <c r="A1" s="19" t="s">
        <v>14</v>
      </c>
    </row>
    <row r="2" spans="1:9">
      <c r="D2" t="s">
        <v>12</v>
      </c>
    </row>
    <row r="3" spans="1:9" ht="17" thickBot="1"/>
    <row r="4" spans="1:9" ht="22" thickBot="1">
      <c r="A4" s="20" t="s">
        <v>13</v>
      </c>
      <c r="C4" s="1" t="s">
        <v>0</v>
      </c>
      <c r="D4" s="2" t="s">
        <v>1</v>
      </c>
      <c r="E4" s="2" t="s">
        <v>2</v>
      </c>
      <c r="F4" s="2" t="s">
        <v>3</v>
      </c>
      <c r="G4" s="2" t="s">
        <v>4</v>
      </c>
      <c r="H4" s="2" t="s">
        <v>5</v>
      </c>
      <c r="I4" s="22" t="s">
        <v>6</v>
      </c>
    </row>
    <row r="5" spans="1:9" ht="17" thickBot="1">
      <c r="A5" s="21" t="s">
        <v>15</v>
      </c>
      <c r="B5" s="23"/>
      <c r="C5" s="48">
        <v>1</v>
      </c>
      <c r="D5" s="49"/>
      <c r="E5" s="49"/>
      <c r="F5" s="49"/>
      <c r="G5" s="49"/>
      <c r="H5" s="49"/>
      <c r="I5" s="49"/>
    </row>
    <row r="6" spans="1:9" ht="17" thickBot="1">
      <c r="A6" s="21" t="s">
        <v>16</v>
      </c>
      <c r="B6" s="23"/>
      <c r="C6" s="48">
        <v>2</v>
      </c>
      <c r="D6" s="49"/>
      <c r="E6" s="49"/>
      <c r="F6" s="49"/>
      <c r="G6" s="49"/>
      <c r="H6" s="49"/>
      <c r="I6" s="50"/>
    </row>
    <row r="7" spans="1:9" ht="17" thickBot="1">
      <c r="B7" s="23"/>
      <c r="C7" s="51">
        <v>3</v>
      </c>
      <c r="D7" s="49" t="s">
        <v>8</v>
      </c>
      <c r="E7" s="49" t="s">
        <v>8</v>
      </c>
      <c r="F7" s="49" t="s">
        <v>7</v>
      </c>
      <c r="G7" s="49" t="s">
        <v>8</v>
      </c>
      <c r="H7" s="49" t="s">
        <v>8</v>
      </c>
      <c r="I7" s="50" t="s">
        <v>8</v>
      </c>
    </row>
    <row r="8" spans="1:9" ht="17" thickBot="1">
      <c r="B8" s="23"/>
      <c r="C8" s="52">
        <v>4</v>
      </c>
      <c r="D8" s="49" t="s">
        <v>8</v>
      </c>
      <c r="E8" s="49" t="s">
        <v>7</v>
      </c>
      <c r="F8" s="49" t="s">
        <v>8</v>
      </c>
      <c r="G8" s="49" t="s">
        <v>8</v>
      </c>
      <c r="H8" s="49" t="s">
        <v>8</v>
      </c>
      <c r="I8" s="50" t="s">
        <v>8</v>
      </c>
    </row>
    <row r="9" spans="1:9" ht="17" thickBot="1">
      <c r="B9" s="23"/>
      <c r="C9" s="48">
        <v>5</v>
      </c>
      <c r="D9" s="49"/>
      <c r="E9" s="49"/>
      <c r="F9" s="49"/>
      <c r="G9" s="49"/>
      <c r="H9" s="50"/>
      <c r="I9" s="50"/>
    </row>
    <row r="10" spans="1:9" ht="17" thickBot="1">
      <c r="B10" s="23"/>
      <c r="C10" s="48">
        <v>6</v>
      </c>
      <c r="D10" s="49"/>
      <c r="E10" s="49"/>
      <c r="F10" s="49"/>
      <c r="G10" s="49"/>
      <c r="H10" s="49"/>
      <c r="I10" s="50"/>
    </row>
    <row r="11" spans="1:9" ht="17" thickBot="1">
      <c r="B11" s="23"/>
      <c r="C11" s="52">
        <v>7</v>
      </c>
      <c r="D11" s="49" t="s">
        <v>8</v>
      </c>
      <c r="E11" s="49" t="s">
        <v>8</v>
      </c>
      <c r="F11" s="49" t="s">
        <v>8</v>
      </c>
      <c r="G11" s="49" t="s">
        <v>7</v>
      </c>
      <c r="H11" s="49" t="s">
        <v>8</v>
      </c>
      <c r="I11" s="50"/>
    </row>
    <row r="12" spans="1:9" ht="17" thickBot="1">
      <c r="B12" s="23"/>
      <c r="C12" s="52">
        <v>8</v>
      </c>
      <c r="D12" s="49" t="s">
        <v>8</v>
      </c>
      <c r="E12" s="49" t="s">
        <v>8</v>
      </c>
      <c r="F12" s="49" t="s">
        <v>8</v>
      </c>
      <c r="G12" s="49" t="s">
        <v>7</v>
      </c>
      <c r="H12" s="50" t="s">
        <v>8</v>
      </c>
      <c r="I12" s="50" t="s">
        <v>8</v>
      </c>
    </row>
    <row r="13" spans="1:9" ht="17" thickBot="1">
      <c r="B13" s="23"/>
      <c r="C13" s="52">
        <v>9</v>
      </c>
      <c r="D13" s="49" t="s">
        <v>8</v>
      </c>
      <c r="E13" s="49" t="s">
        <v>8</v>
      </c>
      <c r="F13" s="49" t="s">
        <v>7</v>
      </c>
      <c r="G13" s="49" t="s">
        <v>8</v>
      </c>
      <c r="H13" s="49" t="s">
        <v>8</v>
      </c>
      <c r="I13" s="50" t="s">
        <v>8</v>
      </c>
    </row>
    <row r="14" spans="1:9" ht="17" thickBot="1">
      <c r="B14" s="23"/>
      <c r="C14" s="48">
        <v>10</v>
      </c>
      <c r="D14" s="49"/>
      <c r="E14" s="49"/>
      <c r="F14" s="49"/>
      <c r="G14" s="49"/>
      <c r="H14" s="49"/>
      <c r="I14" s="50"/>
    </row>
    <row r="15" spans="1:9" ht="17" thickBot="1">
      <c r="B15" s="23"/>
      <c r="C15" s="48">
        <v>11</v>
      </c>
      <c r="D15" s="49"/>
      <c r="E15" s="49"/>
      <c r="F15" s="49"/>
      <c r="G15" s="49"/>
      <c r="H15" s="49"/>
      <c r="I15" s="50"/>
    </row>
    <row r="16" spans="1:9" ht="17" thickBot="1">
      <c r="B16" s="23"/>
      <c r="C16" s="48">
        <v>12</v>
      </c>
      <c r="D16" s="49"/>
      <c r="E16" s="49"/>
      <c r="F16" s="49"/>
      <c r="G16" s="49"/>
      <c r="H16" s="49"/>
      <c r="I16" s="50"/>
    </row>
    <row r="17" spans="2:9" ht="17" thickBot="1">
      <c r="B17" s="23"/>
      <c r="C17" s="52">
        <v>13</v>
      </c>
      <c r="D17" s="49" t="s">
        <v>7</v>
      </c>
      <c r="E17" s="49" t="s">
        <v>7</v>
      </c>
      <c r="F17" s="49" t="s">
        <v>7</v>
      </c>
      <c r="G17" s="49" t="s">
        <v>7</v>
      </c>
      <c r="H17" s="49" t="s">
        <v>7</v>
      </c>
      <c r="I17" s="49" t="s">
        <v>7</v>
      </c>
    </row>
    <row r="18" spans="2:9" ht="17" thickBot="1">
      <c r="B18" s="23"/>
      <c r="C18" s="48">
        <v>14</v>
      </c>
      <c r="D18" s="49"/>
      <c r="E18" s="49"/>
      <c r="F18" s="49"/>
      <c r="G18" s="49"/>
      <c r="H18" s="50"/>
      <c r="I18" s="50"/>
    </row>
    <row r="19" spans="2:9" ht="17" thickBot="1">
      <c r="B19" s="23"/>
      <c r="C19" s="52">
        <v>15</v>
      </c>
      <c r="D19" s="49" t="s">
        <v>8</v>
      </c>
      <c r="E19" s="49" t="s">
        <v>8</v>
      </c>
      <c r="F19" s="49" t="s">
        <v>8</v>
      </c>
      <c r="G19" s="49" t="s">
        <v>8</v>
      </c>
      <c r="H19" s="49" t="s">
        <v>7</v>
      </c>
      <c r="I19" s="50"/>
    </row>
    <row r="20" spans="2:9" ht="17" thickBot="1">
      <c r="B20" s="23"/>
      <c r="C20" s="52">
        <v>16</v>
      </c>
      <c r="D20" s="49" t="s">
        <v>7</v>
      </c>
      <c r="E20" s="49" t="s">
        <v>8</v>
      </c>
      <c r="F20" s="49" t="s">
        <v>7</v>
      </c>
      <c r="G20" s="49" t="s">
        <v>8</v>
      </c>
      <c r="H20" s="49" t="s">
        <v>7</v>
      </c>
      <c r="I20" s="50"/>
    </row>
    <row r="21" spans="2:9" ht="17" thickBot="1">
      <c r="B21" s="23"/>
      <c r="C21" s="52">
        <v>17</v>
      </c>
      <c r="D21" s="49" t="s">
        <v>8</v>
      </c>
      <c r="E21" s="49" t="s">
        <v>7</v>
      </c>
      <c r="F21" s="49" t="s">
        <v>8</v>
      </c>
      <c r="G21" s="49" t="s">
        <v>8</v>
      </c>
      <c r="H21" s="49" t="s">
        <v>7</v>
      </c>
      <c r="I21" s="50"/>
    </row>
    <row r="22" spans="2:9" ht="17" thickBot="1">
      <c r="B22" s="23"/>
      <c r="C22" s="52">
        <v>18</v>
      </c>
      <c r="D22" s="49" t="s">
        <v>8</v>
      </c>
      <c r="E22" s="49" t="s">
        <v>7</v>
      </c>
      <c r="F22" s="49" t="s">
        <v>7</v>
      </c>
      <c r="G22" s="49" t="s">
        <v>7</v>
      </c>
      <c r="H22" s="49" t="s">
        <v>8</v>
      </c>
      <c r="I22" s="50"/>
    </row>
    <row r="23" spans="2:9" ht="17" thickBot="1">
      <c r="B23" s="23"/>
      <c r="C23" s="48">
        <v>19</v>
      </c>
      <c r="D23" s="49"/>
      <c r="E23" s="49"/>
      <c r="F23" s="49"/>
      <c r="G23" s="49"/>
      <c r="H23" s="49"/>
      <c r="I23" s="50"/>
    </row>
    <row r="24" spans="2:9" ht="17" thickBot="1">
      <c r="B24" s="23"/>
      <c r="C24" s="48">
        <v>20</v>
      </c>
      <c r="D24" s="49"/>
      <c r="E24" s="49"/>
      <c r="F24" s="49"/>
      <c r="G24" s="49"/>
      <c r="H24" s="49"/>
      <c r="I24" s="50"/>
    </row>
  </sheetData>
  <phoneticPr fontId="9" type="noConversion"/>
  <conditionalFormatting sqref="I5:I7">
    <cfRule type="notContainsBlanks" dxfId="2" priority="2">
      <formula>LEN(TRIM(I5))&gt;0</formula>
    </cfRule>
  </conditionalFormatting>
  <conditionalFormatting sqref="I8:I24">
    <cfRule type="notContainsBlanks" dxfId="0" priority="1">
      <formula>LEN(TRIM(I8))&gt;0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CA2F1-2F47-B341-8182-9718F45CA6D7}">
  <dimension ref="A1"/>
  <sheetViews>
    <sheetView workbookViewId="0"/>
  </sheetViews>
  <sheetFormatPr baseColWidth="10" defaultRowHeight="16"/>
  <sheetData>
    <row r="1" spans="1:1">
      <c r="A1" t="s">
        <v>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8C65F-BAD3-A140-8969-F2E444571A67}">
  <dimension ref="A1:N1002"/>
  <sheetViews>
    <sheetView workbookViewId="0">
      <selection activeCell="E24" sqref="E24"/>
    </sheetView>
  </sheetViews>
  <sheetFormatPr baseColWidth="10" defaultColWidth="13.1640625" defaultRowHeight="15" customHeight="1"/>
  <cols>
    <col min="1" max="1" width="12.33203125" customWidth="1"/>
    <col min="2" max="2" width="13.6640625" customWidth="1"/>
    <col min="3" max="3" width="14.1640625" customWidth="1"/>
    <col min="4" max="4" width="16.1640625" customWidth="1"/>
    <col min="5" max="5" width="15.83203125" customWidth="1"/>
    <col min="6" max="6" width="14.1640625" customWidth="1"/>
    <col min="7" max="8" width="12.33203125" customWidth="1"/>
    <col min="9" max="9" width="13.83203125" customWidth="1"/>
    <col min="10" max="10" width="14.33203125" customWidth="1"/>
    <col min="11" max="12" width="12.33203125" customWidth="1"/>
    <col min="13" max="13" width="14" customWidth="1"/>
    <col min="14" max="27" width="12.33203125" customWidth="1"/>
  </cols>
  <sheetData>
    <row r="1" spans="1:13" ht="15.75" customHeight="1">
      <c r="A1" s="25" t="s">
        <v>18</v>
      </c>
    </row>
    <row r="2" spans="1:13" ht="15.75" customHeight="1"/>
    <row r="3" spans="1:13" ht="15.75" customHeight="1">
      <c r="B3" s="26" t="s">
        <v>22</v>
      </c>
      <c r="C3" s="27"/>
    </row>
    <row r="4" spans="1:13" ht="15.75" customHeight="1">
      <c r="B4" s="28" t="s">
        <v>23</v>
      </c>
      <c r="C4" s="28" t="s">
        <v>24</v>
      </c>
    </row>
    <row r="5" spans="1:13" ht="15.75" customHeight="1">
      <c r="A5" s="29" t="s">
        <v>25</v>
      </c>
      <c r="B5" s="28">
        <v>8</v>
      </c>
      <c r="C5" s="28">
        <v>10</v>
      </c>
    </row>
    <row r="6" spans="1:13" ht="15.75" customHeight="1">
      <c r="A6" s="29" t="s">
        <v>26</v>
      </c>
      <c r="B6" s="28">
        <v>4</v>
      </c>
      <c r="C6" s="28">
        <v>2</v>
      </c>
    </row>
    <row r="7" spans="1:13" ht="15.75" customHeight="1"/>
    <row r="8" spans="1:13" ht="15.75" customHeight="1"/>
    <row r="9" spans="1:13" ht="15.75" customHeight="1">
      <c r="A9" s="25" t="s">
        <v>27</v>
      </c>
      <c r="B9" s="30" t="s">
        <v>25</v>
      </c>
      <c r="C9" s="27"/>
      <c r="E9" s="31"/>
      <c r="F9" s="30" t="s">
        <v>26</v>
      </c>
      <c r="G9" s="27"/>
      <c r="I9" s="30" t="s">
        <v>28</v>
      </c>
      <c r="J9" s="32"/>
      <c r="K9" s="27"/>
    </row>
    <row r="10" spans="1:13" ht="15.75" customHeight="1">
      <c r="B10" s="28" t="s">
        <v>23</v>
      </c>
      <c r="C10" s="28" t="s">
        <v>24</v>
      </c>
      <c r="F10" s="33" t="s">
        <v>23</v>
      </c>
      <c r="G10" s="33" t="s">
        <v>24</v>
      </c>
      <c r="I10" s="33" t="s">
        <v>23</v>
      </c>
      <c r="J10" s="33" t="s">
        <v>25</v>
      </c>
      <c r="K10" s="33" t="s">
        <v>26</v>
      </c>
    </row>
    <row r="11" spans="1:13" ht="15.75" customHeight="1">
      <c r="A11" s="25">
        <v>0</v>
      </c>
      <c r="B11" s="28">
        <f t="shared" ref="B11:B21" si="0">$B$5-A11*$B$5/10</f>
        <v>8</v>
      </c>
      <c r="C11" s="28">
        <f t="shared" ref="C11:C21" si="1">$C$5-(10-A11)*$C$5/10</f>
        <v>0</v>
      </c>
      <c r="E11" s="31">
        <v>0</v>
      </c>
      <c r="F11" s="28">
        <f t="shared" ref="F11:F21" si="2">$B$6-E11*$B$6/10</f>
        <v>4</v>
      </c>
      <c r="G11" s="28">
        <f t="shared" ref="G11:G21" si="3">$C$6-(10-E11)*$C$6/10</f>
        <v>0</v>
      </c>
      <c r="I11" s="28">
        <f t="shared" ref="I11:J21" si="4">B11</f>
        <v>8</v>
      </c>
      <c r="J11" s="28">
        <f t="shared" si="4"/>
        <v>0</v>
      </c>
      <c r="K11" s="33"/>
    </row>
    <row r="12" spans="1:13" ht="15.75" customHeight="1">
      <c r="A12" s="25">
        <v>1</v>
      </c>
      <c r="B12" s="28">
        <f t="shared" si="0"/>
        <v>7.2</v>
      </c>
      <c r="C12" s="28">
        <f t="shared" si="1"/>
        <v>1</v>
      </c>
      <c r="E12" s="31">
        <v>1</v>
      </c>
      <c r="F12" s="28">
        <f t="shared" si="2"/>
        <v>3.6</v>
      </c>
      <c r="G12" s="28">
        <f t="shared" si="3"/>
        <v>0.19999999999999996</v>
      </c>
      <c r="I12" s="28">
        <f t="shared" si="4"/>
        <v>7.2</v>
      </c>
      <c r="J12" s="28">
        <f t="shared" si="4"/>
        <v>1</v>
      </c>
      <c r="K12" s="33"/>
    </row>
    <row r="13" spans="1:13" ht="15.75" customHeight="1">
      <c r="A13" s="25">
        <v>2</v>
      </c>
      <c r="B13" s="28">
        <f t="shared" si="0"/>
        <v>6.4</v>
      </c>
      <c r="C13" s="28">
        <f t="shared" si="1"/>
        <v>2</v>
      </c>
      <c r="E13" s="31">
        <v>2</v>
      </c>
      <c r="F13" s="28">
        <f t="shared" si="2"/>
        <v>3.2</v>
      </c>
      <c r="G13" s="28">
        <f t="shared" si="3"/>
        <v>0.39999999999999991</v>
      </c>
      <c r="I13" s="28">
        <f t="shared" si="4"/>
        <v>6.4</v>
      </c>
      <c r="J13" s="28">
        <f t="shared" si="4"/>
        <v>2</v>
      </c>
      <c r="K13" s="33"/>
    </row>
    <row r="14" spans="1:13" ht="15.75" customHeight="1">
      <c r="A14" s="25">
        <v>3</v>
      </c>
      <c r="B14" s="28">
        <f t="shared" si="0"/>
        <v>5.6</v>
      </c>
      <c r="C14" s="28">
        <f t="shared" si="1"/>
        <v>3</v>
      </c>
      <c r="E14" s="31">
        <v>3</v>
      </c>
      <c r="F14" s="28">
        <f t="shared" si="2"/>
        <v>2.8</v>
      </c>
      <c r="G14" s="28">
        <f t="shared" si="3"/>
        <v>0.60000000000000009</v>
      </c>
      <c r="I14" s="28">
        <f t="shared" si="4"/>
        <v>5.6</v>
      </c>
      <c r="J14" s="28">
        <f t="shared" si="4"/>
        <v>3</v>
      </c>
      <c r="K14" s="33"/>
      <c r="M14" s="25" t="s">
        <v>29</v>
      </c>
    </row>
    <row r="15" spans="1:13" ht="15.75" customHeight="1">
      <c r="A15" s="25">
        <v>4</v>
      </c>
      <c r="B15" s="28">
        <f t="shared" si="0"/>
        <v>4.8</v>
      </c>
      <c r="C15" s="28">
        <f t="shared" si="1"/>
        <v>4</v>
      </c>
      <c r="E15" s="31">
        <v>4</v>
      </c>
      <c r="F15" s="28">
        <f t="shared" si="2"/>
        <v>2.4</v>
      </c>
      <c r="G15" s="28">
        <f t="shared" si="3"/>
        <v>0.8</v>
      </c>
      <c r="I15" s="28">
        <f t="shared" si="4"/>
        <v>4.8</v>
      </c>
      <c r="J15" s="28">
        <f t="shared" si="4"/>
        <v>4</v>
      </c>
      <c r="K15" s="33"/>
    </row>
    <row r="16" spans="1:13" ht="15.75" customHeight="1">
      <c r="A16" s="25">
        <v>5</v>
      </c>
      <c r="B16" s="28">
        <f t="shared" si="0"/>
        <v>4</v>
      </c>
      <c r="C16" s="28">
        <f t="shared" si="1"/>
        <v>5</v>
      </c>
      <c r="E16" s="25">
        <v>5</v>
      </c>
      <c r="F16" s="28">
        <f t="shared" si="2"/>
        <v>2</v>
      </c>
      <c r="G16" s="28">
        <f t="shared" si="3"/>
        <v>1</v>
      </c>
      <c r="I16" s="28">
        <f t="shared" si="4"/>
        <v>4</v>
      </c>
      <c r="J16" s="28">
        <f t="shared" si="4"/>
        <v>5</v>
      </c>
      <c r="K16" s="28">
        <v>0</v>
      </c>
    </row>
    <row r="17" spans="1:14" ht="15.75" customHeight="1">
      <c r="A17" s="25">
        <v>6</v>
      </c>
      <c r="B17" s="28">
        <f t="shared" si="0"/>
        <v>3.2</v>
      </c>
      <c r="C17" s="28">
        <f t="shared" si="1"/>
        <v>6</v>
      </c>
      <c r="E17" s="25">
        <v>6</v>
      </c>
      <c r="F17" s="28">
        <f t="shared" si="2"/>
        <v>1.6</v>
      </c>
      <c r="G17" s="28">
        <f t="shared" si="3"/>
        <v>1.2</v>
      </c>
      <c r="I17" s="28">
        <f t="shared" si="4"/>
        <v>3.2</v>
      </c>
      <c r="J17" s="28">
        <f t="shared" si="4"/>
        <v>6</v>
      </c>
      <c r="K17" s="28">
        <v>0.39999999999999991</v>
      </c>
    </row>
    <row r="18" spans="1:14" ht="15.75" customHeight="1">
      <c r="A18" s="25">
        <v>7</v>
      </c>
      <c r="B18" s="28">
        <f t="shared" si="0"/>
        <v>2.4000000000000004</v>
      </c>
      <c r="C18" s="28">
        <f t="shared" si="1"/>
        <v>7</v>
      </c>
      <c r="E18" s="25">
        <v>7</v>
      </c>
      <c r="F18" s="28">
        <f t="shared" si="2"/>
        <v>1.2000000000000002</v>
      </c>
      <c r="G18" s="28">
        <f t="shared" si="3"/>
        <v>1.4</v>
      </c>
      <c r="I18" s="28">
        <f t="shared" si="4"/>
        <v>2.4000000000000004</v>
      </c>
      <c r="J18" s="28">
        <f t="shared" si="4"/>
        <v>7</v>
      </c>
      <c r="K18" s="28">
        <v>0.8</v>
      </c>
    </row>
    <row r="19" spans="1:14" ht="15.75" customHeight="1">
      <c r="A19" s="25">
        <v>8</v>
      </c>
      <c r="B19" s="28">
        <f t="shared" si="0"/>
        <v>1.5999999999999996</v>
      </c>
      <c r="C19" s="28">
        <f t="shared" si="1"/>
        <v>8</v>
      </c>
      <c r="E19" s="25">
        <v>8</v>
      </c>
      <c r="F19" s="28">
        <f t="shared" si="2"/>
        <v>0.79999999999999982</v>
      </c>
      <c r="G19" s="28">
        <f t="shared" si="3"/>
        <v>1.6</v>
      </c>
      <c r="I19" s="28">
        <f t="shared" si="4"/>
        <v>1.5999999999999996</v>
      </c>
      <c r="J19" s="28">
        <f t="shared" si="4"/>
        <v>8</v>
      </c>
      <c r="K19" s="28">
        <v>1.2</v>
      </c>
    </row>
    <row r="20" spans="1:14" ht="15.75" customHeight="1">
      <c r="A20" s="25">
        <v>9</v>
      </c>
      <c r="B20" s="28">
        <f t="shared" si="0"/>
        <v>0.79999999999999982</v>
      </c>
      <c r="C20" s="28">
        <f t="shared" si="1"/>
        <v>9</v>
      </c>
      <c r="E20" s="25">
        <v>9</v>
      </c>
      <c r="F20" s="28">
        <f t="shared" si="2"/>
        <v>0.39999999999999991</v>
      </c>
      <c r="G20" s="28">
        <f t="shared" si="3"/>
        <v>1.8</v>
      </c>
      <c r="I20" s="28">
        <f t="shared" si="4"/>
        <v>0.79999999999999982</v>
      </c>
      <c r="J20" s="28">
        <f t="shared" si="4"/>
        <v>9</v>
      </c>
      <c r="K20" s="28">
        <v>1.6</v>
      </c>
    </row>
    <row r="21" spans="1:14" ht="15.75" customHeight="1">
      <c r="A21" s="25">
        <v>10</v>
      </c>
      <c r="B21" s="28">
        <f t="shared" si="0"/>
        <v>0</v>
      </c>
      <c r="C21" s="28">
        <f t="shared" si="1"/>
        <v>10</v>
      </c>
      <c r="E21" s="25">
        <v>10</v>
      </c>
      <c r="F21" s="28">
        <f t="shared" si="2"/>
        <v>0</v>
      </c>
      <c r="G21" s="28">
        <f t="shared" si="3"/>
        <v>2</v>
      </c>
      <c r="I21" s="28">
        <f t="shared" si="4"/>
        <v>0</v>
      </c>
      <c r="J21" s="28">
        <f t="shared" si="4"/>
        <v>10</v>
      </c>
      <c r="K21" s="28">
        <v>2</v>
      </c>
    </row>
    <row r="22" spans="1:14" ht="15.75" customHeight="1"/>
    <row r="23" spans="1:14" ht="15.75" customHeight="1"/>
    <row r="24" spans="1:14" ht="15.75" customHeight="1"/>
    <row r="25" spans="1:14" ht="15.75" customHeight="1"/>
    <row r="26" spans="1:14" ht="15.75" customHeight="1">
      <c r="A26" s="31" t="s">
        <v>30</v>
      </c>
    </row>
    <row r="27" spans="1:14" ht="15.75" customHeight="1">
      <c r="B27" s="26" t="s">
        <v>22</v>
      </c>
      <c r="C27" s="27"/>
      <c r="D27" s="26" t="s">
        <v>31</v>
      </c>
      <c r="E27" s="27"/>
      <c r="G27" s="34" t="s">
        <v>32</v>
      </c>
      <c r="H27" s="35"/>
      <c r="I27" s="35"/>
      <c r="J27" s="35"/>
      <c r="K27" s="35"/>
      <c r="L27" s="35"/>
      <c r="M27" s="35"/>
      <c r="N27" s="36"/>
    </row>
    <row r="28" spans="1:14" ht="15.75" customHeight="1">
      <c r="B28" s="28" t="s">
        <v>23</v>
      </c>
      <c r="C28" s="28" t="s">
        <v>24</v>
      </c>
      <c r="D28" s="28" t="s">
        <v>33</v>
      </c>
      <c r="E28" s="28" t="s">
        <v>34</v>
      </c>
      <c r="G28" s="37"/>
      <c r="H28" s="38"/>
      <c r="I28" s="38"/>
      <c r="J28" s="38"/>
      <c r="K28" s="38"/>
      <c r="L28" s="38"/>
      <c r="M28" s="38"/>
      <c r="N28" s="39"/>
    </row>
    <row r="29" spans="1:14" ht="15.75" customHeight="1">
      <c r="A29" s="29" t="s">
        <v>25</v>
      </c>
      <c r="B29" s="28">
        <v>8</v>
      </c>
      <c r="C29" s="28">
        <v>10</v>
      </c>
      <c r="D29" s="28">
        <f t="shared" ref="D29:D30" si="5">C29/B29</f>
        <v>1.25</v>
      </c>
      <c r="E29" s="40">
        <f t="shared" ref="E29:E30" si="6">B29/C29</f>
        <v>0.8</v>
      </c>
      <c r="G29" s="37"/>
      <c r="H29" s="38"/>
      <c r="I29" s="38"/>
      <c r="J29" s="38"/>
      <c r="K29" s="38"/>
      <c r="L29" s="38"/>
      <c r="M29" s="38"/>
      <c r="N29" s="39"/>
    </row>
    <row r="30" spans="1:14" ht="15.75" customHeight="1">
      <c r="A30" s="29" t="s">
        <v>26</v>
      </c>
      <c r="B30" s="28">
        <v>4</v>
      </c>
      <c r="C30" s="28">
        <v>2</v>
      </c>
      <c r="D30" s="40">
        <f t="shared" si="5"/>
        <v>0.5</v>
      </c>
      <c r="E30" s="28">
        <f t="shared" si="6"/>
        <v>2</v>
      </c>
      <c r="G30" s="37"/>
      <c r="H30" s="38"/>
      <c r="I30" s="38"/>
      <c r="J30" s="38"/>
      <c r="K30" s="38"/>
      <c r="L30" s="38"/>
      <c r="M30" s="38"/>
      <c r="N30" s="39"/>
    </row>
    <row r="31" spans="1:14" ht="15.75" customHeight="1">
      <c r="G31" s="37"/>
      <c r="H31" s="38"/>
      <c r="I31" s="38"/>
      <c r="J31" s="38"/>
      <c r="K31" s="38"/>
      <c r="L31" s="38"/>
      <c r="M31" s="38"/>
      <c r="N31" s="39"/>
    </row>
    <row r="32" spans="1:14" ht="15.75" customHeight="1">
      <c r="G32" s="37"/>
      <c r="H32" s="38"/>
      <c r="I32" s="38"/>
      <c r="J32" s="38"/>
      <c r="K32" s="38"/>
      <c r="L32" s="38"/>
      <c r="M32" s="38"/>
      <c r="N32" s="39"/>
    </row>
    <row r="33" spans="1:14" ht="15.75" customHeight="1">
      <c r="G33" s="41"/>
      <c r="H33" s="42"/>
      <c r="I33" s="42"/>
      <c r="J33" s="42"/>
      <c r="K33" s="42"/>
      <c r="L33" s="42"/>
      <c r="M33" s="42"/>
      <c r="N33" s="43"/>
    </row>
    <row r="34" spans="1:14" ht="15.75" customHeight="1">
      <c r="G34" s="44"/>
      <c r="H34" s="44"/>
      <c r="I34" s="44"/>
      <c r="J34" s="44"/>
      <c r="K34" s="44"/>
      <c r="L34" s="44"/>
      <c r="M34" s="44"/>
      <c r="N34" s="44"/>
    </row>
    <row r="35" spans="1:14" ht="15.75" customHeight="1">
      <c r="A35" s="25" t="s">
        <v>35</v>
      </c>
      <c r="G35" s="44"/>
      <c r="H35" s="44"/>
      <c r="I35" s="44"/>
      <c r="J35" s="44"/>
      <c r="K35" s="44"/>
      <c r="L35" s="44"/>
      <c r="M35" s="44"/>
      <c r="N35" s="44"/>
    </row>
    <row r="36" spans="1:14" ht="15.75" customHeight="1">
      <c r="B36" s="26" t="s">
        <v>36</v>
      </c>
      <c r="C36" s="27"/>
      <c r="F36" s="45" t="s">
        <v>37</v>
      </c>
      <c r="G36" s="35"/>
      <c r="H36" s="35"/>
      <c r="I36" s="35"/>
      <c r="J36" s="35"/>
      <c r="K36" s="35"/>
      <c r="L36" s="35"/>
      <c r="M36" s="35"/>
      <c r="N36" s="36"/>
    </row>
    <row r="37" spans="1:14" ht="15.75" customHeight="1">
      <c r="B37" s="28" t="s">
        <v>23</v>
      </c>
      <c r="C37" s="28" t="s">
        <v>24</v>
      </c>
      <c r="D37" s="28" t="s">
        <v>38</v>
      </c>
      <c r="F37" s="37"/>
      <c r="G37" s="38"/>
      <c r="H37" s="38"/>
      <c r="I37" s="38"/>
      <c r="J37" s="38"/>
      <c r="K37" s="38"/>
      <c r="L37" s="38"/>
      <c r="M37" s="38"/>
      <c r="N37" s="39"/>
    </row>
    <row r="38" spans="1:14" ht="15.75" customHeight="1">
      <c r="A38" s="29" t="s">
        <v>25</v>
      </c>
      <c r="B38" s="28">
        <v>4</v>
      </c>
      <c r="C38" s="28">
        <v>5</v>
      </c>
      <c r="D38" s="46">
        <f t="shared" ref="D38:D39" si="7">SUM(B38:C38)</f>
        <v>9</v>
      </c>
      <c r="F38" s="37"/>
      <c r="G38" s="38"/>
      <c r="H38" s="38"/>
      <c r="I38" s="38"/>
      <c r="J38" s="38"/>
      <c r="K38" s="38"/>
      <c r="L38" s="38"/>
      <c r="M38" s="38"/>
      <c r="N38" s="39"/>
    </row>
    <row r="39" spans="1:14" ht="15.75" customHeight="1">
      <c r="A39" s="29" t="s">
        <v>26</v>
      </c>
      <c r="B39" s="28">
        <v>2</v>
      </c>
      <c r="C39" s="28">
        <v>1</v>
      </c>
      <c r="D39" s="46">
        <f t="shared" si="7"/>
        <v>3</v>
      </c>
      <c r="F39" s="37"/>
      <c r="G39" s="38"/>
      <c r="H39" s="38"/>
      <c r="I39" s="38"/>
      <c r="J39" s="38"/>
      <c r="K39" s="38"/>
      <c r="L39" s="38"/>
      <c r="M39" s="38"/>
      <c r="N39" s="39"/>
    </row>
    <row r="40" spans="1:14" ht="15.75" customHeight="1">
      <c r="A40" s="29" t="s">
        <v>38</v>
      </c>
      <c r="B40" s="46">
        <f t="shared" ref="B40:C40" si="8">SUM(B38:B39)</f>
        <v>6</v>
      </c>
      <c r="C40" s="46">
        <f t="shared" si="8"/>
        <v>6</v>
      </c>
      <c r="D40" s="47">
        <f>SUM(B38:C39)</f>
        <v>12</v>
      </c>
      <c r="F40" s="41"/>
      <c r="G40" s="42"/>
      <c r="H40" s="42"/>
      <c r="I40" s="42"/>
      <c r="J40" s="42"/>
      <c r="K40" s="42"/>
      <c r="L40" s="42"/>
      <c r="M40" s="42"/>
      <c r="N40" s="43"/>
    </row>
    <row r="41" spans="1:14" ht="15.75" customHeight="1">
      <c r="A41" s="25"/>
    </row>
    <row r="42" spans="1:14" ht="15.75" customHeight="1">
      <c r="A42" s="25" t="s">
        <v>39</v>
      </c>
    </row>
    <row r="43" spans="1:14" ht="15.75" customHeight="1">
      <c r="B43" s="26" t="s">
        <v>36</v>
      </c>
      <c r="C43" s="27"/>
      <c r="F43" s="45" t="s">
        <v>40</v>
      </c>
      <c r="G43" s="35"/>
      <c r="H43" s="35"/>
      <c r="I43" s="35"/>
      <c r="J43" s="35"/>
      <c r="K43" s="35"/>
      <c r="L43" s="35"/>
      <c r="M43" s="35"/>
      <c r="N43" s="36"/>
    </row>
    <row r="44" spans="1:14" ht="15.75" customHeight="1">
      <c r="B44" s="28" t="s">
        <v>23</v>
      </c>
      <c r="C44" s="28" t="s">
        <v>24</v>
      </c>
      <c r="D44" s="28" t="s">
        <v>38</v>
      </c>
      <c r="F44" s="37"/>
      <c r="G44" s="38"/>
      <c r="H44" s="38"/>
      <c r="I44" s="38"/>
      <c r="J44" s="38"/>
      <c r="K44" s="38"/>
      <c r="L44" s="38"/>
      <c r="M44" s="38"/>
      <c r="N44" s="39"/>
    </row>
    <row r="45" spans="1:14" ht="15.75" customHeight="1">
      <c r="A45" s="29" t="s">
        <v>25</v>
      </c>
      <c r="B45" s="28">
        <v>0</v>
      </c>
      <c r="C45" s="28">
        <v>10</v>
      </c>
      <c r="D45" s="46">
        <f t="shared" ref="D45:D46" si="9">SUM(B45:C45)</f>
        <v>10</v>
      </c>
      <c r="F45" s="37"/>
      <c r="G45" s="38"/>
      <c r="H45" s="38"/>
      <c r="I45" s="38"/>
      <c r="J45" s="38"/>
      <c r="K45" s="38"/>
      <c r="L45" s="38"/>
      <c r="M45" s="38"/>
      <c r="N45" s="39"/>
    </row>
    <row r="46" spans="1:14" ht="15.75" customHeight="1">
      <c r="A46" s="29" t="s">
        <v>26</v>
      </c>
      <c r="B46" s="28">
        <v>4</v>
      </c>
      <c r="C46" s="28">
        <v>0</v>
      </c>
      <c r="D46" s="46">
        <f t="shared" si="9"/>
        <v>4</v>
      </c>
      <c r="F46" s="37"/>
      <c r="G46" s="38"/>
      <c r="H46" s="38"/>
      <c r="I46" s="38"/>
      <c r="J46" s="38"/>
      <c r="K46" s="38"/>
      <c r="L46" s="38"/>
      <c r="M46" s="38"/>
      <c r="N46" s="39"/>
    </row>
    <row r="47" spans="1:14" ht="15.75" customHeight="1">
      <c r="A47" s="29" t="s">
        <v>38</v>
      </c>
      <c r="B47" s="46">
        <f t="shared" ref="B47:C47" si="10">SUM(B45:B46)</f>
        <v>4</v>
      </c>
      <c r="C47" s="46">
        <f t="shared" si="10"/>
        <v>10</v>
      </c>
      <c r="D47" s="47">
        <f>SUM(B45:C46)</f>
        <v>14</v>
      </c>
      <c r="F47" s="41"/>
      <c r="G47" s="42"/>
      <c r="H47" s="42"/>
      <c r="I47" s="42"/>
      <c r="J47" s="42"/>
      <c r="K47" s="42"/>
      <c r="L47" s="42"/>
      <c r="M47" s="42"/>
      <c r="N47" s="43"/>
    </row>
    <row r="48" spans="1:14" ht="15.75" customHeight="1"/>
    <row r="49" spans="1:14" ht="15.75" customHeight="1">
      <c r="A49" s="25" t="s">
        <v>41</v>
      </c>
    </row>
    <row r="50" spans="1:14" ht="15.75" customHeight="1">
      <c r="B50" s="26" t="s">
        <v>36</v>
      </c>
      <c r="C50" s="27"/>
      <c r="F50" s="45" t="s">
        <v>42</v>
      </c>
      <c r="G50" s="35"/>
      <c r="H50" s="35"/>
      <c r="I50" s="35"/>
      <c r="J50" s="35"/>
      <c r="K50" s="35"/>
      <c r="L50" s="35"/>
      <c r="M50" s="35"/>
      <c r="N50" s="36"/>
    </row>
    <row r="51" spans="1:14" ht="15.75" customHeight="1">
      <c r="B51" s="28" t="s">
        <v>23</v>
      </c>
      <c r="C51" s="28" t="s">
        <v>24</v>
      </c>
      <c r="D51" s="28" t="s">
        <v>38</v>
      </c>
      <c r="F51" s="37"/>
      <c r="G51" s="38"/>
      <c r="H51" s="38"/>
      <c r="I51" s="38"/>
      <c r="J51" s="38"/>
      <c r="K51" s="38"/>
      <c r="L51" s="38"/>
      <c r="M51" s="38"/>
      <c r="N51" s="39"/>
    </row>
    <row r="52" spans="1:14" ht="15.75" customHeight="1">
      <c r="A52" s="29" t="s">
        <v>25</v>
      </c>
      <c r="B52" s="28">
        <v>0</v>
      </c>
      <c r="C52" s="28">
        <v>10</v>
      </c>
      <c r="D52" s="46">
        <f t="shared" ref="D52:D53" si="11">SUM(B52:C52)</f>
        <v>10</v>
      </c>
      <c r="F52" s="37"/>
      <c r="G52" s="38"/>
      <c r="H52" s="38"/>
      <c r="I52" s="38"/>
      <c r="J52" s="38"/>
      <c r="K52" s="38"/>
      <c r="L52" s="38"/>
      <c r="M52" s="38"/>
      <c r="N52" s="39"/>
    </row>
    <row r="53" spans="1:14" ht="15.75" customHeight="1">
      <c r="A53" s="29" t="s">
        <v>26</v>
      </c>
      <c r="B53" s="28">
        <v>4</v>
      </c>
      <c r="C53" s="28">
        <v>0</v>
      </c>
      <c r="D53" s="46">
        <f t="shared" si="11"/>
        <v>4</v>
      </c>
      <c r="F53" s="37"/>
      <c r="G53" s="38"/>
      <c r="H53" s="38"/>
      <c r="I53" s="38"/>
      <c r="J53" s="38"/>
      <c r="K53" s="38"/>
      <c r="L53" s="38"/>
      <c r="M53" s="38"/>
      <c r="N53" s="39"/>
    </row>
    <row r="54" spans="1:14" ht="15.75" customHeight="1">
      <c r="A54" s="29" t="s">
        <v>38</v>
      </c>
      <c r="B54" s="46">
        <f t="shared" ref="B54:C54" si="12">SUM(B52:B53)</f>
        <v>4</v>
      </c>
      <c r="C54" s="46">
        <f t="shared" si="12"/>
        <v>10</v>
      </c>
      <c r="D54" s="47">
        <f>SUM(B52:C53)</f>
        <v>14</v>
      </c>
      <c r="F54" s="41"/>
      <c r="G54" s="42"/>
      <c r="H54" s="42"/>
      <c r="I54" s="42"/>
      <c r="J54" s="42"/>
      <c r="K54" s="42"/>
      <c r="L54" s="42"/>
      <c r="M54" s="42"/>
      <c r="N54" s="43"/>
    </row>
    <row r="55" spans="1:14" ht="15.75" customHeight="1"/>
    <row r="56" spans="1:14" ht="15.75" customHeight="1"/>
    <row r="57" spans="1:14" ht="15.75" customHeight="1">
      <c r="A57" s="25" t="s">
        <v>43</v>
      </c>
      <c r="B57" s="45" t="s">
        <v>44</v>
      </c>
      <c r="C57" s="35"/>
      <c r="D57" s="35"/>
      <c r="E57" s="35"/>
      <c r="F57" s="35"/>
      <c r="G57" s="35"/>
      <c r="H57" s="35"/>
      <c r="I57" s="35"/>
      <c r="J57" s="36"/>
    </row>
    <row r="58" spans="1:14" ht="15.75" customHeight="1">
      <c r="B58" s="41"/>
      <c r="C58" s="42"/>
      <c r="D58" s="42"/>
      <c r="E58" s="42"/>
      <c r="F58" s="42"/>
      <c r="G58" s="42"/>
      <c r="H58" s="42"/>
      <c r="I58" s="42"/>
      <c r="J58" s="43"/>
    </row>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4">
    <mergeCell ref="B57:J58"/>
    <mergeCell ref="B36:C36"/>
    <mergeCell ref="F36:N40"/>
    <mergeCell ref="B43:C43"/>
    <mergeCell ref="F43:N47"/>
    <mergeCell ref="B50:C50"/>
    <mergeCell ref="F50:N54"/>
    <mergeCell ref="B3:C3"/>
    <mergeCell ref="B9:C9"/>
    <mergeCell ref="F9:G9"/>
    <mergeCell ref="I9:K9"/>
    <mergeCell ref="B27:C27"/>
    <mergeCell ref="D27:E27"/>
    <mergeCell ref="G27:N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gabarito</vt:lpstr>
      <vt:lpstr>Modelo 1</vt:lpstr>
      <vt:lpstr>Modelo 2.1</vt:lpstr>
      <vt:lpstr>Modelo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2020-10-06T12:28:27Z</dcterms:created>
  <dcterms:modified xsi:type="dcterms:W3CDTF">2020-10-16T20:51:07Z</dcterms:modified>
</cp:coreProperties>
</file>