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ESALQ\Ensino\Pós-graduação\Hidráulica Aplicada - PG\Aulas\Aula 6\"/>
    </mc:Choice>
  </mc:AlternateContent>
  <bookViews>
    <workbookView xWindow="240" yWindow="585" windowWidth="18855" windowHeight="7365"/>
  </bookViews>
  <sheets>
    <sheet name="Plan1" sheetId="1" r:id="rId1"/>
    <sheet name="Plan2" sheetId="2" r:id="rId2"/>
  </sheets>
  <calcPr calcId="152511"/>
</workbook>
</file>

<file path=xl/calcChain.xml><?xml version="1.0" encoding="utf-8"?>
<calcChain xmlns="http://schemas.openxmlformats.org/spreadsheetml/2006/main">
  <c r="C10" i="1" l="1"/>
  <c r="D11" i="1"/>
  <c r="D10" i="1"/>
  <c r="C11" i="1"/>
  <c r="G14" i="1"/>
  <c r="G18" i="1"/>
  <c r="F10" i="1"/>
  <c r="G11" i="1" s="1"/>
  <c r="F11" i="1"/>
  <c r="G12" i="1" s="1"/>
  <c r="F12" i="1"/>
  <c r="G13" i="1" s="1"/>
  <c r="F13" i="1"/>
  <c r="F14" i="1"/>
  <c r="G15" i="1" s="1"/>
  <c r="F15" i="1"/>
  <c r="G16" i="1" s="1"/>
  <c r="F16" i="1"/>
  <c r="G17" i="1" s="1"/>
  <c r="F17" i="1"/>
  <c r="F18" i="1"/>
  <c r="D15" i="1"/>
  <c r="H8" i="2"/>
  <c r="H6" i="2"/>
  <c r="D4" i="2"/>
  <c r="D3" i="2"/>
  <c r="D5" i="2" s="1"/>
  <c r="D7" i="2" s="1"/>
  <c r="C21" i="1"/>
  <c r="D21" i="1" s="1"/>
  <c r="C18" i="1"/>
  <c r="C17" i="1"/>
  <c r="D18" i="1" s="1"/>
  <c r="C16" i="1"/>
  <c r="D17" i="1" s="1"/>
  <c r="C15" i="1"/>
  <c r="D16" i="1" s="1"/>
  <c r="C14" i="1"/>
  <c r="C13" i="1"/>
  <c r="D14" i="1" s="1"/>
  <c r="C12" i="1"/>
  <c r="D13" i="1" s="1"/>
  <c r="D12" i="1"/>
  <c r="F9" i="1"/>
  <c r="G10" i="1" s="1"/>
  <c r="C9" i="1"/>
</calcChain>
</file>

<file path=xl/sharedStrings.xml><?xml version="1.0" encoding="utf-8"?>
<sst xmlns="http://schemas.openxmlformats.org/spreadsheetml/2006/main" count="32" uniqueCount="24">
  <si>
    <t>Dados:</t>
  </si>
  <si>
    <t xml:space="preserve">Q = </t>
  </si>
  <si>
    <t>Cálculo do fator F de múltiplas saídas com a fórmula geral</t>
  </si>
  <si>
    <t>F - Hazen-Williams</t>
  </si>
  <si>
    <t>F - Flamant</t>
  </si>
  <si>
    <t xml:space="preserve">m = </t>
  </si>
  <si>
    <t>n</t>
  </si>
  <si>
    <t>F</t>
  </si>
  <si>
    <r>
      <t>m</t>
    </r>
    <r>
      <rPr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>/s</t>
    </r>
  </si>
  <si>
    <t xml:space="preserve">Re = </t>
  </si>
  <si>
    <t xml:space="preserve">D = </t>
  </si>
  <si>
    <t>m</t>
  </si>
  <si>
    <t xml:space="preserve">V = </t>
  </si>
  <si>
    <t>m/s</t>
  </si>
  <si>
    <r>
      <rPr>
        <i/>
        <sz val="11"/>
        <color rgb="FF000000"/>
        <rFont val="Symbol"/>
        <family val="1"/>
        <charset val="2"/>
      </rPr>
      <t>n1</t>
    </r>
    <r>
      <rPr>
        <sz val="11"/>
        <color rgb="FF000000"/>
        <rFont val="Calibri"/>
        <family val="2"/>
      </rPr>
      <t xml:space="preserve"> = </t>
    </r>
  </si>
  <si>
    <r>
      <t>m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/s</t>
    </r>
  </si>
  <si>
    <r>
      <rPr>
        <i/>
        <sz val="11"/>
        <color rgb="FF000000"/>
        <rFont val="Symbol"/>
        <family val="1"/>
        <charset val="2"/>
      </rPr>
      <t>n</t>
    </r>
    <r>
      <rPr>
        <sz val="11"/>
        <color rgb="FF000000"/>
        <rFont val="Calibri"/>
        <family val="2"/>
      </rPr>
      <t xml:space="preserve"> = </t>
    </r>
  </si>
  <si>
    <r>
      <t>m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/s</t>
    </r>
  </si>
  <si>
    <t xml:space="preserve">V1 = </t>
  </si>
  <si>
    <r>
      <rPr>
        <i/>
        <sz val="11"/>
        <color rgb="FF000000"/>
        <rFont val="Symbol"/>
        <family val="1"/>
        <charset val="2"/>
      </rPr>
      <t>n2</t>
    </r>
    <r>
      <rPr>
        <sz val="11"/>
        <color rgb="FF000000"/>
        <rFont val="Calibri"/>
        <family val="2"/>
      </rPr>
      <t xml:space="preserve"> = </t>
    </r>
  </si>
  <si>
    <r>
      <t>m</t>
    </r>
    <r>
      <rPr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>/s</t>
    </r>
  </si>
  <si>
    <t xml:space="preserve">V2 = </t>
  </si>
  <si>
    <t>hf</t>
  </si>
  <si>
    <t>hf x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</si>
</sst>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" fontId="0" fillId="0" borderId="0" xfId="0" applyNumberFormat="1" applyFont="1"/>
    <xf numFmtId="0" fontId="0" fillId="0" borderId="0" xfId="0" applyFont="1"/>
    <xf numFmtId="165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0</xdr:rowOff>
    </xdr:from>
    <xdr:to>
      <xdr:col>3</xdr:col>
      <xdr:colOff>400050</xdr:colOff>
      <xdr:row>3</xdr:row>
      <xdr:rowOff>152400</xdr:rowOff>
    </xdr:to>
    <xdr:sp macro="" textlink="">
      <xdr:nvSpPr>
        <xdr:cNvPr id="3" name="Shape 3"/>
        <xdr:cNvSpPr txBox="1"/>
      </xdr:nvSpPr>
      <xdr:spPr>
        <a:xfrm>
          <a:off x="4378909" y="3612935"/>
          <a:ext cx="1934183" cy="33413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tabSelected="1" workbookViewId="0">
      <selection activeCell="C11" sqref="C11"/>
    </sheetView>
  </sheetViews>
  <sheetFormatPr defaultColWidth="14.42578125" defaultRowHeight="15" customHeight="1" x14ac:dyDescent="0.25"/>
  <cols>
    <col min="1" max="26" width="8.7109375" customWidth="1"/>
  </cols>
  <sheetData>
    <row r="1" spans="1:7" x14ac:dyDescent="0.25">
      <c r="A1" s="2" t="s">
        <v>2</v>
      </c>
    </row>
    <row r="6" spans="1:7" x14ac:dyDescent="0.25">
      <c r="B6" t="s">
        <v>3</v>
      </c>
      <c r="E6" t="s">
        <v>4</v>
      </c>
    </row>
    <row r="7" spans="1:7" x14ac:dyDescent="0.25">
      <c r="B7" s="1" t="s">
        <v>5</v>
      </c>
      <c r="C7">
        <v>1.8520000000000001</v>
      </c>
      <c r="E7" s="1" t="s">
        <v>5</v>
      </c>
      <c r="F7" s="3">
        <v>1.75</v>
      </c>
    </row>
    <row r="8" spans="1:7" x14ac:dyDescent="0.25">
      <c r="B8" s="3" t="s">
        <v>6</v>
      </c>
      <c r="C8" s="3" t="s">
        <v>7</v>
      </c>
      <c r="D8" s="3"/>
      <c r="E8" s="3" t="s">
        <v>6</v>
      </c>
      <c r="F8" s="3" t="s">
        <v>7</v>
      </c>
    </row>
    <row r="9" spans="1:7" x14ac:dyDescent="0.25">
      <c r="B9" s="3">
        <v>1</v>
      </c>
      <c r="C9" s="3">
        <f>B9^C7/B9^(C7+1)</f>
        <v>1</v>
      </c>
      <c r="D9" s="3"/>
      <c r="E9" s="3">
        <v>1</v>
      </c>
      <c r="F9" s="3">
        <f>E9^F7/E9^(F7+1)</f>
        <v>1</v>
      </c>
    </row>
    <row r="10" spans="1:7" x14ac:dyDescent="0.25">
      <c r="B10" s="3">
        <v>2</v>
      </c>
      <c r="C10" s="5">
        <f>(B$9^$C$7+B$10^$C$7)/B10^($C$7+1)</f>
        <v>0.63850404348311574</v>
      </c>
      <c r="D10" s="5">
        <f>(C9*(B9^($C$7+1))+(B10^$C$7))/(B10^($C$7+1))</f>
        <v>0.63850404348311574</v>
      </c>
      <c r="E10" s="3">
        <v>2</v>
      </c>
      <c r="F10" s="5">
        <f>(E$9^$F$7+E$10^$F$7)/E10^($F$7+1)</f>
        <v>0.64865088937533999</v>
      </c>
      <c r="G10" s="5">
        <f>(F9*(E9^($C$7+1))+(E10^$C$7))/(E10^($C$7+1))</f>
        <v>0.63850404348311574</v>
      </c>
    </row>
    <row r="11" spans="1:7" x14ac:dyDescent="0.25">
      <c r="B11" s="3">
        <v>3</v>
      </c>
      <c r="C11" s="5">
        <f>(B$9^$C$7+B$10^$C$7+B$11^$C$7)/B11^($C$7+1)</f>
        <v>0.53422012420928344</v>
      </c>
      <c r="D11" s="5">
        <f>(C10*(B10^($C$7+1))+(B11^$C$7))/(B11^($C$7+1))</f>
        <v>0.53422012420928344</v>
      </c>
      <c r="E11" s="3">
        <v>3</v>
      </c>
      <c r="F11" s="5">
        <f>(E$9^$F$7+E$10^$F$7+E$11^$F$7)/E11^($F$7+1)</f>
        <v>0.54602969228717702</v>
      </c>
      <c r="G11" s="5">
        <f t="shared" ref="G11:G18" si="0">(F10*(E10^($C$7+1))+(E11^$C$7))/(E11^($C$7+1))</f>
        <v>0.53741253517301402</v>
      </c>
    </row>
    <row r="12" spans="1:7" x14ac:dyDescent="0.25">
      <c r="B12" s="3">
        <v>4</v>
      </c>
      <c r="C12" s="5">
        <f>(B$9^$C$7+B$10^$C$7+B$11^$C$7+B$12^$C$7)/B12^($C$7+1)</f>
        <v>0.48517706558678153</v>
      </c>
      <c r="D12" s="5">
        <f t="shared" ref="D11:D18" si="1">(C11*(B11^($C$7+1))+(B12^$C$7))/(B12^($C$7+1))</f>
        <v>0.48517706558678153</v>
      </c>
      <c r="E12" s="3">
        <v>4</v>
      </c>
      <c r="F12" s="5">
        <f>(E$9^$F$7+E$10^$F$7+E$11^$F$7+E$12^$F$7)/E12^($F$7+1)</f>
        <v>0.4975339282624352</v>
      </c>
      <c r="G12" s="5">
        <f t="shared" si="0"/>
        <v>0.49037593294603193</v>
      </c>
    </row>
    <row r="13" spans="1:7" x14ac:dyDescent="0.25">
      <c r="B13" s="3">
        <v>5</v>
      </c>
      <c r="C13" s="5">
        <f>(B$9^$C$7+B$10^$C$7+B$11^$C$7+B$12^$C$7+B$13^$C$7)/B13^($C$7+1)</f>
        <v>0.4567514508567409</v>
      </c>
      <c r="D13" s="5">
        <f t="shared" si="1"/>
        <v>0.4567514508567409</v>
      </c>
      <c r="E13" s="3">
        <v>5</v>
      </c>
      <c r="F13" s="5">
        <f>(E$9^$F$7+E$10^$F$7+E$11^$F$7+E$12^$F$7+E$13^$F$7)/E13^($F$7+1)</f>
        <v>0.46935197610567603</v>
      </c>
      <c r="G13" s="5">
        <f t="shared" si="0"/>
        <v>0.46329059428507779</v>
      </c>
    </row>
    <row r="14" spans="1:7" x14ac:dyDescent="0.25">
      <c r="B14" s="3">
        <v>6</v>
      </c>
      <c r="C14" s="5">
        <f>(B$9^$C$7+B$10^$C$7+B$11^$C$7+B$12^$C$7+B$13^$C$7+B$14^$C$7)/B14^($C$7+1)</f>
        <v>0.43821992726170461</v>
      </c>
      <c r="D14" s="5">
        <f t="shared" si="1"/>
        <v>0.43821992726170461</v>
      </c>
      <c r="E14" s="3">
        <v>6</v>
      </c>
      <c r="F14" s="5">
        <f>(E$9^$F$7+E$10^$F$7+E$11^$F$7+E$12^$F$7+E$13^$F$7+E$14^$F$7)/E14^($F$7+1)</f>
        <v>0.45094923086534994</v>
      </c>
      <c r="G14" s="5">
        <f t="shared" si="0"/>
        <v>0.44571134017378239</v>
      </c>
    </row>
    <row r="15" spans="1:7" x14ac:dyDescent="0.25">
      <c r="B15" s="3">
        <v>7</v>
      </c>
      <c r="C15" s="5">
        <f>(B$9^$C$7+B$10^$C$7+B$11^$C$7+B$12^$C$7+B$13^$C$7+B$14^$C$7+B$15^$C$7)/B15^($C$7+1)</f>
        <v>0.42518899579150593</v>
      </c>
      <c r="D15" s="5">
        <f t="shared" si="1"/>
        <v>0.42518899579150593</v>
      </c>
      <c r="E15" s="3">
        <v>7</v>
      </c>
      <c r="F15" s="5">
        <f>(E$9^$F$7+E$10^$F$7+E$11^$F$7+E$12^$F$7+E$13^$F$7+E$14^$F$7+E$15^$F$7)/E15^($F$7+1)</f>
        <v>0.43799436072199921</v>
      </c>
      <c r="G15" s="5">
        <f t="shared" si="0"/>
        <v>0.43339010133099676</v>
      </c>
    </row>
    <row r="16" spans="1:7" x14ac:dyDescent="0.25">
      <c r="B16" s="3">
        <v>8</v>
      </c>
      <c r="C16" s="5">
        <f>(B$9^$C$7+B$10^$C$7+B$11^$C$7+B$12^$C$7+B$13^$C$7+B$14^$C$7+B$15^$C$7+B$16^$C$7)/B16^($C$7+1)</f>
        <v>0.41552866156264079</v>
      </c>
      <c r="D16" s="5">
        <f t="shared" si="1"/>
        <v>0.41552866156264079</v>
      </c>
      <c r="E16" s="3">
        <v>8</v>
      </c>
      <c r="F16" s="5">
        <f>(E$9^$F$7+E$10^$F$7+E$11^$F$7+E$12^$F$7+E$13^$F$7+E$14^$F$7+E$15^$F$7+E$16^$F$7)/E16^($F$7+1)</f>
        <v>0.42838259704969539</v>
      </c>
      <c r="G16" s="5">
        <f t="shared" si="0"/>
        <v>0.42427847769358712</v>
      </c>
    </row>
    <row r="17" spans="2:7" x14ac:dyDescent="0.25">
      <c r="B17" s="3">
        <v>9</v>
      </c>
      <c r="C17" s="5">
        <f>(B$9^$C$7+B$10^$C$7+B$11^$C$7+B$12^$C$7+B$13^$C$7+B$14^$C$7+B$15^$C$7+B$16^$C$7+B$17^$C$7)/B17^($C$7+1)</f>
        <v>0.40808207671700486</v>
      </c>
      <c r="D17" s="5">
        <f t="shared" si="1"/>
        <v>0.40808207671700486</v>
      </c>
      <c r="E17" s="3">
        <v>9</v>
      </c>
      <c r="F17" s="5">
        <f>(E$9^$F$7+E$10^$F$7+E$11^$F$7+E$12^$F$7+E$13^$F$7+E$14^$F$7+E$15^$F$7+E$16^$F$7+E$17^$F$7)/E17^($F$7+1)</f>
        <v>0.42096887516692499</v>
      </c>
      <c r="G17" s="5">
        <f t="shared" si="0"/>
        <v>0.41726855646324257</v>
      </c>
    </row>
    <row r="18" spans="2:7" x14ac:dyDescent="0.25">
      <c r="B18" s="3">
        <v>10</v>
      </c>
      <c r="C18" s="5">
        <f>(B$9^$C$7+B$10^$C$7+B$11^$C$7+B$12^$C$7+B$13^$C$7+B$14^$C$7+B$15^$C$7+B$16^$C$7+$B$17^$C$7+B$18^$C$7)/B18^($C$7+1)</f>
        <v>0.40216708680360824</v>
      </c>
      <c r="D18" s="5">
        <f t="shared" si="1"/>
        <v>0.40216708680360824</v>
      </c>
      <c r="E18" s="3">
        <v>10</v>
      </c>
      <c r="F18" s="5">
        <f>(E$9^$F$7+E$10^$F$7+E$11^$F$7+E$12^$F$7+E$13^$F$7+E$14^$F$7+E$15^$F$7+E$16^$F$7+$B$17^$F$7+E$18^$F$7)/E18^($F$7+1)</f>
        <v>0.41507713509624122</v>
      </c>
      <c r="G18" s="5">
        <f t="shared" si="0"/>
        <v>0.41170920239261999</v>
      </c>
    </row>
    <row r="20" spans="2:7" x14ac:dyDescent="0.25">
      <c r="C20" s="3" t="s">
        <v>22</v>
      </c>
      <c r="D20" s="3" t="s">
        <v>23</v>
      </c>
    </row>
    <row r="21" spans="2:7" ht="15.75" customHeight="1" x14ac:dyDescent="0.25">
      <c r="C21" s="8">
        <f>10.65*((6*4/3600)/120)^1.852*6*24/0.05^4.87</f>
        <v>43.748533473704356</v>
      </c>
      <c r="D21" s="8">
        <f>C21*C14</f>
        <v>19.171479156652971</v>
      </c>
    </row>
    <row r="22" spans="2:7" ht="15.75" customHeight="1" x14ac:dyDescent="0.25"/>
    <row r="23" spans="2:7" ht="15.75" customHeight="1" x14ac:dyDescent="0.25"/>
    <row r="24" spans="2:7" ht="15.75" customHeight="1" x14ac:dyDescent="0.25"/>
    <row r="25" spans="2:7" ht="15.75" customHeight="1" x14ac:dyDescent="0.25"/>
    <row r="26" spans="2:7" ht="15.75" customHeight="1" x14ac:dyDescent="0.25"/>
    <row r="27" spans="2:7" ht="15.75" customHeight="1" x14ac:dyDescent="0.25"/>
    <row r="28" spans="2:7" ht="15.75" customHeight="1" x14ac:dyDescent="0.25"/>
    <row r="29" spans="2:7" ht="15.75" customHeight="1" x14ac:dyDescent="0.25"/>
    <row r="30" spans="2:7" ht="15.75" customHeight="1" x14ac:dyDescent="0.25"/>
    <row r="31" spans="2:7" ht="15.75" customHeight="1" x14ac:dyDescent="0.25"/>
    <row r="32" spans="2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00"/>
  <sheetViews>
    <sheetView workbookViewId="0"/>
  </sheetViews>
  <sheetFormatPr defaultColWidth="14.42578125" defaultRowHeight="15" customHeight="1" x14ac:dyDescent="0.25"/>
  <cols>
    <col min="1" max="3" width="8.7109375" customWidth="1"/>
    <col min="4" max="4" width="9.42578125" customWidth="1"/>
    <col min="5" max="7" width="8.7109375" customWidth="1"/>
    <col min="8" max="8" width="12.140625" customWidth="1"/>
    <col min="9" max="26" width="8.7109375" customWidth="1"/>
  </cols>
  <sheetData>
    <row r="3" spans="2:9" x14ac:dyDescent="0.25">
      <c r="B3" t="s">
        <v>0</v>
      </c>
      <c r="C3" s="1" t="s">
        <v>1</v>
      </c>
      <c r="D3" s="4">
        <f>360/3600</f>
        <v>0.1</v>
      </c>
      <c r="E3" t="s">
        <v>8</v>
      </c>
      <c r="G3" s="1" t="s">
        <v>9</v>
      </c>
      <c r="H3" s="6">
        <v>2000</v>
      </c>
    </row>
    <row r="4" spans="2:9" x14ac:dyDescent="0.25">
      <c r="C4" s="1" t="s">
        <v>10</v>
      </c>
      <c r="D4" s="4">
        <f>10*0.025</f>
        <v>0.25</v>
      </c>
      <c r="E4" t="s">
        <v>11</v>
      </c>
      <c r="G4" s="1" t="s">
        <v>10</v>
      </c>
      <c r="H4" s="4">
        <v>0.3</v>
      </c>
      <c r="I4" t="s">
        <v>11</v>
      </c>
    </row>
    <row r="5" spans="2:9" x14ac:dyDescent="0.25">
      <c r="C5" s="1" t="s">
        <v>12</v>
      </c>
      <c r="D5" s="4">
        <f>4*D3/(PI()*D4^2)</f>
        <v>2.0371832715762603</v>
      </c>
      <c r="E5" t="s">
        <v>13</v>
      </c>
      <c r="G5" s="1" t="s">
        <v>14</v>
      </c>
      <c r="H5" s="7">
        <v>6.6000000000000003E-7</v>
      </c>
      <c r="I5" t="s">
        <v>15</v>
      </c>
    </row>
    <row r="6" spans="2:9" x14ac:dyDescent="0.25">
      <c r="C6" s="1" t="s">
        <v>16</v>
      </c>
      <c r="D6" s="7">
        <v>9.9999999999999995E-7</v>
      </c>
      <c r="E6" t="s">
        <v>17</v>
      </c>
      <c r="G6" s="1" t="s">
        <v>18</v>
      </c>
      <c r="H6" s="4">
        <f>H3*H5/H4</f>
        <v>4.4000000000000003E-3</v>
      </c>
      <c r="I6" t="s">
        <v>13</v>
      </c>
    </row>
    <row r="7" spans="2:9" x14ac:dyDescent="0.25">
      <c r="C7" s="1" t="s">
        <v>9</v>
      </c>
      <c r="D7" s="6">
        <f>D5*D4/D6</f>
        <v>509295.81789406511</v>
      </c>
      <c r="G7" s="1" t="s">
        <v>19</v>
      </c>
      <c r="H7" s="7">
        <v>1E-4</v>
      </c>
      <c r="I7" t="s">
        <v>20</v>
      </c>
    </row>
    <row r="8" spans="2:9" x14ac:dyDescent="0.25">
      <c r="C8" s="1"/>
      <c r="G8" s="1" t="s">
        <v>21</v>
      </c>
      <c r="H8" s="4">
        <f>H3*H7/H4</f>
        <v>0.66666666666666674</v>
      </c>
      <c r="I8" t="s">
        <v>13</v>
      </c>
    </row>
    <row r="9" spans="2:9" x14ac:dyDescent="0.25">
      <c r="C9" s="1"/>
    </row>
    <row r="10" spans="2:9" x14ac:dyDescent="0.25">
      <c r="C10" s="1"/>
    </row>
    <row r="11" spans="2:9" x14ac:dyDescent="0.25">
      <c r="C11" s="1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</cp:lastModifiedBy>
  <dcterms:modified xsi:type="dcterms:W3CDTF">2020-10-21T21:59:06Z</dcterms:modified>
</cp:coreProperties>
</file>