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68008\Desktop\"/>
    </mc:Choice>
  </mc:AlternateContent>
  <bookViews>
    <workbookView xWindow="0" yWindow="0" windowWidth="28800" windowHeight="11730"/>
  </bookViews>
  <sheets>
    <sheet name="questão 1" sheetId="1" r:id="rId1"/>
    <sheet name="questão 2" sheetId="2" r:id="rId2"/>
    <sheet name="questão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2" l="1"/>
  <c r="N41" i="2" s="1"/>
  <c r="N33" i="2"/>
  <c r="N38" i="2" s="1"/>
  <c r="N43" i="2" s="1"/>
  <c r="M40" i="2" s="1"/>
  <c r="M41" i="2" s="1"/>
  <c r="M42" i="2" s="1"/>
  <c r="M43" i="2" s="1"/>
  <c r="N32" i="2"/>
  <c r="N37" i="2" s="1"/>
  <c r="N31" i="2"/>
  <c r="N30" i="2"/>
  <c r="N35" i="2" s="1"/>
  <c r="M30" i="2"/>
  <c r="M31" i="2" s="1"/>
  <c r="L26" i="2"/>
  <c r="L27" i="2" s="1"/>
  <c r="M25" i="2"/>
  <c r="M26" i="2" s="1"/>
  <c r="M19" i="2"/>
  <c r="M20" i="2" s="1"/>
  <c r="M21" i="2" s="1"/>
  <c r="M22" i="2" s="1"/>
  <c r="M14" i="2"/>
  <c r="K14" i="2" s="1"/>
  <c r="M9" i="2"/>
  <c r="M10" i="2" s="1"/>
  <c r="M11" i="2" s="1"/>
  <c r="M12" i="2" s="1"/>
  <c r="L20" i="2"/>
  <c r="L21" i="2" s="1"/>
  <c r="K19" i="2"/>
  <c r="L15" i="2"/>
  <c r="L16" i="2" s="1"/>
  <c r="L10" i="2"/>
  <c r="L11" i="2" s="1"/>
  <c r="L5" i="2"/>
  <c r="M4" i="2"/>
  <c r="K4" i="2" s="1"/>
  <c r="I12" i="3"/>
  <c r="I11" i="3"/>
  <c r="H11" i="3" s="1"/>
  <c r="H12" i="3"/>
  <c r="F12" i="3"/>
  <c r="I8" i="3"/>
  <c r="H8" i="3" s="1"/>
  <c r="I7" i="3"/>
  <c r="H7" i="3" s="1"/>
  <c r="I3" i="3"/>
  <c r="H3" i="3"/>
  <c r="D4" i="3" s="1"/>
  <c r="F8" i="3"/>
  <c r="G26" i="1"/>
  <c r="G21" i="1"/>
  <c r="G19" i="1"/>
  <c r="E28" i="1"/>
  <c r="H27" i="1"/>
  <c r="H28" i="1" s="1"/>
  <c r="G28" i="1" s="1"/>
  <c r="E21" i="1"/>
  <c r="H20" i="1"/>
  <c r="H21" i="1" s="1"/>
  <c r="E12" i="1"/>
  <c r="H11" i="1"/>
  <c r="H12" i="1" s="1"/>
  <c r="G12" i="1" s="1"/>
  <c r="G10" i="1"/>
  <c r="E5" i="1"/>
  <c r="G3" i="1"/>
  <c r="H4" i="1"/>
  <c r="G4" i="1" s="1"/>
  <c r="D12" i="3" l="1"/>
  <c r="H5" i="1"/>
  <c r="G5" i="1" s="1"/>
  <c r="C5" i="1" s="1"/>
  <c r="A8" i="1" s="1"/>
  <c r="G27" i="1"/>
  <c r="G20" i="1"/>
  <c r="M15" i="2"/>
  <c r="M16" i="2" s="1"/>
  <c r="M17" i="2" s="1"/>
  <c r="K9" i="2"/>
  <c r="L6" i="2"/>
  <c r="M5" i="2"/>
  <c r="M6" i="2" s="1"/>
  <c r="M7" i="2" s="1"/>
  <c r="N42" i="2"/>
  <c r="M35" i="2"/>
  <c r="M36" i="2" s="1"/>
  <c r="M37" i="2" s="1"/>
  <c r="M38" i="2" s="1"/>
  <c r="N40" i="2"/>
  <c r="L28" i="2"/>
  <c r="L30" i="2" s="1"/>
  <c r="L31" i="2" s="1"/>
  <c r="L32" i="2" s="1"/>
  <c r="M32" i="2"/>
  <c r="M33" i="2" s="1"/>
  <c r="L33" i="2"/>
  <c r="L35" i="2" s="1"/>
  <c r="L36" i="2" s="1"/>
  <c r="L37" i="2" s="1"/>
  <c r="L38" i="2" s="1"/>
  <c r="M27" i="2"/>
  <c r="M28" i="2" s="1"/>
  <c r="K26" i="2"/>
  <c r="K25" i="2"/>
  <c r="K30" i="2"/>
  <c r="L22" i="2"/>
  <c r="K22" i="2" s="1"/>
  <c r="K21" i="2"/>
  <c r="K20" i="2"/>
  <c r="L17" i="2"/>
  <c r="K16" i="2"/>
  <c r="L12" i="2"/>
  <c r="K12" i="2" s="1"/>
  <c r="K11" i="2"/>
  <c r="K10" i="2"/>
  <c r="D8" i="3"/>
  <c r="A8" i="3" s="1"/>
  <c r="C21" i="1"/>
  <c r="A23" i="1" s="1"/>
  <c r="C28" i="1"/>
  <c r="G11" i="1"/>
  <c r="C12" i="1" s="1"/>
  <c r="G21" i="2" l="1"/>
  <c r="K17" i="2"/>
  <c r="K15" i="2"/>
  <c r="K36" i="2"/>
  <c r="K31" i="2"/>
  <c r="K38" i="2"/>
  <c r="L40" i="2"/>
  <c r="L41" i="2" s="1"/>
  <c r="K35" i="2"/>
  <c r="K6" i="2"/>
  <c r="L7" i="2"/>
  <c r="K7" i="2" s="1"/>
  <c r="K5" i="2"/>
  <c r="K37" i="2"/>
  <c r="K28" i="2"/>
  <c r="K27" i="2"/>
  <c r="G27" i="2" s="1"/>
  <c r="K33" i="2"/>
  <c r="K32" i="2"/>
  <c r="G16" i="2"/>
  <c r="G11" i="2"/>
  <c r="G37" i="2" l="1"/>
  <c r="G32" i="2"/>
  <c r="K40" i="2"/>
  <c r="G6" i="2"/>
  <c r="D13" i="2" s="1"/>
  <c r="L42" i="2"/>
  <c r="K41" i="2"/>
  <c r="L43" i="2" l="1"/>
  <c r="K43" i="2" s="1"/>
  <c r="K42" i="2"/>
  <c r="G42" i="2"/>
  <c r="D34" i="2" s="1"/>
  <c r="B24" i="2" s="1"/>
</calcChain>
</file>

<file path=xl/sharedStrings.xml><?xml version="1.0" encoding="utf-8"?>
<sst xmlns="http://schemas.openxmlformats.org/spreadsheetml/2006/main" count="86" uniqueCount="27">
  <si>
    <t>Disp. Hidr.</t>
  </si>
  <si>
    <t>Alta</t>
  </si>
  <si>
    <t>Média</t>
  </si>
  <si>
    <t>Baixa</t>
  </si>
  <si>
    <t>VPL</t>
  </si>
  <si>
    <t>Momento O</t>
  </si>
  <si>
    <t>Momento 1</t>
  </si>
  <si>
    <t>Reduzido</t>
  </si>
  <si>
    <t>Normal</t>
  </si>
  <si>
    <t>a) sem custo financeiro</t>
  </si>
  <si>
    <t>a) com custo financeiro de 20%</t>
  </si>
  <si>
    <t>Sem melhoras</t>
  </si>
  <si>
    <t>Boas chuvas</t>
  </si>
  <si>
    <t>Pequena melhora</t>
  </si>
  <si>
    <t>Seca acentuada</t>
  </si>
  <si>
    <t>Sucesso</t>
  </si>
  <si>
    <t>Falha</t>
  </si>
  <si>
    <t>Tipo 2</t>
  </si>
  <si>
    <t>Tipo 3</t>
  </si>
  <si>
    <t>resultado</t>
  </si>
  <si>
    <t>Tipo 12</t>
  </si>
  <si>
    <t>Resultado</t>
  </si>
  <si>
    <t>Momento 2</t>
  </si>
  <si>
    <t>sistema mais caro</t>
  </si>
  <si>
    <t>sistema mais barato</t>
  </si>
  <si>
    <r>
      <rPr>
        <b/>
        <sz val="11"/>
        <color theme="1"/>
        <rFont val="Calibri"/>
        <family val="2"/>
        <scheme val="minor"/>
      </rPr>
      <t xml:space="preserve">Situação no </t>
    </r>
    <r>
      <rPr>
        <b/>
        <u/>
        <sz val="11"/>
        <color theme="1"/>
        <rFont val="Calibri"/>
        <family val="2"/>
        <scheme val="minor"/>
      </rPr>
      <t>Ano 2</t>
    </r>
  </si>
  <si>
    <r>
      <rPr>
        <b/>
        <sz val="11"/>
        <color theme="1"/>
        <rFont val="Calibri"/>
        <family val="2"/>
        <scheme val="minor"/>
      </rPr>
      <t xml:space="preserve">Situação no </t>
    </r>
    <r>
      <rPr>
        <b/>
        <u/>
        <sz val="11"/>
        <color theme="1"/>
        <rFont val="Calibri"/>
        <family val="2"/>
        <scheme val="minor"/>
      </rPr>
      <t>Ano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</si>
</sst>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9" fontId="0" fillId="0" borderId="0" xfId="0" applyNumberFormat="1"/>
    <xf numFmtId="43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9" fontId="0" fillId="3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0" fillId="5" borderId="1" xfId="0" applyFill="1" applyBorder="1"/>
    <xf numFmtId="164" fontId="2" fillId="0" borderId="0" xfId="0" applyNumberFormat="1" applyFont="1" applyAlignment="1">
      <alignment horizontal="center"/>
    </xf>
    <xf numFmtId="164" fontId="0" fillId="3" borderId="0" xfId="1" applyNumberFormat="1" applyFont="1" applyFill="1"/>
    <xf numFmtId="164" fontId="0" fillId="0" borderId="0" xfId="0" applyNumberFormat="1"/>
    <xf numFmtId="0" fontId="0" fillId="6" borderId="0" xfId="0" applyFill="1"/>
    <xf numFmtId="0" fontId="0" fillId="6" borderId="0" xfId="0" applyFill="1" applyAlignment="1">
      <alignment horizontal="center"/>
    </xf>
    <xf numFmtId="164" fontId="0" fillId="6" borderId="0" xfId="0" applyNumberFormat="1" applyFill="1"/>
    <xf numFmtId="0" fontId="0" fillId="4" borderId="0" xfId="0" applyFill="1"/>
    <xf numFmtId="164" fontId="0" fillId="4" borderId="0" xfId="0" applyNumberFormat="1" applyFill="1"/>
    <xf numFmtId="9" fontId="0" fillId="4" borderId="0" xfId="0" applyNumberFormat="1" applyFill="1"/>
    <xf numFmtId="0" fontId="0" fillId="7" borderId="1" xfId="0" applyFill="1" applyBorder="1"/>
    <xf numFmtId="164" fontId="0" fillId="0" borderId="0" xfId="0" applyNumberFormat="1" applyAlignment="1">
      <alignment horizontal="center"/>
    </xf>
    <xf numFmtId="164" fontId="0" fillId="2" borderId="0" xfId="0" applyNumberFormat="1" applyFill="1"/>
    <xf numFmtId="9" fontId="0" fillId="2" borderId="0" xfId="2" applyFont="1" applyFill="1" applyAlignment="1">
      <alignment horizontal="center"/>
    </xf>
    <xf numFmtId="9" fontId="0" fillId="0" borderId="0" xfId="2" applyFont="1" applyAlignment="1">
      <alignment horizontal="center"/>
    </xf>
    <xf numFmtId="0" fontId="3" fillId="2" borderId="0" xfId="0" applyFont="1" applyFill="1" applyAlignment="1">
      <alignment horizontal="center"/>
    </xf>
    <xf numFmtId="164" fontId="0" fillId="0" borderId="0" xfId="0" applyNumberFormat="1" applyAlignment="1"/>
    <xf numFmtId="0" fontId="0" fillId="0" borderId="0" xfId="0" applyFill="1"/>
    <xf numFmtId="9" fontId="0" fillId="0" borderId="0" xfId="2" applyFont="1" applyFill="1" applyAlignment="1">
      <alignment horizontal="center"/>
    </xf>
    <xf numFmtId="164" fontId="0" fillId="0" borderId="0" xfId="0" applyNumberFormat="1" applyFill="1"/>
    <xf numFmtId="0" fontId="2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259080</xdr:colOff>
      <xdr:row>2</xdr:row>
      <xdr:rowOff>144780</xdr:rowOff>
    </xdr:from>
    <xdr:to>
      <xdr:col>3</xdr:col>
      <xdr:colOff>586740</xdr:colOff>
      <xdr:row>4</xdr:row>
      <xdr:rowOff>68580</xdr:rowOff>
    </xdr:to>
    <xdr:sp macro="" textlink="">
      <xdr:nvSpPr>
        <xdr:cNvPr id="2" name="Elipse 1"/>
        <xdr:cNvSpPr/>
      </xdr:nvSpPr>
      <xdr:spPr>
        <a:xfrm>
          <a:off x="1760220" y="510540"/>
          <a:ext cx="327660" cy="289560"/>
        </a:xfrm>
        <a:prstGeom prst="ellipse">
          <a:avLst/>
        </a:prstGeom>
        <a:solidFill>
          <a:srgbClr val="33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320040</xdr:colOff>
      <xdr:row>9</xdr:row>
      <xdr:rowOff>144780</xdr:rowOff>
    </xdr:from>
    <xdr:to>
      <xdr:col>4</xdr:col>
      <xdr:colOff>38100</xdr:colOff>
      <xdr:row>11</xdr:row>
      <xdr:rowOff>68580</xdr:rowOff>
    </xdr:to>
    <xdr:sp macro="" textlink="">
      <xdr:nvSpPr>
        <xdr:cNvPr id="3" name="Elipse 2"/>
        <xdr:cNvSpPr/>
      </xdr:nvSpPr>
      <xdr:spPr>
        <a:xfrm>
          <a:off x="1821180" y="1805940"/>
          <a:ext cx="327660" cy="289560"/>
        </a:xfrm>
        <a:prstGeom prst="ellipse">
          <a:avLst/>
        </a:prstGeom>
        <a:solidFill>
          <a:srgbClr val="33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259080</xdr:colOff>
      <xdr:row>18</xdr:row>
      <xdr:rowOff>144780</xdr:rowOff>
    </xdr:from>
    <xdr:to>
      <xdr:col>3</xdr:col>
      <xdr:colOff>586740</xdr:colOff>
      <xdr:row>20</xdr:row>
      <xdr:rowOff>68580</xdr:rowOff>
    </xdr:to>
    <xdr:sp macro="" textlink="">
      <xdr:nvSpPr>
        <xdr:cNvPr id="4" name="Elipse 3"/>
        <xdr:cNvSpPr/>
      </xdr:nvSpPr>
      <xdr:spPr>
        <a:xfrm>
          <a:off x="1760220" y="510540"/>
          <a:ext cx="327660" cy="289560"/>
        </a:xfrm>
        <a:prstGeom prst="ellipse">
          <a:avLst/>
        </a:prstGeom>
        <a:solidFill>
          <a:srgbClr val="33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320040</xdr:colOff>
      <xdr:row>25</xdr:row>
      <xdr:rowOff>144780</xdr:rowOff>
    </xdr:from>
    <xdr:to>
      <xdr:col>4</xdr:col>
      <xdr:colOff>38100</xdr:colOff>
      <xdr:row>27</xdr:row>
      <xdr:rowOff>68580</xdr:rowOff>
    </xdr:to>
    <xdr:sp macro="" textlink="">
      <xdr:nvSpPr>
        <xdr:cNvPr id="5" name="Elipse 4"/>
        <xdr:cNvSpPr/>
      </xdr:nvSpPr>
      <xdr:spPr>
        <a:xfrm>
          <a:off x="1821180" y="1805940"/>
          <a:ext cx="327660" cy="289560"/>
        </a:xfrm>
        <a:prstGeom prst="ellipse">
          <a:avLst/>
        </a:prstGeom>
        <a:solidFill>
          <a:srgbClr val="33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228600</xdr:colOff>
      <xdr:row>3</xdr:row>
      <xdr:rowOff>76200</xdr:rowOff>
    </xdr:from>
    <xdr:to>
      <xdr:col>0</xdr:col>
      <xdr:colOff>533400</xdr:colOff>
      <xdr:row>5</xdr:row>
      <xdr:rowOff>152400</xdr:rowOff>
    </xdr:to>
    <xdr:sp macro="" textlink="">
      <xdr:nvSpPr>
        <xdr:cNvPr id="6" name="Seta dobrada 5"/>
        <xdr:cNvSpPr/>
      </xdr:nvSpPr>
      <xdr:spPr>
        <a:xfrm>
          <a:off x="228600" y="624840"/>
          <a:ext cx="304800" cy="441960"/>
        </a:xfrm>
        <a:prstGeom prst="ben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297180</xdr:colOff>
      <xdr:row>24</xdr:row>
      <xdr:rowOff>30480</xdr:rowOff>
    </xdr:from>
    <xdr:to>
      <xdr:col>0</xdr:col>
      <xdr:colOff>601980</xdr:colOff>
      <xdr:row>26</xdr:row>
      <xdr:rowOff>152400</xdr:rowOff>
    </xdr:to>
    <xdr:sp macro="" textlink="">
      <xdr:nvSpPr>
        <xdr:cNvPr id="7" name="Seta dobrada 6"/>
        <xdr:cNvSpPr/>
      </xdr:nvSpPr>
      <xdr:spPr>
        <a:xfrm flipV="1">
          <a:off x="297180" y="4450080"/>
          <a:ext cx="304800" cy="487680"/>
        </a:xfrm>
        <a:prstGeom prst="ben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297542</xdr:colOff>
      <xdr:row>11</xdr:row>
      <xdr:rowOff>21771</xdr:rowOff>
    </xdr:from>
    <xdr:to>
      <xdr:col>1</xdr:col>
      <xdr:colOff>602342</xdr:colOff>
      <xdr:row>21</xdr:row>
      <xdr:rowOff>181428</xdr:rowOff>
    </xdr:to>
    <xdr:sp macro="" textlink="">
      <xdr:nvSpPr>
        <xdr:cNvPr id="2" name="Seta dobrada 1"/>
        <xdr:cNvSpPr/>
      </xdr:nvSpPr>
      <xdr:spPr>
        <a:xfrm>
          <a:off x="4397828" y="2017485"/>
          <a:ext cx="304800" cy="1973943"/>
        </a:xfrm>
        <a:prstGeom prst="ben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304800</xdr:colOff>
      <xdr:row>10</xdr:row>
      <xdr:rowOff>116114</xdr:rowOff>
    </xdr:from>
    <xdr:to>
      <xdr:col>5</xdr:col>
      <xdr:colOff>22860</xdr:colOff>
      <xdr:row>12</xdr:row>
      <xdr:rowOff>42817</xdr:rowOff>
    </xdr:to>
    <xdr:sp macro="" textlink="">
      <xdr:nvSpPr>
        <xdr:cNvPr id="3" name="Elipse 2"/>
        <xdr:cNvSpPr/>
      </xdr:nvSpPr>
      <xdr:spPr>
        <a:xfrm>
          <a:off x="6553200" y="1930400"/>
          <a:ext cx="327660" cy="289560"/>
        </a:xfrm>
        <a:prstGeom prst="ellipse">
          <a:avLst/>
        </a:prstGeom>
        <a:solidFill>
          <a:srgbClr val="33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304800</xdr:colOff>
      <xdr:row>3</xdr:row>
      <xdr:rowOff>130628</xdr:rowOff>
    </xdr:from>
    <xdr:to>
      <xdr:col>8</xdr:col>
      <xdr:colOff>22860</xdr:colOff>
      <xdr:row>5</xdr:row>
      <xdr:rowOff>57331</xdr:rowOff>
    </xdr:to>
    <xdr:sp macro="" textlink="">
      <xdr:nvSpPr>
        <xdr:cNvPr id="4" name="Elipse 3"/>
        <xdr:cNvSpPr/>
      </xdr:nvSpPr>
      <xdr:spPr>
        <a:xfrm>
          <a:off x="8527143" y="674914"/>
          <a:ext cx="327660" cy="289560"/>
        </a:xfrm>
        <a:prstGeom prst="ellipse">
          <a:avLst/>
        </a:prstGeom>
        <a:solidFill>
          <a:srgbClr val="33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297543</xdr:colOff>
      <xdr:row>8</xdr:row>
      <xdr:rowOff>123371</xdr:rowOff>
    </xdr:from>
    <xdr:to>
      <xdr:col>8</xdr:col>
      <xdr:colOff>15603</xdr:colOff>
      <xdr:row>10</xdr:row>
      <xdr:rowOff>50074</xdr:rowOff>
    </xdr:to>
    <xdr:sp macro="" textlink="">
      <xdr:nvSpPr>
        <xdr:cNvPr id="5" name="Elipse 4"/>
        <xdr:cNvSpPr/>
      </xdr:nvSpPr>
      <xdr:spPr>
        <a:xfrm>
          <a:off x="8519886" y="1574800"/>
          <a:ext cx="327660" cy="289560"/>
        </a:xfrm>
        <a:prstGeom prst="ellipse">
          <a:avLst/>
        </a:prstGeom>
        <a:solidFill>
          <a:srgbClr val="33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304800</xdr:colOff>
      <xdr:row>13</xdr:row>
      <xdr:rowOff>123371</xdr:rowOff>
    </xdr:from>
    <xdr:to>
      <xdr:col>8</xdr:col>
      <xdr:colOff>22860</xdr:colOff>
      <xdr:row>15</xdr:row>
      <xdr:rowOff>50073</xdr:rowOff>
    </xdr:to>
    <xdr:sp macro="" textlink="">
      <xdr:nvSpPr>
        <xdr:cNvPr id="6" name="Elipse 5"/>
        <xdr:cNvSpPr/>
      </xdr:nvSpPr>
      <xdr:spPr>
        <a:xfrm>
          <a:off x="8527143" y="2481942"/>
          <a:ext cx="327660" cy="289560"/>
        </a:xfrm>
        <a:prstGeom prst="ellipse">
          <a:avLst/>
        </a:prstGeom>
        <a:solidFill>
          <a:srgbClr val="33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297543</xdr:colOff>
      <xdr:row>18</xdr:row>
      <xdr:rowOff>116114</xdr:rowOff>
    </xdr:from>
    <xdr:to>
      <xdr:col>8</xdr:col>
      <xdr:colOff>15603</xdr:colOff>
      <xdr:row>20</xdr:row>
      <xdr:rowOff>42817</xdr:rowOff>
    </xdr:to>
    <xdr:sp macro="" textlink="">
      <xdr:nvSpPr>
        <xdr:cNvPr id="7" name="Elipse 6"/>
        <xdr:cNvSpPr/>
      </xdr:nvSpPr>
      <xdr:spPr>
        <a:xfrm>
          <a:off x="8519886" y="3381828"/>
          <a:ext cx="327660" cy="289560"/>
        </a:xfrm>
        <a:prstGeom prst="ellipse">
          <a:avLst/>
        </a:prstGeom>
        <a:solidFill>
          <a:srgbClr val="33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304800</xdr:colOff>
      <xdr:row>31</xdr:row>
      <xdr:rowOff>130629</xdr:rowOff>
    </xdr:from>
    <xdr:to>
      <xdr:col>5</xdr:col>
      <xdr:colOff>22860</xdr:colOff>
      <xdr:row>33</xdr:row>
      <xdr:rowOff>57332</xdr:rowOff>
    </xdr:to>
    <xdr:sp macro="" textlink="">
      <xdr:nvSpPr>
        <xdr:cNvPr id="8" name="Elipse 7"/>
        <xdr:cNvSpPr/>
      </xdr:nvSpPr>
      <xdr:spPr>
        <a:xfrm>
          <a:off x="6553200" y="5769429"/>
          <a:ext cx="327660" cy="289560"/>
        </a:xfrm>
        <a:prstGeom prst="ellipse">
          <a:avLst/>
        </a:prstGeom>
        <a:solidFill>
          <a:srgbClr val="33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304800</xdr:colOff>
      <xdr:row>24</xdr:row>
      <xdr:rowOff>145143</xdr:rowOff>
    </xdr:from>
    <xdr:to>
      <xdr:col>8</xdr:col>
      <xdr:colOff>22860</xdr:colOff>
      <xdr:row>26</xdr:row>
      <xdr:rowOff>71846</xdr:rowOff>
    </xdr:to>
    <xdr:sp macro="" textlink="">
      <xdr:nvSpPr>
        <xdr:cNvPr id="9" name="Elipse 8"/>
        <xdr:cNvSpPr/>
      </xdr:nvSpPr>
      <xdr:spPr>
        <a:xfrm>
          <a:off x="8527143" y="4513943"/>
          <a:ext cx="327660" cy="289560"/>
        </a:xfrm>
        <a:prstGeom prst="ellipse">
          <a:avLst/>
        </a:prstGeom>
        <a:solidFill>
          <a:srgbClr val="33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297543</xdr:colOff>
      <xdr:row>29</xdr:row>
      <xdr:rowOff>137886</xdr:rowOff>
    </xdr:from>
    <xdr:to>
      <xdr:col>8</xdr:col>
      <xdr:colOff>15603</xdr:colOff>
      <xdr:row>31</xdr:row>
      <xdr:rowOff>64589</xdr:rowOff>
    </xdr:to>
    <xdr:sp macro="" textlink="">
      <xdr:nvSpPr>
        <xdr:cNvPr id="10" name="Elipse 9"/>
        <xdr:cNvSpPr/>
      </xdr:nvSpPr>
      <xdr:spPr>
        <a:xfrm>
          <a:off x="8519886" y="5413829"/>
          <a:ext cx="327660" cy="289560"/>
        </a:xfrm>
        <a:prstGeom prst="ellipse">
          <a:avLst/>
        </a:prstGeom>
        <a:solidFill>
          <a:srgbClr val="33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304800</xdr:colOff>
      <xdr:row>34</xdr:row>
      <xdr:rowOff>137885</xdr:rowOff>
    </xdr:from>
    <xdr:to>
      <xdr:col>8</xdr:col>
      <xdr:colOff>22860</xdr:colOff>
      <xdr:row>36</xdr:row>
      <xdr:rowOff>64588</xdr:rowOff>
    </xdr:to>
    <xdr:sp macro="" textlink="">
      <xdr:nvSpPr>
        <xdr:cNvPr id="11" name="Elipse 10"/>
        <xdr:cNvSpPr/>
      </xdr:nvSpPr>
      <xdr:spPr>
        <a:xfrm>
          <a:off x="8527143" y="6320971"/>
          <a:ext cx="327660" cy="289560"/>
        </a:xfrm>
        <a:prstGeom prst="ellipse">
          <a:avLst/>
        </a:prstGeom>
        <a:solidFill>
          <a:srgbClr val="33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297543</xdr:colOff>
      <xdr:row>39</xdr:row>
      <xdr:rowOff>130628</xdr:rowOff>
    </xdr:from>
    <xdr:to>
      <xdr:col>8</xdr:col>
      <xdr:colOff>15603</xdr:colOff>
      <xdr:row>41</xdr:row>
      <xdr:rowOff>57331</xdr:rowOff>
    </xdr:to>
    <xdr:sp macro="" textlink="">
      <xdr:nvSpPr>
        <xdr:cNvPr id="12" name="Elipse 11"/>
        <xdr:cNvSpPr/>
      </xdr:nvSpPr>
      <xdr:spPr>
        <a:xfrm>
          <a:off x="8519886" y="7220857"/>
          <a:ext cx="327660" cy="289560"/>
        </a:xfrm>
        <a:prstGeom prst="ellipse">
          <a:avLst/>
        </a:prstGeom>
        <a:solidFill>
          <a:srgbClr val="33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335280</xdr:colOff>
      <xdr:row>9</xdr:row>
      <xdr:rowOff>160020</xdr:rowOff>
    </xdr:from>
    <xdr:to>
      <xdr:col>5</xdr:col>
      <xdr:colOff>53340</xdr:colOff>
      <xdr:row>11</xdr:row>
      <xdr:rowOff>83820</xdr:rowOff>
    </xdr:to>
    <xdr:sp macro="" textlink="">
      <xdr:nvSpPr>
        <xdr:cNvPr id="2" name="Elipse 1"/>
        <xdr:cNvSpPr/>
      </xdr:nvSpPr>
      <xdr:spPr>
        <a:xfrm>
          <a:off x="2133600" y="1821180"/>
          <a:ext cx="327660" cy="289560"/>
        </a:xfrm>
        <a:prstGeom prst="ellipse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320040</xdr:colOff>
      <xdr:row>5</xdr:row>
      <xdr:rowOff>144780</xdr:rowOff>
    </xdr:from>
    <xdr:to>
      <xdr:col>5</xdr:col>
      <xdr:colOff>38100</xdr:colOff>
      <xdr:row>7</xdr:row>
      <xdr:rowOff>53340</xdr:rowOff>
    </xdr:to>
    <xdr:sp macro="" textlink="">
      <xdr:nvSpPr>
        <xdr:cNvPr id="3" name="Elipse 2"/>
        <xdr:cNvSpPr/>
      </xdr:nvSpPr>
      <xdr:spPr>
        <a:xfrm>
          <a:off x="2118360" y="1059180"/>
          <a:ext cx="327660" cy="289560"/>
        </a:xfrm>
        <a:prstGeom prst="ellipse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358140</xdr:colOff>
      <xdr:row>5</xdr:row>
      <xdr:rowOff>15240</xdr:rowOff>
    </xdr:from>
    <xdr:to>
      <xdr:col>1</xdr:col>
      <xdr:colOff>274320</xdr:colOff>
      <xdr:row>5</xdr:row>
      <xdr:rowOff>144780</xdr:rowOff>
    </xdr:to>
    <xdr:sp macro="" textlink="">
      <xdr:nvSpPr>
        <xdr:cNvPr id="4" name="Seta dobrada 3"/>
        <xdr:cNvSpPr/>
      </xdr:nvSpPr>
      <xdr:spPr>
        <a:xfrm>
          <a:off x="358140" y="929640"/>
          <a:ext cx="556260" cy="129540"/>
        </a:xfrm>
        <a:prstGeom prst="ben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H31" sqref="H31"/>
    </sheetView>
  </sheetViews>
  <sheetFormatPr defaultRowHeight="15" x14ac:dyDescent="0.25"/>
  <cols>
    <col min="1" max="1" width="9.28515625" bestFit="1" customWidth="1"/>
    <col min="2" max="2" width="3.28515625" customWidth="1"/>
    <col min="3" max="3" width="9.28515625" bestFit="1" customWidth="1"/>
    <col min="5" max="5" width="6.28515625" style="5" customWidth="1"/>
    <col min="7" max="7" width="10.28515625" style="13" bestFit="1" customWidth="1"/>
    <col min="8" max="9" width="10.85546875" style="13" bestFit="1" customWidth="1"/>
  </cols>
  <sheetData>
    <row r="1" spans="1:11" s="7" customFormat="1" x14ac:dyDescent="0.25">
      <c r="A1" s="9" t="s">
        <v>9</v>
      </c>
      <c r="F1" s="7" t="s">
        <v>0</v>
      </c>
      <c r="G1" s="11" t="s">
        <v>4</v>
      </c>
      <c r="H1" s="11" t="s">
        <v>5</v>
      </c>
      <c r="I1" s="11" t="s">
        <v>6</v>
      </c>
    </row>
    <row r="3" spans="1:11" x14ac:dyDescent="0.25">
      <c r="E3" s="6">
        <v>0.1</v>
      </c>
      <c r="F3" s="4" t="s">
        <v>3</v>
      </c>
      <c r="G3" s="12">
        <f>H3+I3/(1+0)</f>
        <v>2000</v>
      </c>
      <c r="H3" s="12">
        <v>-10000</v>
      </c>
      <c r="I3" s="12">
        <v>12000</v>
      </c>
    </row>
    <row r="4" spans="1:11" x14ac:dyDescent="0.25">
      <c r="B4" s="4"/>
      <c r="C4" s="4" t="s">
        <v>7</v>
      </c>
      <c r="D4" s="4"/>
      <c r="E4" s="6">
        <v>0.7</v>
      </c>
      <c r="F4" s="4" t="s">
        <v>2</v>
      </c>
      <c r="G4" s="12">
        <f t="shared" ref="G4:G5" si="0">H4+I4/(1+0)</f>
        <v>6000</v>
      </c>
      <c r="H4" s="12">
        <f>H3</f>
        <v>-10000</v>
      </c>
      <c r="I4" s="12">
        <v>16000</v>
      </c>
    </row>
    <row r="5" spans="1:11" x14ac:dyDescent="0.25">
      <c r="B5" s="4"/>
      <c r="C5" s="2">
        <f>E3*G3+E4*G4+E5*G5</f>
        <v>6400.0000000000009</v>
      </c>
      <c r="E5" s="6">
        <f>1-E3-E4</f>
        <v>0.20000000000000007</v>
      </c>
      <c r="F5" s="4" t="s">
        <v>1</v>
      </c>
      <c r="G5" s="12">
        <f t="shared" si="0"/>
        <v>10000</v>
      </c>
      <c r="H5" s="12">
        <f>H4</f>
        <v>-10000</v>
      </c>
      <c r="I5" s="12">
        <v>20000</v>
      </c>
    </row>
    <row r="6" spans="1:11" ht="15.75" thickBot="1" x14ac:dyDescent="0.3">
      <c r="B6" s="4"/>
      <c r="E6" s="8"/>
    </row>
    <row r="7" spans="1:11" ht="15.75" thickBot="1" x14ac:dyDescent="0.3">
      <c r="A7" s="10"/>
      <c r="B7" s="4"/>
      <c r="E7" s="8"/>
    </row>
    <row r="8" spans="1:11" x14ac:dyDescent="0.25">
      <c r="A8" s="2">
        <f>MAX(C5:C12)</f>
        <v>6400.0000000000009</v>
      </c>
      <c r="B8" s="4"/>
      <c r="E8" s="8"/>
    </row>
    <row r="9" spans="1:11" x14ac:dyDescent="0.25">
      <c r="B9" s="4"/>
      <c r="E9" s="8"/>
    </row>
    <row r="10" spans="1:11" x14ac:dyDescent="0.25">
      <c r="B10" s="4"/>
      <c r="E10" s="6">
        <v>0.1</v>
      </c>
      <c r="F10" s="4" t="s">
        <v>3</v>
      </c>
      <c r="G10" s="12">
        <f>H10+I10/(1+0)</f>
        <v>3000</v>
      </c>
      <c r="H10" s="12">
        <v>-9000</v>
      </c>
      <c r="I10" s="12">
        <v>12000</v>
      </c>
    </row>
    <row r="11" spans="1:11" x14ac:dyDescent="0.25">
      <c r="B11" s="4"/>
      <c r="C11" s="4" t="s">
        <v>8</v>
      </c>
      <c r="D11" s="4"/>
      <c r="E11" s="6">
        <v>0.7</v>
      </c>
      <c r="F11" s="4" t="s">
        <v>2</v>
      </c>
      <c r="G11" s="12">
        <f t="shared" ref="G11:G12" si="1">H11+I11/(1+0)</f>
        <v>6000</v>
      </c>
      <c r="H11" s="12">
        <f>H10</f>
        <v>-9000</v>
      </c>
      <c r="I11" s="12">
        <v>15000</v>
      </c>
    </row>
    <row r="12" spans="1:11" x14ac:dyDescent="0.25">
      <c r="C12" s="2">
        <f>E10*G10+E11*G11+E12*G12</f>
        <v>6300.0000000000009</v>
      </c>
      <c r="E12" s="6">
        <f>1-E10-E11</f>
        <v>0.20000000000000007</v>
      </c>
      <c r="F12" s="4" t="s">
        <v>1</v>
      </c>
      <c r="G12" s="12">
        <f t="shared" si="1"/>
        <v>9000</v>
      </c>
      <c r="H12" s="12">
        <f>H11</f>
        <v>-9000</v>
      </c>
      <c r="I12" s="12">
        <v>18000</v>
      </c>
    </row>
    <row r="15" spans="1:11" x14ac:dyDescent="0.25">
      <c r="A15" s="14"/>
      <c r="B15" s="14"/>
      <c r="C15" s="14"/>
      <c r="D15" s="14"/>
      <c r="E15" s="15"/>
      <c r="F15" s="14"/>
      <c r="G15" s="16"/>
      <c r="H15" s="16"/>
      <c r="I15" s="16"/>
      <c r="J15" s="14"/>
      <c r="K15" s="14"/>
    </row>
    <row r="17" spans="1:9" x14ac:dyDescent="0.25">
      <c r="A17" s="30" t="s">
        <v>10</v>
      </c>
      <c r="B17" s="7"/>
      <c r="C17" s="7"/>
      <c r="D17" s="7"/>
      <c r="E17" s="7"/>
      <c r="F17" s="7" t="s">
        <v>0</v>
      </c>
      <c r="G17" s="11" t="s">
        <v>4</v>
      </c>
      <c r="H17" s="11" t="s">
        <v>5</v>
      </c>
      <c r="I17" s="11" t="s">
        <v>6</v>
      </c>
    </row>
    <row r="19" spans="1:9" x14ac:dyDescent="0.25">
      <c r="E19" s="6">
        <v>0.1</v>
      </c>
      <c r="F19" s="4" t="s">
        <v>3</v>
      </c>
      <c r="G19" s="12">
        <f>H19+I19/(1+0.2)</f>
        <v>0</v>
      </c>
      <c r="H19" s="12">
        <v>-10000</v>
      </c>
      <c r="I19" s="12">
        <v>12000</v>
      </c>
    </row>
    <row r="20" spans="1:9" x14ac:dyDescent="0.25">
      <c r="B20" s="4"/>
      <c r="C20" s="4" t="s">
        <v>7</v>
      </c>
      <c r="D20" s="4"/>
      <c r="E20" s="6">
        <v>0.7</v>
      </c>
      <c r="F20" s="4" t="s">
        <v>2</v>
      </c>
      <c r="G20" s="12">
        <f t="shared" ref="G20:G21" si="2">H20+I20/(1+0.2)</f>
        <v>3333.3333333333339</v>
      </c>
      <c r="H20" s="12">
        <f>H19</f>
        <v>-10000</v>
      </c>
      <c r="I20" s="12">
        <v>16000</v>
      </c>
    </row>
    <row r="21" spans="1:9" x14ac:dyDescent="0.25">
      <c r="B21" s="4"/>
      <c r="C21" s="2">
        <f>E19*G19+E20*G20+E21*G21</f>
        <v>3666.6666666666674</v>
      </c>
      <c r="E21" s="6">
        <f>1-E19-E20</f>
        <v>0.20000000000000007</v>
      </c>
      <c r="F21" s="4" t="s">
        <v>1</v>
      </c>
      <c r="G21" s="12">
        <f t="shared" si="2"/>
        <v>6666.6666666666679</v>
      </c>
      <c r="H21" s="12">
        <f>H20</f>
        <v>-10000</v>
      </c>
      <c r="I21" s="12">
        <v>20000</v>
      </c>
    </row>
    <row r="22" spans="1:9" x14ac:dyDescent="0.25">
      <c r="B22" s="4"/>
      <c r="E22" s="8"/>
    </row>
    <row r="23" spans="1:9" ht="15.75" thickBot="1" x14ac:dyDescent="0.3">
      <c r="A23" s="2">
        <f>MAX(C21:C28)</f>
        <v>3750.0000000000005</v>
      </c>
      <c r="B23" s="4"/>
      <c r="E23" s="8"/>
    </row>
    <row r="24" spans="1:9" ht="15.75" thickBot="1" x14ac:dyDescent="0.3">
      <c r="A24" s="10"/>
      <c r="B24" s="4"/>
      <c r="E24" s="8"/>
    </row>
    <row r="25" spans="1:9" x14ac:dyDescent="0.25">
      <c r="B25" s="4"/>
      <c r="E25" s="8"/>
    </row>
    <row r="26" spans="1:9" x14ac:dyDescent="0.25">
      <c r="B26" s="4"/>
      <c r="E26" s="6">
        <v>0.1</v>
      </c>
      <c r="F26" s="4" t="s">
        <v>3</v>
      </c>
      <c r="G26" s="12">
        <f>H26+I26/(1+0.2)</f>
        <v>1000</v>
      </c>
      <c r="H26" s="12">
        <v>-9000</v>
      </c>
      <c r="I26" s="12">
        <v>12000</v>
      </c>
    </row>
    <row r="27" spans="1:9" x14ac:dyDescent="0.25">
      <c r="B27" s="4"/>
      <c r="C27" s="4" t="s">
        <v>8</v>
      </c>
      <c r="D27" s="4"/>
      <c r="E27" s="6">
        <v>0.7</v>
      </c>
      <c r="F27" s="4" t="s">
        <v>2</v>
      </c>
      <c r="G27" s="12">
        <f t="shared" ref="G27:G28" si="3">H27+I27/(1+0.2)</f>
        <v>3500</v>
      </c>
      <c r="H27" s="12">
        <f>H26</f>
        <v>-9000</v>
      </c>
      <c r="I27" s="12">
        <v>15000</v>
      </c>
    </row>
    <row r="28" spans="1:9" x14ac:dyDescent="0.25">
      <c r="C28" s="2">
        <f>E26*G26+E27*G27+E28*G28</f>
        <v>3750.0000000000005</v>
      </c>
      <c r="E28" s="6">
        <f>1-E26-E27</f>
        <v>0.20000000000000007</v>
      </c>
      <c r="F28" s="4" t="s">
        <v>1</v>
      </c>
      <c r="G28" s="12">
        <f t="shared" si="3"/>
        <v>6000</v>
      </c>
      <c r="H28" s="12">
        <f>H27</f>
        <v>-9000</v>
      </c>
      <c r="I28" s="12">
        <v>18000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topLeftCell="B1" zoomScale="105" zoomScaleNormal="105" workbookViewId="0">
      <selection activeCell="D2" sqref="D2"/>
    </sheetView>
  </sheetViews>
  <sheetFormatPr defaultRowHeight="15" x14ac:dyDescent="0.25"/>
  <cols>
    <col min="2" max="2" width="9.85546875" bestFit="1" customWidth="1"/>
    <col min="3" max="3" width="3.85546875" customWidth="1"/>
    <col min="4" max="4" width="17.5703125" style="5" bestFit="1" customWidth="1"/>
    <col min="6" max="6" width="4.5703125" style="24" bestFit="1" customWidth="1"/>
    <col min="7" max="7" width="15.28515625" bestFit="1" customWidth="1"/>
    <col min="9" max="9" width="5.28515625" style="24" customWidth="1"/>
    <col min="10" max="10" width="15.28515625" bestFit="1" customWidth="1"/>
    <col min="11" max="11" width="10.42578125" style="13" bestFit="1" customWidth="1"/>
    <col min="12" max="12" width="11.28515625" style="13" bestFit="1" customWidth="1"/>
    <col min="13" max="13" width="10.85546875" style="13" bestFit="1" customWidth="1"/>
    <col min="14" max="14" width="11.28515625" style="13" bestFit="1" customWidth="1"/>
  </cols>
  <sheetData>
    <row r="1" spans="2:14" x14ac:dyDescent="0.25">
      <c r="B1" s="7"/>
      <c r="C1" s="11"/>
      <c r="D1" s="11"/>
      <c r="E1" s="11"/>
      <c r="G1" s="31" t="s">
        <v>26</v>
      </c>
      <c r="J1" s="31" t="s">
        <v>25</v>
      </c>
      <c r="K1" s="11" t="s">
        <v>4</v>
      </c>
      <c r="L1" s="11" t="s">
        <v>5</v>
      </c>
      <c r="M1" s="11" t="s">
        <v>6</v>
      </c>
      <c r="N1" s="11" t="s">
        <v>22</v>
      </c>
    </row>
    <row r="4" spans="2:14" x14ac:dyDescent="0.25">
      <c r="I4" s="23">
        <v>0.2</v>
      </c>
      <c r="J4" s="3" t="s">
        <v>11</v>
      </c>
      <c r="K4" s="22">
        <f>L4+M4/1.1+N4/1.1^2</f>
        <v>28099.173553718996</v>
      </c>
      <c r="L4" s="22">
        <v>-50000</v>
      </c>
      <c r="M4" s="22">
        <f>N4</f>
        <v>45000</v>
      </c>
      <c r="N4" s="22">
        <v>45000</v>
      </c>
    </row>
    <row r="5" spans="2:14" x14ac:dyDescent="0.25">
      <c r="F5" s="23">
        <v>0.2</v>
      </c>
      <c r="G5" s="3" t="s">
        <v>11</v>
      </c>
      <c r="H5" s="3"/>
      <c r="I5" s="23">
        <v>0.2</v>
      </c>
      <c r="J5" s="3" t="s">
        <v>12</v>
      </c>
      <c r="K5" s="22">
        <f t="shared" ref="K5:K7" si="0">L5+M5/1.1+N5/1.1^2</f>
        <v>-826.44628099174224</v>
      </c>
      <c r="L5" s="22">
        <f>L4</f>
        <v>-50000</v>
      </c>
      <c r="M5" s="22">
        <f>M4</f>
        <v>45000</v>
      </c>
      <c r="N5" s="22">
        <v>10000</v>
      </c>
    </row>
    <row r="6" spans="2:14" x14ac:dyDescent="0.25">
      <c r="F6" s="23"/>
      <c r="G6" s="13">
        <f>I4*K4+I5*K5+I6*K6+I7*K7</f>
        <v>19834.710743801646</v>
      </c>
      <c r="I6" s="23">
        <v>0.4</v>
      </c>
      <c r="J6" s="3" t="s">
        <v>13</v>
      </c>
      <c r="K6" s="22">
        <f t="shared" si="0"/>
        <v>15702.479338842968</v>
      </c>
      <c r="L6" s="22">
        <f t="shared" ref="L6:L7" si="1">L5</f>
        <v>-50000</v>
      </c>
      <c r="M6" s="22">
        <f t="shared" ref="M6:M7" si="2">M5</f>
        <v>45000</v>
      </c>
      <c r="N6" s="22">
        <v>30000</v>
      </c>
    </row>
    <row r="7" spans="2:14" x14ac:dyDescent="0.25">
      <c r="F7" s="23"/>
      <c r="I7" s="23">
        <v>0.2</v>
      </c>
      <c r="J7" s="3" t="s">
        <v>14</v>
      </c>
      <c r="K7" s="22">
        <f t="shared" si="0"/>
        <v>40495.867768595032</v>
      </c>
      <c r="L7" s="22">
        <f t="shared" si="1"/>
        <v>-50000</v>
      </c>
      <c r="M7" s="22">
        <f t="shared" si="2"/>
        <v>45000</v>
      </c>
      <c r="N7" s="22">
        <v>60000</v>
      </c>
    </row>
    <row r="8" spans="2:14" x14ac:dyDescent="0.25">
      <c r="F8" s="23"/>
    </row>
    <row r="9" spans="2:14" x14ac:dyDescent="0.25">
      <c r="F9" s="23"/>
      <c r="I9" s="23">
        <v>0.2</v>
      </c>
      <c r="J9" s="3" t="s">
        <v>11</v>
      </c>
      <c r="K9" s="22">
        <f>L9+M9/1.1+N9/1.1^2</f>
        <v>-3719.0082644628201</v>
      </c>
      <c r="L9" s="22">
        <v>-50000</v>
      </c>
      <c r="M9" s="22">
        <f>N10</f>
        <v>10000</v>
      </c>
      <c r="N9" s="22">
        <v>45000</v>
      </c>
    </row>
    <row r="10" spans="2:14" x14ac:dyDescent="0.25">
      <c r="F10" s="23">
        <v>0.2</v>
      </c>
      <c r="G10" s="3" t="s">
        <v>12</v>
      </c>
      <c r="H10" s="3"/>
      <c r="I10" s="23">
        <v>0.2</v>
      </c>
      <c r="J10" s="3" t="s">
        <v>12</v>
      </c>
      <c r="K10" s="22">
        <f t="shared" ref="K10:K12" si="3">L10+M10/1.1+N10/1.1^2</f>
        <v>-32644.628099173558</v>
      </c>
      <c r="L10" s="22">
        <f>L9</f>
        <v>-50000</v>
      </c>
      <c r="M10" s="22">
        <f>M9</f>
        <v>10000</v>
      </c>
      <c r="N10" s="22">
        <v>10000</v>
      </c>
    </row>
    <row r="11" spans="2:14" x14ac:dyDescent="0.25">
      <c r="F11" s="23"/>
      <c r="G11" s="26">
        <f>I9*K9+I10*K10+I11*K11+I12*K12</f>
        <v>-11983.471074380173</v>
      </c>
      <c r="I11" s="23">
        <v>0.4</v>
      </c>
      <c r="J11" s="3" t="s">
        <v>13</v>
      </c>
      <c r="K11" s="22">
        <f t="shared" si="3"/>
        <v>-16115.702479338848</v>
      </c>
      <c r="L11" s="22">
        <f t="shared" ref="L11:L12" si="4">L10</f>
        <v>-50000</v>
      </c>
      <c r="M11" s="22">
        <f t="shared" ref="M11:M12" si="5">M10</f>
        <v>10000</v>
      </c>
      <c r="N11" s="22">
        <v>30000</v>
      </c>
    </row>
    <row r="12" spans="2:14" x14ac:dyDescent="0.25">
      <c r="C12" s="3"/>
      <c r="D12" s="25" t="s">
        <v>23</v>
      </c>
      <c r="E12" s="3"/>
      <c r="F12" s="23"/>
      <c r="I12" s="23">
        <v>0.2</v>
      </c>
      <c r="J12" s="3" t="s">
        <v>14</v>
      </c>
      <c r="K12" s="22">
        <f t="shared" si="3"/>
        <v>8677.6859504132153</v>
      </c>
      <c r="L12" s="22">
        <f t="shared" si="4"/>
        <v>-50000</v>
      </c>
      <c r="M12" s="22">
        <f t="shared" si="5"/>
        <v>10000</v>
      </c>
      <c r="N12" s="22">
        <v>60000</v>
      </c>
    </row>
    <row r="13" spans="2:14" x14ac:dyDescent="0.25">
      <c r="C13" s="3"/>
      <c r="D13" s="21">
        <f>F5*G6+F10*G11+F15*G16+F20*G21</f>
        <v>10743.801652892556</v>
      </c>
      <c r="F13" s="23"/>
    </row>
    <row r="14" spans="2:14" x14ac:dyDescent="0.25">
      <c r="C14" s="3"/>
      <c r="F14" s="23"/>
      <c r="I14" s="23">
        <v>0.2</v>
      </c>
      <c r="J14" s="3" t="s">
        <v>11</v>
      </c>
      <c r="K14" s="22">
        <f>L14+M14/1.1+N14/1.1^2</f>
        <v>14462.809917355364</v>
      </c>
      <c r="L14" s="22">
        <v>-50000</v>
      </c>
      <c r="M14" s="22">
        <f>N16</f>
        <v>30000</v>
      </c>
      <c r="N14" s="22">
        <v>45000</v>
      </c>
    </row>
    <row r="15" spans="2:14" x14ac:dyDescent="0.25">
      <c r="C15" s="3"/>
      <c r="F15" s="23">
        <v>0.4</v>
      </c>
      <c r="G15" s="3" t="s">
        <v>13</v>
      </c>
      <c r="H15" s="3"/>
      <c r="I15" s="23">
        <v>0.2</v>
      </c>
      <c r="J15" s="3" t="s">
        <v>12</v>
      </c>
      <c r="K15" s="22">
        <f t="shared" ref="K15:K17" si="6">L15+M15/1.1+N15/1.1^2</f>
        <v>-14462.809917355375</v>
      </c>
      <c r="L15" s="22">
        <f>L14</f>
        <v>-50000</v>
      </c>
      <c r="M15" s="22">
        <f>M14</f>
        <v>30000</v>
      </c>
      <c r="N15" s="22">
        <v>10000</v>
      </c>
    </row>
    <row r="16" spans="2:14" x14ac:dyDescent="0.25">
      <c r="C16" s="3"/>
      <c r="F16" s="23"/>
      <c r="G16" s="13">
        <f>I14*K14+I15*K15+I16*K16+I17*K17</f>
        <v>6198.3471074380122</v>
      </c>
      <c r="I16" s="23">
        <v>0.4</v>
      </c>
      <c r="J16" s="3" t="s">
        <v>13</v>
      </c>
      <c r="K16" s="22">
        <f t="shared" si="6"/>
        <v>2066.1157024793356</v>
      </c>
      <c r="L16" s="22">
        <f t="shared" ref="L16:L17" si="7">L15</f>
        <v>-50000</v>
      </c>
      <c r="M16" s="22">
        <f t="shared" ref="M16:M17" si="8">M15</f>
        <v>30000</v>
      </c>
      <c r="N16" s="22">
        <v>30000</v>
      </c>
    </row>
    <row r="17" spans="2:14" x14ac:dyDescent="0.25">
      <c r="C17" s="3"/>
      <c r="F17" s="23"/>
      <c r="I17" s="23">
        <v>0.2</v>
      </c>
      <c r="J17" s="3" t="s">
        <v>14</v>
      </c>
      <c r="K17" s="22">
        <f t="shared" si="6"/>
        <v>26859.504132231399</v>
      </c>
      <c r="L17" s="22">
        <f t="shared" si="7"/>
        <v>-50000</v>
      </c>
      <c r="M17" s="22">
        <f t="shared" si="8"/>
        <v>30000</v>
      </c>
      <c r="N17" s="22">
        <v>60000</v>
      </c>
    </row>
    <row r="18" spans="2:14" x14ac:dyDescent="0.25">
      <c r="C18" s="3"/>
      <c r="F18" s="23"/>
    </row>
    <row r="19" spans="2:14" x14ac:dyDescent="0.25">
      <c r="C19" s="3"/>
      <c r="F19" s="23"/>
      <c r="I19" s="23">
        <v>0.2</v>
      </c>
      <c r="J19" s="3" t="s">
        <v>11</v>
      </c>
      <c r="K19" s="22">
        <f>L19+M19/1.1+N19/1.1^2</f>
        <v>41735.537190082636</v>
      </c>
      <c r="L19" s="22">
        <v>-50000</v>
      </c>
      <c r="M19" s="22">
        <f>N22</f>
        <v>60000</v>
      </c>
      <c r="N19" s="22">
        <v>45000</v>
      </c>
    </row>
    <row r="20" spans="2:14" x14ac:dyDescent="0.25">
      <c r="C20" s="3"/>
      <c r="F20" s="23">
        <v>0.2</v>
      </c>
      <c r="G20" s="3" t="s">
        <v>14</v>
      </c>
      <c r="H20" s="3"/>
      <c r="I20" s="23">
        <v>0.2</v>
      </c>
      <c r="J20" s="3" t="s">
        <v>12</v>
      </c>
      <c r="K20" s="22">
        <f t="shared" ref="K20:K22" si="9">L20+M20/1.1+N20/1.1^2</f>
        <v>12809.917355371897</v>
      </c>
      <c r="L20" s="22">
        <f>L19</f>
        <v>-50000</v>
      </c>
      <c r="M20" s="22">
        <f>M19</f>
        <v>60000</v>
      </c>
      <c r="N20" s="22">
        <v>10000</v>
      </c>
    </row>
    <row r="21" spans="2:14" x14ac:dyDescent="0.25">
      <c r="C21" s="3"/>
      <c r="G21" s="13">
        <f>I19*K19+I20*K20+I21*K21+I22*K22</f>
        <v>33471.074380165286</v>
      </c>
      <c r="I21" s="23">
        <v>0.4</v>
      </c>
      <c r="J21" s="3" t="s">
        <v>13</v>
      </c>
      <c r="K21" s="22">
        <f t="shared" si="9"/>
        <v>29338.842975206608</v>
      </c>
      <c r="L21" s="22">
        <f t="shared" ref="L21:L22" si="10">L20</f>
        <v>-50000</v>
      </c>
      <c r="M21" s="22">
        <f t="shared" ref="M21:M22" si="11">M20</f>
        <v>60000</v>
      </c>
      <c r="N21" s="22">
        <v>30000</v>
      </c>
    </row>
    <row r="22" spans="2:14" ht="15.75" thickBot="1" x14ac:dyDescent="0.3">
      <c r="C22" s="3"/>
      <c r="I22" s="23">
        <v>0.2</v>
      </c>
      <c r="J22" s="3" t="s">
        <v>14</v>
      </c>
      <c r="K22" s="22">
        <f t="shared" si="9"/>
        <v>54132.231404958671</v>
      </c>
      <c r="L22" s="22">
        <f t="shared" si="10"/>
        <v>-50000</v>
      </c>
      <c r="M22" s="22">
        <f t="shared" si="11"/>
        <v>60000</v>
      </c>
      <c r="N22" s="22">
        <v>60000</v>
      </c>
    </row>
    <row r="23" spans="2:14" ht="15.75" thickBot="1" x14ac:dyDescent="0.3">
      <c r="B23" s="10"/>
      <c r="C23" s="3"/>
      <c r="H23" s="27"/>
      <c r="I23" s="28"/>
      <c r="J23" s="27"/>
      <c r="K23" s="29"/>
      <c r="L23" s="29"/>
      <c r="M23" s="29"/>
      <c r="N23" s="29"/>
    </row>
    <row r="24" spans="2:14" x14ac:dyDescent="0.25">
      <c r="B24" s="13">
        <f>MAX(D13:D34)</f>
        <v>10743.801652892556</v>
      </c>
      <c r="C24" s="3"/>
      <c r="H24" s="27"/>
      <c r="I24" s="28"/>
      <c r="J24" s="27"/>
      <c r="K24" s="29"/>
      <c r="L24" s="29"/>
      <c r="M24" s="29"/>
      <c r="N24" s="29"/>
    </row>
    <row r="25" spans="2:14" x14ac:dyDescent="0.25">
      <c r="C25" s="3"/>
      <c r="I25" s="23">
        <v>0.2</v>
      </c>
      <c r="J25" s="3" t="s">
        <v>11</v>
      </c>
      <c r="K25" s="22">
        <f>L25+M25/1.1+N25/1.1^2</f>
        <v>9710.7438016528868</v>
      </c>
      <c r="L25" s="22">
        <v>-25000</v>
      </c>
      <c r="M25" s="22">
        <f>N25</f>
        <v>20000</v>
      </c>
      <c r="N25" s="22">
        <v>20000</v>
      </c>
    </row>
    <row r="26" spans="2:14" x14ac:dyDescent="0.25">
      <c r="C26" s="3"/>
      <c r="F26" s="23">
        <v>0.2</v>
      </c>
      <c r="G26" s="3" t="s">
        <v>11</v>
      </c>
      <c r="H26" s="3"/>
      <c r="I26" s="23">
        <v>0.2</v>
      </c>
      <c r="J26" s="3" t="s">
        <v>12</v>
      </c>
      <c r="K26" s="22">
        <f t="shared" ref="K26:K28" si="12">L26+M26/1.1+N26/1.1^2</f>
        <v>1446.2809917355335</v>
      </c>
      <c r="L26" s="22">
        <f>L25</f>
        <v>-25000</v>
      </c>
      <c r="M26" s="22">
        <f>M25</f>
        <v>20000</v>
      </c>
      <c r="N26" s="22">
        <v>10000</v>
      </c>
    </row>
    <row r="27" spans="2:14" x14ac:dyDescent="0.25">
      <c r="C27" s="3"/>
      <c r="F27" s="23"/>
      <c r="G27" s="13">
        <f>I25*K25+I26*K26+I27*K27+I28*K28</f>
        <v>8057.8512396694168</v>
      </c>
      <c r="I27" s="23">
        <v>0.4</v>
      </c>
      <c r="J27" s="3" t="s">
        <v>13</v>
      </c>
      <c r="K27" s="22">
        <f t="shared" si="12"/>
        <v>9710.7438016528868</v>
      </c>
      <c r="L27" s="22">
        <f t="shared" ref="L27:L28" si="13">L26</f>
        <v>-25000</v>
      </c>
      <c r="M27" s="22">
        <f t="shared" ref="M27:M28" si="14">M26</f>
        <v>20000</v>
      </c>
      <c r="N27" s="22">
        <v>20000</v>
      </c>
    </row>
    <row r="28" spans="2:14" x14ac:dyDescent="0.25">
      <c r="C28" s="3"/>
      <c r="F28" s="23"/>
      <c r="I28" s="23">
        <v>0.2</v>
      </c>
      <c r="J28" s="3" t="s">
        <v>14</v>
      </c>
      <c r="K28" s="22">
        <f t="shared" si="12"/>
        <v>9710.7438016528868</v>
      </c>
      <c r="L28" s="22">
        <f t="shared" si="13"/>
        <v>-25000</v>
      </c>
      <c r="M28" s="22">
        <f t="shared" si="14"/>
        <v>20000</v>
      </c>
      <c r="N28" s="22">
        <v>20000</v>
      </c>
    </row>
    <row r="29" spans="2:14" x14ac:dyDescent="0.25">
      <c r="C29" s="3"/>
      <c r="F29" s="23"/>
      <c r="H29" s="27"/>
      <c r="I29" s="28"/>
      <c r="J29" s="27"/>
      <c r="K29" s="29"/>
      <c r="L29" s="29"/>
      <c r="M29" s="29"/>
      <c r="N29" s="29"/>
    </row>
    <row r="30" spans="2:14" x14ac:dyDescent="0.25">
      <c r="C30" s="3"/>
      <c r="F30" s="23"/>
      <c r="I30" s="23">
        <v>0.2</v>
      </c>
      <c r="J30" s="3" t="s">
        <v>11</v>
      </c>
      <c r="K30" s="22">
        <f>L30+M30/1.1+N30/1.1^2</f>
        <v>619.83471074379668</v>
      </c>
      <c r="L30" s="22">
        <f>L28</f>
        <v>-25000</v>
      </c>
      <c r="M30" s="22">
        <f>N31</f>
        <v>10000</v>
      </c>
      <c r="N30" s="22">
        <f>N25</f>
        <v>20000</v>
      </c>
    </row>
    <row r="31" spans="2:14" x14ac:dyDescent="0.25">
      <c r="C31" s="3"/>
      <c r="F31" s="23">
        <v>0.2</v>
      </c>
      <c r="G31" s="3" t="s">
        <v>12</v>
      </c>
      <c r="H31" s="3"/>
      <c r="I31" s="23">
        <v>0.2</v>
      </c>
      <c r="J31" s="3" t="s">
        <v>12</v>
      </c>
      <c r="K31" s="22">
        <f t="shared" ref="K31:K33" si="15">L31+M31/1.1+N31/1.1^2</f>
        <v>-7644.6280991735566</v>
      </c>
      <c r="L31" s="22">
        <f>L30</f>
        <v>-25000</v>
      </c>
      <c r="M31" s="22">
        <f>M30</f>
        <v>10000</v>
      </c>
      <c r="N31" s="22">
        <f>N26</f>
        <v>10000</v>
      </c>
    </row>
    <row r="32" spans="2:14" x14ac:dyDescent="0.25">
      <c r="C32" s="3"/>
      <c r="F32" s="23"/>
      <c r="G32" s="13">
        <f>I30*K30+I31*K31+I32*K32+I33*K33</f>
        <v>-1033.0578512396742</v>
      </c>
      <c r="I32" s="23">
        <v>0.4</v>
      </c>
      <c r="J32" s="3" t="s">
        <v>13</v>
      </c>
      <c r="K32" s="22">
        <f t="shared" si="15"/>
        <v>619.83471074379668</v>
      </c>
      <c r="L32" s="22">
        <f t="shared" ref="L32:L33" si="16">L31</f>
        <v>-25000</v>
      </c>
      <c r="M32" s="22">
        <f t="shared" ref="M32:M33" si="17">M31</f>
        <v>10000</v>
      </c>
      <c r="N32" s="22">
        <f>N27</f>
        <v>20000</v>
      </c>
    </row>
    <row r="33" spans="3:14" x14ac:dyDescent="0.25">
      <c r="C33" s="3"/>
      <c r="D33" s="25" t="s">
        <v>24</v>
      </c>
      <c r="E33" s="3"/>
      <c r="F33" s="23"/>
      <c r="I33" s="23">
        <v>0.2</v>
      </c>
      <c r="J33" s="3" t="s">
        <v>14</v>
      </c>
      <c r="K33" s="22">
        <f t="shared" si="15"/>
        <v>619.83471074379668</v>
      </c>
      <c r="L33" s="22">
        <f t="shared" si="16"/>
        <v>-25000</v>
      </c>
      <c r="M33" s="22">
        <f t="shared" si="17"/>
        <v>10000</v>
      </c>
      <c r="N33" s="22">
        <f>N28</f>
        <v>20000</v>
      </c>
    </row>
    <row r="34" spans="3:14" x14ac:dyDescent="0.25">
      <c r="D34" s="21">
        <f>F26*G27+F31*G32+F36*G37+F41*G42</f>
        <v>6239.6694214875988</v>
      </c>
      <c r="F34" s="23"/>
      <c r="H34" s="27"/>
      <c r="I34" s="28"/>
      <c r="J34" s="27"/>
      <c r="K34" s="29"/>
      <c r="L34" s="29"/>
      <c r="M34" s="29"/>
      <c r="N34" s="29"/>
    </row>
    <row r="35" spans="3:14" x14ac:dyDescent="0.25">
      <c r="F35" s="23"/>
      <c r="I35" s="23">
        <v>0.2</v>
      </c>
      <c r="J35" s="3" t="s">
        <v>11</v>
      </c>
      <c r="K35" s="22">
        <f>L35+M35/1.1+N35/1.1^2</f>
        <v>9710.7438016528868</v>
      </c>
      <c r="L35" s="22">
        <f>L33</f>
        <v>-25000</v>
      </c>
      <c r="M35" s="22">
        <f>N37</f>
        <v>20000</v>
      </c>
      <c r="N35" s="22">
        <f>N30</f>
        <v>20000</v>
      </c>
    </row>
    <row r="36" spans="3:14" x14ac:dyDescent="0.25">
      <c r="F36" s="23">
        <v>0.4</v>
      </c>
      <c r="G36" s="3" t="s">
        <v>13</v>
      </c>
      <c r="H36" s="3"/>
      <c r="I36" s="23">
        <v>0.2</v>
      </c>
      <c r="J36" s="3" t="s">
        <v>12</v>
      </c>
      <c r="K36" s="22">
        <f t="shared" ref="K36:K38" si="18">L36+M36/1.1+N36/1.1^2</f>
        <v>1446.2809917355335</v>
      </c>
      <c r="L36" s="22">
        <f>L35</f>
        <v>-25000</v>
      </c>
      <c r="M36" s="22">
        <f>M35</f>
        <v>20000</v>
      </c>
      <c r="N36" s="22">
        <f>N31</f>
        <v>10000</v>
      </c>
    </row>
    <row r="37" spans="3:14" x14ac:dyDescent="0.25">
      <c r="F37" s="23"/>
      <c r="G37" s="13">
        <f>I35*K35+I36*K36+I37*K37+I38*K38</f>
        <v>8057.8512396694168</v>
      </c>
      <c r="I37" s="23">
        <v>0.4</v>
      </c>
      <c r="J37" s="3" t="s">
        <v>13</v>
      </c>
      <c r="K37" s="22">
        <f t="shared" si="18"/>
        <v>9710.7438016528868</v>
      </c>
      <c r="L37" s="22">
        <f t="shared" ref="L37:L38" si="19">L36</f>
        <v>-25000</v>
      </c>
      <c r="M37" s="22">
        <f t="shared" ref="M37:M38" si="20">M36</f>
        <v>20000</v>
      </c>
      <c r="N37" s="22">
        <f>N32</f>
        <v>20000</v>
      </c>
    </row>
    <row r="38" spans="3:14" x14ac:dyDescent="0.25">
      <c r="F38" s="23"/>
      <c r="I38" s="23">
        <v>0.2</v>
      </c>
      <c r="J38" s="3" t="s">
        <v>14</v>
      </c>
      <c r="K38" s="22">
        <f t="shared" si="18"/>
        <v>9710.7438016528868</v>
      </c>
      <c r="L38" s="22">
        <f t="shared" si="19"/>
        <v>-25000</v>
      </c>
      <c r="M38" s="22">
        <f t="shared" si="20"/>
        <v>20000</v>
      </c>
      <c r="N38" s="22">
        <f>N33</f>
        <v>20000</v>
      </c>
    </row>
    <row r="39" spans="3:14" x14ac:dyDescent="0.25">
      <c r="F39" s="23"/>
      <c r="H39" s="27"/>
      <c r="I39" s="28"/>
      <c r="J39" s="27"/>
      <c r="K39" s="29"/>
      <c r="L39" s="29"/>
      <c r="M39" s="29"/>
      <c r="N39" s="29"/>
    </row>
    <row r="40" spans="3:14" x14ac:dyDescent="0.25">
      <c r="F40" s="23"/>
      <c r="I40" s="23">
        <v>0.2</v>
      </c>
      <c r="J40" s="3" t="s">
        <v>11</v>
      </c>
      <c r="K40" s="22">
        <f>L40+M40/1.1+N40/1.1^2</f>
        <v>9710.7438016528868</v>
      </c>
      <c r="L40" s="22">
        <f>L38</f>
        <v>-25000</v>
      </c>
      <c r="M40" s="22">
        <f>N43</f>
        <v>20000</v>
      </c>
      <c r="N40" s="22">
        <f>N35</f>
        <v>20000</v>
      </c>
    </row>
    <row r="41" spans="3:14" x14ac:dyDescent="0.25">
      <c r="F41" s="23">
        <v>0.2</v>
      </c>
      <c r="G41" s="3" t="s">
        <v>14</v>
      </c>
      <c r="H41" s="3"/>
      <c r="I41" s="23">
        <v>0.2</v>
      </c>
      <c r="J41" s="3" t="s">
        <v>12</v>
      </c>
      <c r="K41" s="22">
        <f t="shared" ref="K41:K43" si="21">L41+M41/1.1+N41/1.1^2</f>
        <v>1446.2809917355335</v>
      </c>
      <c r="L41" s="22">
        <f>L40</f>
        <v>-25000</v>
      </c>
      <c r="M41" s="22">
        <f>M40</f>
        <v>20000</v>
      </c>
      <c r="N41" s="22">
        <f>N36</f>
        <v>10000</v>
      </c>
    </row>
    <row r="42" spans="3:14" x14ac:dyDescent="0.25">
      <c r="G42" s="13">
        <f>I40*K40+I41*K41+I42*K42+I43*K43</f>
        <v>8057.8512396694168</v>
      </c>
      <c r="I42" s="23">
        <v>0.4</v>
      </c>
      <c r="J42" s="3" t="s">
        <v>13</v>
      </c>
      <c r="K42" s="22">
        <f t="shared" si="21"/>
        <v>9710.7438016528868</v>
      </c>
      <c r="L42" s="22">
        <f t="shared" ref="L42:L43" si="22">L41</f>
        <v>-25000</v>
      </c>
      <c r="M42" s="22">
        <f t="shared" ref="M42:M43" si="23">M41</f>
        <v>20000</v>
      </c>
      <c r="N42" s="22">
        <f>N37</f>
        <v>20000</v>
      </c>
    </row>
    <row r="43" spans="3:14" x14ac:dyDescent="0.25">
      <c r="I43" s="23">
        <v>0.2</v>
      </c>
      <c r="J43" s="3" t="s">
        <v>14</v>
      </c>
      <c r="K43" s="22">
        <f t="shared" si="21"/>
        <v>9710.7438016528868</v>
      </c>
      <c r="L43" s="22">
        <f t="shared" si="22"/>
        <v>-25000</v>
      </c>
      <c r="M43" s="22">
        <f t="shared" si="23"/>
        <v>20000</v>
      </c>
      <c r="N43" s="22">
        <f>N38</f>
        <v>20000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G2" sqref="G2"/>
    </sheetView>
  </sheetViews>
  <sheetFormatPr defaultRowHeight="15" x14ac:dyDescent="0.25"/>
  <cols>
    <col min="1" max="1" width="9.28515625" bestFit="1" customWidth="1"/>
    <col min="2" max="2" width="4.5703125" customWidth="1"/>
    <col min="3" max="3" width="3.42578125" customWidth="1"/>
    <col min="4" max="4" width="8.85546875" style="13"/>
    <col min="8" max="8" width="9.42578125" style="13" bestFit="1" customWidth="1"/>
    <col min="9" max="9" width="11.7109375" style="13" bestFit="1" customWidth="1"/>
    <col min="10" max="10" width="10.85546875" style="13" bestFit="1" customWidth="1"/>
  </cols>
  <sheetData>
    <row r="1" spans="1:10" x14ac:dyDescent="0.25">
      <c r="G1" s="7" t="s">
        <v>21</v>
      </c>
      <c r="H1" s="11" t="s">
        <v>4</v>
      </c>
      <c r="I1" s="11" t="s">
        <v>5</v>
      </c>
      <c r="J1" s="11" t="s">
        <v>6</v>
      </c>
    </row>
    <row r="3" spans="1:10" x14ac:dyDescent="0.25">
      <c r="C3" s="17"/>
      <c r="D3" s="18" t="s">
        <v>20</v>
      </c>
      <c r="E3" s="17"/>
      <c r="F3" s="19">
        <v>1</v>
      </c>
      <c r="G3" s="17" t="s">
        <v>19</v>
      </c>
      <c r="H3" s="18">
        <f>I3+J3/1.06</f>
        <v>2744.1509433962256</v>
      </c>
      <c r="I3" s="18">
        <f>-112*85</f>
        <v>-9520</v>
      </c>
      <c r="J3" s="18">
        <v>13000</v>
      </c>
    </row>
    <row r="4" spans="1:10" x14ac:dyDescent="0.25">
      <c r="C4" s="17"/>
      <c r="D4" s="13">
        <f>F3*H3</f>
        <v>2744.1509433962256</v>
      </c>
      <c r="F4" s="1"/>
    </row>
    <row r="5" spans="1:10" x14ac:dyDescent="0.25">
      <c r="C5" s="17"/>
      <c r="F5" s="1"/>
    </row>
    <row r="6" spans="1:10" ht="15.75" thickBot="1" x14ac:dyDescent="0.3">
      <c r="C6" s="17"/>
      <c r="F6" s="1"/>
    </row>
    <row r="7" spans="1:10" ht="15.75" thickBot="1" x14ac:dyDescent="0.3">
      <c r="A7" s="20"/>
      <c r="B7" s="17"/>
      <c r="C7" s="17"/>
      <c r="D7" s="18" t="s">
        <v>17</v>
      </c>
      <c r="E7" s="17"/>
      <c r="F7" s="19">
        <v>0.55000000000000004</v>
      </c>
      <c r="G7" s="17" t="s">
        <v>15</v>
      </c>
      <c r="H7" s="18">
        <f>I7+J7/1.06</f>
        <v>4458.566037735849</v>
      </c>
      <c r="I7" s="18">
        <f>-112*36</f>
        <v>-4032</v>
      </c>
      <c r="J7" s="18">
        <v>9000</v>
      </c>
    </row>
    <row r="8" spans="1:10" x14ac:dyDescent="0.25">
      <c r="A8" s="2">
        <f>MAX(D4:D12)</f>
        <v>3184.9811320754716</v>
      </c>
      <c r="C8" s="17"/>
      <c r="D8" s="13">
        <f>F7*H7+F8*H8</f>
        <v>3184.9811320754716</v>
      </c>
      <c r="F8" s="19">
        <f>1-F7</f>
        <v>0.44999999999999996</v>
      </c>
      <c r="G8" s="17" t="s">
        <v>16</v>
      </c>
      <c r="H8" s="18">
        <f>I8+J8/1.06</f>
        <v>1628.3773584905657</v>
      </c>
      <c r="I8" s="18">
        <f>-112*36</f>
        <v>-4032</v>
      </c>
      <c r="J8" s="18">
        <v>6000</v>
      </c>
    </row>
    <row r="9" spans="1:10" x14ac:dyDescent="0.25">
      <c r="C9" s="17"/>
    </row>
    <row r="10" spans="1:10" x14ac:dyDescent="0.25">
      <c r="C10" s="17"/>
    </row>
    <row r="11" spans="1:10" x14ac:dyDescent="0.25">
      <c r="C11" s="17"/>
      <c r="D11" s="18" t="s">
        <v>18</v>
      </c>
      <c r="E11" s="17"/>
      <c r="F11" s="19">
        <v>0.8</v>
      </c>
      <c r="G11" s="17" t="s">
        <v>15</v>
      </c>
      <c r="H11" s="18">
        <f>I11+J11/1.06</f>
        <v>3622.9433962264138</v>
      </c>
      <c r="I11" s="18">
        <f>-112*94</f>
        <v>-10528</v>
      </c>
      <c r="J11" s="18">
        <v>15000</v>
      </c>
    </row>
    <row r="12" spans="1:10" x14ac:dyDescent="0.25">
      <c r="D12" s="13">
        <f>F11*H11+F12*H12</f>
        <v>3056.9056603773574</v>
      </c>
      <c r="F12" s="19">
        <f>1-F11</f>
        <v>0.19999999999999996</v>
      </c>
      <c r="G12" s="17" t="s">
        <v>16</v>
      </c>
      <c r="H12" s="18">
        <f>I12+J12/1.06</f>
        <v>792.75471698113142</v>
      </c>
      <c r="I12" s="18">
        <f>-112*94</f>
        <v>-10528</v>
      </c>
      <c r="J12" s="18">
        <v>12000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questão 1</vt:lpstr>
      <vt:lpstr>questão 2</vt:lpstr>
      <vt:lpstr>questão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Roberto Arruda de Souza Lima</cp:lastModifiedBy>
  <dcterms:created xsi:type="dcterms:W3CDTF">2020-05-22T23:01:02Z</dcterms:created>
  <dcterms:modified xsi:type="dcterms:W3CDTF">2020-10-13T17:53:39Z</dcterms:modified>
</cp:coreProperties>
</file>