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2/2020/FINANCAS/1. - FINANCAS DA FIRMA/"/>
    </mc:Choice>
  </mc:AlternateContent>
  <xr:revisionPtr revIDLastSave="0" documentId="8_{6BAAE6F8-ADEF-9743-BCF4-0DD24DE1ACE7}" xr6:coauthVersionLast="45" xr6:coauthVersionMax="45" xr10:uidLastSave="{00000000-0000-0000-0000-000000000000}"/>
  <bookViews>
    <workbookView xWindow="780" yWindow="960" windowWidth="27640" windowHeight="16060" xr2:uid="{C5FEA8FC-CD43-5E44-A51C-1FBE25D45D2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G39" i="1" s="1"/>
  <c r="D21" i="1"/>
  <c r="G23" i="1" s="1"/>
  <c r="G19" i="1"/>
  <c r="C18" i="1"/>
  <c r="G15" i="1"/>
  <c r="C10" i="1"/>
  <c r="C22" i="1" s="1"/>
  <c r="G5" i="1"/>
  <c r="C5" i="1"/>
  <c r="D5" i="1" s="1"/>
  <c r="D4" i="1"/>
  <c r="C4" i="1"/>
  <c r="C3" i="1"/>
  <c r="D3" i="1" s="1"/>
  <c r="C19" i="1" l="1"/>
  <c r="C20" i="1" s="1"/>
  <c r="D20" i="1" s="1"/>
  <c r="D22" i="1" s="1"/>
  <c r="G7" i="1" s="1"/>
  <c r="D10" i="1"/>
  <c r="G4" i="1"/>
  <c r="G6" i="1" s="1"/>
  <c r="C6" i="1"/>
  <c r="D6" i="1" l="1"/>
  <c r="C9" i="1"/>
  <c r="G9" i="1"/>
  <c r="G14" i="1" s="1"/>
  <c r="G16" i="1" s="1"/>
  <c r="G22" i="1" l="1"/>
  <c r="G24" i="1" s="1"/>
  <c r="G20" i="1"/>
  <c r="G21" i="1" s="1"/>
  <c r="C11" i="1"/>
  <c r="D9" i="1"/>
  <c r="D11" i="1" l="1"/>
  <c r="E11" i="1"/>
  <c r="DP30" i="1"/>
  <c r="DL30" i="1"/>
  <c r="DH30" i="1"/>
  <c r="DD30" i="1"/>
  <c r="CZ30" i="1"/>
  <c r="CV30" i="1"/>
  <c r="CR30" i="1"/>
  <c r="CN30" i="1"/>
  <c r="CJ30" i="1"/>
  <c r="CF30" i="1"/>
  <c r="CB30" i="1"/>
  <c r="BX30" i="1"/>
  <c r="BT30" i="1"/>
  <c r="BP30" i="1"/>
  <c r="BL30" i="1"/>
  <c r="BH30" i="1"/>
  <c r="BD30" i="1"/>
  <c r="AZ30" i="1"/>
  <c r="AV30" i="1"/>
  <c r="AR30" i="1"/>
  <c r="AN30" i="1"/>
  <c r="AJ30" i="1"/>
  <c r="AF30" i="1"/>
  <c r="AB30" i="1"/>
  <c r="X30" i="1"/>
  <c r="T30" i="1"/>
  <c r="P30" i="1"/>
  <c r="L30" i="1"/>
  <c r="H30" i="1"/>
  <c r="DM30" i="1"/>
  <c r="DO30" i="1"/>
  <c r="DK30" i="1"/>
  <c r="DG30" i="1"/>
  <c r="DC30" i="1"/>
  <c r="CY30" i="1"/>
  <c r="CU30" i="1"/>
  <c r="CQ30" i="1"/>
  <c r="CM30" i="1"/>
  <c r="CI30" i="1"/>
  <c r="CE30" i="1"/>
  <c r="CA30" i="1"/>
  <c r="BW30" i="1"/>
  <c r="BS30" i="1"/>
  <c r="BO30" i="1"/>
  <c r="BK30" i="1"/>
  <c r="BG30" i="1"/>
  <c r="BC30" i="1"/>
  <c r="AY30" i="1"/>
  <c r="AU30" i="1"/>
  <c r="AQ30" i="1"/>
  <c r="AM30" i="1"/>
  <c r="AI30" i="1"/>
  <c r="AE30" i="1"/>
  <c r="AA30" i="1"/>
  <c r="W30" i="1"/>
  <c r="S30" i="1"/>
  <c r="O30" i="1"/>
  <c r="K30" i="1"/>
  <c r="DQ30" i="1"/>
  <c r="DR30" i="1"/>
  <c r="DN30" i="1"/>
  <c r="DJ30" i="1"/>
  <c r="DF30" i="1"/>
  <c r="DB30" i="1"/>
  <c r="CX30" i="1"/>
  <c r="CT30" i="1"/>
  <c r="CP30" i="1"/>
  <c r="CL30" i="1"/>
  <c r="CH30" i="1"/>
  <c r="CD30" i="1"/>
  <c r="BZ30" i="1"/>
  <c r="BV30" i="1"/>
  <c r="BR30" i="1"/>
  <c r="BN30" i="1"/>
  <c r="BJ30" i="1"/>
  <c r="BF30" i="1"/>
  <c r="BB30" i="1"/>
  <c r="AX30" i="1"/>
  <c r="AT30" i="1"/>
  <c r="AP30" i="1"/>
  <c r="AL30" i="1"/>
  <c r="AH30" i="1"/>
  <c r="AD30" i="1"/>
  <c r="Z30" i="1"/>
  <c r="V30" i="1"/>
  <c r="R30" i="1"/>
  <c r="N30" i="1"/>
  <c r="J30" i="1"/>
  <c r="G25" i="1"/>
  <c r="DI30" i="1"/>
  <c r="CS30" i="1"/>
  <c r="CC30" i="1"/>
  <c r="BM30" i="1"/>
  <c r="AW30" i="1"/>
  <c r="AG30" i="1"/>
  <c r="Q30" i="1"/>
  <c r="DE30" i="1"/>
  <c r="CO30" i="1"/>
  <c r="BY30" i="1"/>
  <c r="BI30" i="1"/>
  <c r="AS30" i="1"/>
  <c r="AC30" i="1"/>
  <c r="M30" i="1"/>
  <c r="DA30" i="1"/>
  <c r="CK30" i="1"/>
  <c r="BU30" i="1"/>
  <c r="BE30" i="1"/>
  <c r="AO30" i="1"/>
  <c r="Y30" i="1"/>
  <c r="I30" i="1"/>
  <c r="CW30" i="1"/>
  <c r="CG30" i="1"/>
  <c r="BQ30" i="1"/>
  <c r="BA30" i="1"/>
  <c r="AK30" i="1"/>
  <c r="U30" i="1"/>
  <c r="H39" i="1" l="1"/>
  <c r="G33" i="1"/>
  <c r="I39" i="1" l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BG39" i="1" s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CL39" i="1" s="1"/>
  <c r="CM39" i="1" s="1"/>
  <c r="CN39" i="1" s="1"/>
  <c r="CO39" i="1" s="1"/>
  <c r="CP39" i="1" s="1"/>
  <c r="CQ39" i="1" s="1"/>
  <c r="CR39" i="1" s="1"/>
  <c r="CS39" i="1" s="1"/>
  <c r="CT39" i="1" s="1"/>
  <c r="CU39" i="1" s="1"/>
  <c r="CV39" i="1" s="1"/>
  <c r="CW39" i="1" s="1"/>
  <c r="CX39" i="1" s="1"/>
  <c r="CY39" i="1" s="1"/>
  <c r="CZ39" i="1" s="1"/>
  <c r="DA39" i="1" s="1"/>
  <c r="DB39" i="1" s="1"/>
  <c r="DC39" i="1" s="1"/>
  <c r="DD39" i="1" s="1"/>
  <c r="DE39" i="1" s="1"/>
  <c r="DF39" i="1" s="1"/>
  <c r="DG39" i="1" s="1"/>
  <c r="DH39" i="1" s="1"/>
  <c r="DI39" i="1" s="1"/>
  <c r="DJ39" i="1" s="1"/>
  <c r="DK39" i="1" s="1"/>
  <c r="DL39" i="1" s="1"/>
  <c r="DM39" i="1" s="1"/>
  <c r="DN39" i="1" s="1"/>
  <c r="DO39" i="1" s="1"/>
  <c r="DP39" i="1" s="1"/>
  <c r="DQ39" i="1" s="1"/>
  <c r="DR39" i="1" s="1"/>
  <c r="DS39" i="1" s="1"/>
  <c r="DT39" i="1" s="1"/>
  <c r="DU39" i="1" s="1"/>
  <c r="DV39" i="1" s="1"/>
  <c r="DW39" i="1" s="1"/>
  <c r="DX39" i="1" s="1"/>
  <c r="DY39" i="1" s="1"/>
  <c r="DZ39" i="1" s="1"/>
  <c r="EA39" i="1" s="1"/>
  <c r="EB39" i="1" s="1"/>
  <c r="EC39" i="1" s="1"/>
  <c r="ED39" i="1" s="1"/>
  <c r="EE39" i="1" s="1"/>
  <c r="EF39" i="1" s="1"/>
  <c r="EG39" i="1" s="1"/>
  <c r="EH39" i="1" s="1"/>
  <c r="G42" i="1" l="1"/>
</calcChain>
</file>

<file path=xl/sharedStrings.xml><?xml version="1.0" encoding="utf-8"?>
<sst xmlns="http://schemas.openxmlformats.org/spreadsheetml/2006/main" count="52" uniqueCount="48">
  <si>
    <t>R$/MÊS</t>
  </si>
  <si>
    <t>Margem total da empresa</t>
  </si>
  <si>
    <t>Faturamento</t>
  </si>
  <si>
    <t>DRE</t>
  </si>
  <si>
    <t>Imposto (-)</t>
  </si>
  <si>
    <t>(+) RECEITA BRUTA</t>
  </si>
  <si>
    <t>Custo variável (-)</t>
  </si>
  <si>
    <t>(-) IMPOSTOS</t>
  </si>
  <si>
    <t>Margem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</si>
  <si>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</si>
  <si>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</rPr>
      <t>depreciação</t>
    </r>
    <r>
      <rPr>
        <sz val="10"/>
        <rFont val="Cambria"/>
      </rPr>
      <t xml:space="preserve"> econômica/financeira/real) maq e eqptos e etc...E A QUESTÃO DE CALCULAR CPV incluindo DEPf.</t>
    </r>
  </si>
  <si>
    <t>Resultado econômico</t>
  </si>
  <si>
    <t>[(DEPRECIAÇÕES] O PROBLEMA QUE NA CONTABILIDADE FINANCEIRA OS SENTIDOS SÃO TRATADOS COMO IGUAIS......DEPf = DEP contábil</t>
  </si>
  <si>
    <t>(=) LUCRO BRUTO</t>
  </si>
  <si>
    <t>Custo fixo (-)</t>
  </si>
  <si>
    <t>(-) DESPESAS OPERACIONAIS</t>
  </si>
  <si>
    <t>Resultado - EBITDA</t>
  </si>
  <si>
    <t>. Vendas (COMISSÕES, POR EXEMPLO)</t>
  </si>
  <si>
    <t>. Administrativas</t>
  </si>
  <si>
    <t>INVESTIMENTO</t>
  </si>
  <si>
    <t>. Gerais</t>
  </si>
  <si>
    <t>VIDA CONTÁBIL [ANOS]</t>
  </si>
  <si>
    <t>(=) LUCRO OPERACIONAL</t>
  </si>
  <si>
    <r>
      <t xml:space="preserve">(=) LUCRO LÍQUIDO, DEPOIS DO IR (LADIR) = </t>
    </r>
    <r>
      <rPr>
        <b/>
        <sz val="10"/>
        <rFont val="Cambria"/>
      </rPr>
      <t>EBITDA - IR</t>
    </r>
  </si>
  <si>
    <t>(+) DEPRECIAÇÃO (aquela que entrou no CPV; isto é, a DEPf)</t>
  </si>
  <si>
    <t>(-) depreciaçao gerencial</t>
  </si>
  <si>
    <t xml:space="preserve">(=) EBITDA (LAJIDA) </t>
  </si>
  <si>
    <t>CPV</t>
  </si>
  <si>
    <t>ROI</t>
  </si>
  <si>
    <t>CUSTOS VARIÁVEIS</t>
  </si>
  <si>
    <t>CUSTOS FIXOS</t>
  </si>
  <si>
    <t>(-) Depreciação/amortização/exaustão (contábil)</t>
  </si>
  <si>
    <t xml:space="preserve"> (=) LUCRO ANTES DO IR e CS (LAIR) - LUCRO TRIBUTÁVEL</t>
  </si>
  <si>
    <t>DEP</t>
  </si>
  <si>
    <t>(-) Provisão para IR e CS (30%)</t>
  </si>
  <si>
    <r>
      <t xml:space="preserve">(=) LUCRO  DEPOIS DO IR (LAIR) = </t>
    </r>
    <r>
      <rPr>
        <b/>
        <sz val="10"/>
        <rFont val="Cambria"/>
      </rPr>
      <t>EBITDA - IR</t>
    </r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</si>
  <si>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</si>
  <si>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 GERENCIAL/amortização/exaustão (contábil)</t>
  </si>
  <si>
    <t>(=) LUCRO FINAL</t>
  </si>
  <si>
    <t>os cf da fábrica estao incluidos no CPV</t>
  </si>
  <si>
    <t>(como se fossem os custos da fábrica que somados aos indiretos compõem os</t>
  </si>
  <si>
    <t>fluxo de caixa prospectivo (10 ANOS DE HORIZONTE DO PROJETO)</t>
  </si>
  <si>
    <t>CGF ou CGI que serao rateados nos produtos…</t>
  </si>
  <si>
    <t>TIR</t>
  </si>
  <si>
    <t>fluxo de caixa prospectivo (INFINITO HORIZONTE DO PROJETO)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</si>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</sst>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Cambria"/>
    </font>
    <font>
      <sz val="10"/>
      <name val="Cambria"/>
    </font>
    <font>
      <b/>
      <i/>
      <sz val="10"/>
      <name val="Cambria"/>
    </font>
    <font>
      <b/>
      <sz val="10"/>
      <name val="Cambria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4" xfId="0" applyFont="1" applyFill="1" applyBorder="1"/>
    <xf numFmtId="43" fontId="0" fillId="2" borderId="5" xfId="1" applyFont="1" applyFill="1" applyBorder="1"/>
    <xf numFmtId="164" fontId="4" fillId="4" borderId="3" xfId="2" applyNumberFormat="1" applyFont="1" applyFill="1" applyBorder="1"/>
    <xf numFmtId="0" fontId="5" fillId="0" borderId="0" xfId="0" applyFont="1" applyAlignment="1">
      <alignment vertical="center"/>
    </xf>
    <xf numFmtId="0" fontId="3" fillId="5" borderId="6" xfId="0" applyFont="1" applyFill="1" applyBorder="1"/>
    <xf numFmtId="43" fontId="0" fillId="2" borderId="0" xfId="0" applyNumberFormat="1" applyFill="1"/>
    <xf numFmtId="43" fontId="0" fillId="0" borderId="0" xfId="0" applyNumberFormat="1"/>
    <xf numFmtId="0" fontId="6" fillId="0" borderId="0" xfId="0" applyFont="1" applyAlignment="1">
      <alignment vertical="center"/>
    </xf>
    <xf numFmtId="0" fontId="3" fillId="5" borderId="7" xfId="0" applyFont="1" applyFill="1" applyBorder="1"/>
    <xf numFmtId="43" fontId="0" fillId="2" borderId="8" xfId="1" applyFont="1" applyFill="1" applyBorder="1"/>
    <xf numFmtId="0" fontId="3" fillId="6" borderId="4" xfId="0" applyFont="1" applyFill="1" applyBorder="1"/>
    <xf numFmtId="43" fontId="3" fillId="6" borderId="2" xfId="1" applyFont="1" applyFill="1" applyBorder="1"/>
    <xf numFmtId="0" fontId="3" fillId="6" borderId="6" xfId="0" applyFont="1" applyFill="1" applyBorder="1"/>
    <xf numFmtId="43" fontId="3" fillId="6" borderId="5" xfId="0" applyNumberFormat="1" applyFont="1" applyFill="1" applyBorder="1"/>
    <xf numFmtId="0" fontId="3" fillId="7" borderId="4" xfId="0" applyFont="1" applyFill="1" applyBorder="1"/>
    <xf numFmtId="43" fontId="0" fillId="2" borderId="2" xfId="1" applyFont="1" applyFill="1" applyBorder="1"/>
    <xf numFmtId="0" fontId="3" fillId="8" borderId="4" xfId="0" applyFont="1" applyFill="1" applyBorder="1"/>
    <xf numFmtId="43" fontId="3" fillId="8" borderId="2" xfId="0" applyNumberFormat="1" applyFont="1" applyFill="1" applyBorder="1"/>
    <xf numFmtId="43" fontId="0" fillId="2" borderId="0" xfId="1" applyFont="1" applyFill="1"/>
    <xf numFmtId="0" fontId="8" fillId="0" borderId="0" xfId="0" applyFont="1" applyAlignment="1">
      <alignment vertical="center"/>
    </xf>
    <xf numFmtId="164" fontId="0" fillId="0" borderId="0" xfId="2" applyNumberFormat="1" applyFont="1"/>
    <xf numFmtId="0" fontId="0" fillId="9" borderId="0" xfId="0" applyFill="1"/>
    <xf numFmtId="0" fontId="9" fillId="2" borderId="0" xfId="0" applyFont="1" applyFill="1"/>
    <xf numFmtId="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PRO%203363/EC%201%20-%20PIZZARIA%20professor%20resolvido%20COM%20SOLVER%202019012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tituicao econ"/>
      <sheetName val="QUESTÕES"/>
      <sheetName val="PREVISAO de demanda (temporais)"/>
      <sheetName val="PREVISÃO DEMANDA (causais)"/>
      <sheetName val="Consumo de materiais"/>
      <sheetName val="Custo de materiais"/>
      <sheetName val="Margem"/>
      <sheetName val="Resultado"/>
      <sheetName val="PE"/>
      <sheetName val="PED"/>
      <sheetName val="fluxo de caixa"/>
    </sheetNames>
    <sheetDataSet>
      <sheetData sheetId="0"/>
      <sheetData sheetId="1">
        <row r="28">
          <cell r="H28">
            <v>15000</v>
          </cell>
        </row>
      </sheetData>
      <sheetData sheetId="2"/>
      <sheetData sheetId="3"/>
      <sheetData sheetId="4"/>
      <sheetData sheetId="5"/>
      <sheetData sheetId="6">
        <row r="14">
          <cell r="D14">
            <v>69800</v>
          </cell>
          <cell r="F14">
            <v>12564</v>
          </cell>
          <cell r="G14">
            <v>39400</v>
          </cell>
        </row>
      </sheetData>
      <sheetData sheetId="7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C5703-D429-E146-893D-3B0C1F45E273}">
  <dimension ref="B1:EH48"/>
  <sheetViews>
    <sheetView tabSelected="1" workbookViewId="0">
      <selection activeCell="G16" sqref="G16"/>
    </sheetView>
  </sheetViews>
  <sheetFormatPr baseColWidth="10" defaultColWidth="9.1640625" defaultRowHeight="16"/>
  <cols>
    <col min="1" max="1" width="9" style="1" customWidth="1"/>
    <col min="2" max="2" width="20" style="1" bestFit="1" customWidth="1"/>
    <col min="3" max="3" width="10.83203125" style="1" bestFit="1" customWidth="1"/>
    <col min="4" max="4" width="11.1640625" style="1" bestFit="1" customWidth="1"/>
    <col min="5" max="5" width="14" style="1" bestFit="1" customWidth="1"/>
    <col min="6" max="6" width="12.33203125" style="1" bestFit="1" customWidth="1"/>
    <col min="7" max="7" width="12.1640625" style="1" bestFit="1" customWidth="1"/>
    <col min="8" max="8" width="10.1640625" style="1" bestFit="1" customWidth="1"/>
    <col min="9" max="9" width="10.6640625" style="1" customWidth="1"/>
    <col min="10" max="10" width="11.83203125" style="1" customWidth="1"/>
    <col min="11" max="17" width="9.83203125" style="1" bestFit="1" customWidth="1"/>
    <col min="18" max="19" width="10.1640625" style="1" bestFit="1" customWidth="1"/>
    <col min="20" max="137" width="9.1640625" style="1"/>
    <col min="138" max="138" width="10.1640625" style="1" bestFit="1" customWidth="1"/>
    <col min="139" max="256" width="9.1640625" style="1"/>
    <col min="257" max="257" width="9" style="1" customWidth="1"/>
    <col min="258" max="258" width="20" style="1" bestFit="1" customWidth="1"/>
    <col min="259" max="259" width="10.83203125" style="1" bestFit="1" customWidth="1"/>
    <col min="260" max="260" width="11.1640625" style="1" bestFit="1" customWidth="1"/>
    <col min="261" max="261" width="14" style="1" bestFit="1" customWidth="1"/>
    <col min="262" max="262" width="12.33203125" style="1" bestFit="1" customWidth="1"/>
    <col min="263" max="263" width="12.1640625" style="1" bestFit="1" customWidth="1"/>
    <col min="264" max="264" width="10.1640625" style="1" bestFit="1" customWidth="1"/>
    <col min="265" max="265" width="10.6640625" style="1" customWidth="1"/>
    <col min="266" max="266" width="11.83203125" style="1" customWidth="1"/>
    <col min="267" max="273" width="9.83203125" style="1" bestFit="1" customWidth="1"/>
    <col min="274" max="275" width="10.1640625" style="1" bestFit="1" customWidth="1"/>
    <col min="276" max="393" width="9.1640625" style="1"/>
    <col min="394" max="394" width="10.1640625" style="1" bestFit="1" customWidth="1"/>
    <col min="395" max="512" width="9.1640625" style="1"/>
    <col min="513" max="513" width="9" style="1" customWidth="1"/>
    <col min="514" max="514" width="20" style="1" bestFit="1" customWidth="1"/>
    <col min="515" max="515" width="10.83203125" style="1" bestFit="1" customWidth="1"/>
    <col min="516" max="516" width="11.1640625" style="1" bestFit="1" customWidth="1"/>
    <col min="517" max="517" width="14" style="1" bestFit="1" customWidth="1"/>
    <col min="518" max="518" width="12.33203125" style="1" bestFit="1" customWidth="1"/>
    <col min="519" max="519" width="12.1640625" style="1" bestFit="1" customWidth="1"/>
    <col min="520" max="520" width="10.1640625" style="1" bestFit="1" customWidth="1"/>
    <col min="521" max="521" width="10.6640625" style="1" customWidth="1"/>
    <col min="522" max="522" width="11.83203125" style="1" customWidth="1"/>
    <col min="523" max="529" width="9.83203125" style="1" bestFit="1" customWidth="1"/>
    <col min="530" max="531" width="10.1640625" style="1" bestFit="1" customWidth="1"/>
    <col min="532" max="649" width="9.1640625" style="1"/>
    <col min="650" max="650" width="10.1640625" style="1" bestFit="1" customWidth="1"/>
    <col min="651" max="768" width="9.1640625" style="1"/>
    <col min="769" max="769" width="9" style="1" customWidth="1"/>
    <col min="770" max="770" width="20" style="1" bestFit="1" customWidth="1"/>
    <col min="771" max="771" width="10.83203125" style="1" bestFit="1" customWidth="1"/>
    <col min="772" max="772" width="11.1640625" style="1" bestFit="1" customWidth="1"/>
    <col min="773" max="773" width="14" style="1" bestFit="1" customWidth="1"/>
    <col min="774" max="774" width="12.33203125" style="1" bestFit="1" customWidth="1"/>
    <col min="775" max="775" width="12.1640625" style="1" bestFit="1" customWidth="1"/>
    <col min="776" max="776" width="10.1640625" style="1" bestFit="1" customWidth="1"/>
    <col min="777" max="777" width="10.6640625" style="1" customWidth="1"/>
    <col min="778" max="778" width="11.83203125" style="1" customWidth="1"/>
    <col min="779" max="785" width="9.83203125" style="1" bestFit="1" customWidth="1"/>
    <col min="786" max="787" width="10.1640625" style="1" bestFit="1" customWidth="1"/>
    <col min="788" max="905" width="9.1640625" style="1"/>
    <col min="906" max="906" width="10.1640625" style="1" bestFit="1" customWidth="1"/>
    <col min="907" max="1024" width="9.1640625" style="1"/>
    <col min="1025" max="1025" width="9" style="1" customWidth="1"/>
    <col min="1026" max="1026" width="20" style="1" bestFit="1" customWidth="1"/>
    <col min="1027" max="1027" width="10.83203125" style="1" bestFit="1" customWidth="1"/>
    <col min="1028" max="1028" width="11.1640625" style="1" bestFit="1" customWidth="1"/>
    <col min="1029" max="1029" width="14" style="1" bestFit="1" customWidth="1"/>
    <col min="1030" max="1030" width="12.33203125" style="1" bestFit="1" customWidth="1"/>
    <col min="1031" max="1031" width="12.1640625" style="1" bestFit="1" customWidth="1"/>
    <col min="1032" max="1032" width="10.1640625" style="1" bestFit="1" customWidth="1"/>
    <col min="1033" max="1033" width="10.6640625" style="1" customWidth="1"/>
    <col min="1034" max="1034" width="11.83203125" style="1" customWidth="1"/>
    <col min="1035" max="1041" width="9.83203125" style="1" bestFit="1" customWidth="1"/>
    <col min="1042" max="1043" width="10.1640625" style="1" bestFit="1" customWidth="1"/>
    <col min="1044" max="1161" width="9.1640625" style="1"/>
    <col min="1162" max="1162" width="10.1640625" style="1" bestFit="1" customWidth="1"/>
    <col min="1163" max="1280" width="9.1640625" style="1"/>
    <col min="1281" max="1281" width="9" style="1" customWidth="1"/>
    <col min="1282" max="1282" width="20" style="1" bestFit="1" customWidth="1"/>
    <col min="1283" max="1283" width="10.83203125" style="1" bestFit="1" customWidth="1"/>
    <col min="1284" max="1284" width="11.1640625" style="1" bestFit="1" customWidth="1"/>
    <col min="1285" max="1285" width="14" style="1" bestFit="1" customWidth="1"/>
    <col min="1286" max="1286" width="12.33203125" style="1" bestFit="1" customWidth="1"/>
    <col min="1287" max="1287" width="12.1640625" style="1" bestFit="1" customWidth="1"/>
    <col min="1288" max="1288" width="10.1640625" style="1" bestFit="1" customWidth="1"/>
    <col min="1289" max="1289" width="10.6640625" style="1" customWidth="1"/>
    <col min="1290" max="1290" width="11.83203125" style="1" customWidth="1"/>
    <col min="1291" max="1297" width="9.83203125" style="1" bestFit="1" customWidth="1"/>
    <col min="1298" max="1299" width="10.1640625" style="1" bestFit="1" customWidth="1"/>
    <col min="1300" max="1417" width="9.1640625" style="1"/>
    <col min="1418" max="1418" width="10.1640625" style="1" bestFit="1" customWidth="1"/>
    <col min="1419" max="1536" width="9.1640625" style="1"/>
    <col min="1537" max="1537" width="9" style="1" customWidth="1"/>
    <col min="1538" max="1538" width="20" style="1" bestFit="1" customWidth="1"/>
    <col min="1539" max="1539" width="10.83203125" style="1" bestFit="1" customWidth="1"/>
    <col min="1540" max="1540" width="11.1640625" style="1" bestFit="1" customWidth="1"/>
    <col min="1541" max="1541" width="14" style="1" bestFit="1" customWidth="1"/>
    <col min="1542" max="1542" width="12.33203125" style="1" bestFit="1" customWidth="1"/>
    <col min="1543" max="1543" width="12.1640625" style="1" bestFit="1" customWidth="1"/>
    <col min="1544" max="1544" width="10.1640625" style="1" bestFit="1" customWidth="1"/>
    <col min="1545" max="1545" width="10.6640625" style="1" customWidth="1"/>
    <col min="1546" max="1546" width="11.83203125" style="1" customWidth="1"/>
    <col min="1547" max="1553" width="9.83203125" style="1" bestFit="1" customWidth="1"/>
    <col min="1554" max="1555" width="10.1640625" style="1" bestFit="1" customWidth="1"/>
    <col min="1556" max="1673" width="9.1640625" style="1"/>
    <col min="1674" max="1674" width="10.1640625" style="1" bestFit="1" customWidth="1"/>
    <col min="1675" max="1792" width="9.1640625" style="1"/>
    <col min="1793" max="1793" width="9" style="1" customWidth="1"/>
    <col min="1794" max="1794" width="20" style="1" bestFit="1" customWidth="1"/>
    <col min="1795" max="1795" width="10.83203125" style="1" bestFit="1" customWidth="1"/>
    <col min="1796" max="1796" width="11.1640625" style="1" bestFit="1" customWidth="1"/>
    <col min="1797" max="1797" width="14" style="1" bestFit="1" customWidth="1"/>
    <col min="1798" max="1798" width="12.33203125" style="1" bestFit="1" customWidth="1"/>
    <col min="1799" max="1799" width="12.1640625" style="1" bestFit="1" customWidth="1"/>
    <col min="1800" max="1800" width="10.1640625" style="1" bestFit="1" customWidth="1"/>
    <col min="1801" max="1801" width="10.6640625" style="1" customWidth="1"/>
    <col min="1802" max="1802" width="11.83203125" style="1" customWidth="1"/>
    <col min="1803" max="1809" width="9.83203125" style="1" bestFit="1" customWidth="1"/>
    <col min="1810" max="1811" width="10.1640625" style="1" bestFit="1" customWidth="1"/>
    <col min="1812" max="1929" width="9.1640625" style="1"/>
    <col min="1930" max="1930" width="10.1640625" style="1" bestFit="1" customWidth="1"/>
    <col min="1931" max="2048" width="9.1640625" style="1"/>
    <col min="2049" max="2049" width="9" style="1" customWidth="1"/>
    <col min="2050" max="2050" width="20" style="1" bestFit="1" customWidth="1"/>
    <col min="2051" max="2051" width="10.83203125" style="1" bestFit="1" customWidth="1"/>
    <col min="2052" max="2052" width="11.1640625" style="1" bestFit="1" customWidth="1"/>
    <col min="2053" max="2053" width="14" style="1" bestFit="1" customWidth="1"/>
    <col min="2054" max="2054" width="12.33203125" style="1" bestFit="1" customWidth="1"/>
    <col min="2055" max="2055" width="12.1640625" style="1" bestFit="1" customWidth="1"/>
    <col min="2056" max="2056" width="10.1640625" style="1" bestFit="1" customWidth="1"/>
    <col min="2057" max="2057" width="10.6640625" style="1" customWidth="1"/>
    <col min="2058" max="2058" width="11.83203125" style="1" customWidth="1"/>
    <col min="2059" max="2065" width="9.83203125" style="1" bestFit="1" customWidth="1"/>
    <col min="2066" max="2067" width="10.1640625" style="1" bestFit="1" customWidth="1"/>
    <col min="2068" max="2185" width="9.1640625" style="1"/>
    <col min="2186" max="2186" width="10.1640625" style="1" bestFit="1" customWidth="1"/>
    <col min="2187" max="2304" width="9.1640625" style="1"/>
    <col min="2305" max="2305" width="9" style="1" customWidth="1"/>
    <col min="2306" max="2306" width="20" style="1" bestFit="1" customWidth="1"/>
    <col min="2307" max="2307" width="10.83203125" style="1" bestFit="1" customWidth="1"/>
    <col min="2308" max="2308" width="11.1640625" style="1" bestFit="1" customWidth="1"/>
    <col min="2309" max="2309" width="14" style="1" bestFit="1" customWidth="1"/>
    <col min="2310" max="2310" width="12.33203125" style="1" bestFit="1" customWidth="1"/>
    <col min="2311" max="2311" width="12.1640625" style="1" bestFit="1" customWidth="1"/>
    <col min="2312" max="2312" width="10.1640625" style="1" bestFit="1" customWidth="1"/>
    <col min="2313" max="2313" width="10.6640625" style="1" customWidth="1"/>
    <col min="2314" max="2314" width="11.83203125" style="1" customWidth="1"/>
    <col min="2315" max="2321" width="9.83203125" style="1" bestFit="1" customWidth="1"/>
    <col min="2322" max="2323" width="10.1640625" style="1" bestFit="1" customWidth="1"/>
    <col min="2324" max="2441" width="9.1640625" style="1"/>
    <col min="2442" max="2442" width="10.1640625" style="1" bestFit="1" customWidth="1"/>
    <col min="2443" max="2560" width="9.1640625" style="1"/>
    <col min="2561" max="2561" width="9" style="1" customWidth="1"/>
    <col min="2562" max="2562" width="20" style="1" bestFit="1" customWidth="1"/>
    <col min="2563" max="2563" width="10.83203125" style="1" bestFit="1" customWidth="1"/>
    <col min="2564" max="2564" width="11.1640625" style="1" bestFit="1" customWidth="1"/>
    <col min="2565" max="2565" width="14" style="1" bestFit="1" customWidth="1"/>
    <col min="2566" max="2566" width="12.33203125" style="1" bestFit="1" customWidth="1"/>
    <col min="2567" max="2567" width="12.1640625" style="1" bestFit="1" customWidth="1"/>
    <col min="2568" max="2568" width="10.1640625" style="1" bestFit="1" customWidth="1"/>
    <col min="2569" max="2569" width="10.6640625" style="1" customWidth="1"/>
    <col min="2570" max="2570" width="11.83203125" style="1" customWidth="1"/>
    <col min="2571" max="2577" width="9.83203125" style="1" bestFit="1" customWidth="1"/>
    <col min="2578" max="2579" width="10.1640625" style="1" bestFit="1" customWidth="1"/>
    <col min="2580" max="2697" width="9.1640625" style="1"/>
    <col min="2698" max="2698" width="10.1640625" style="1" bestFit="1" customWidth="1"/>
    <col min="2699" max="2816" width="9.1640625" style="1"/>
    <col min="2817" max="2817" width="9" style="1" customWidth="1"/>
    <col min="2818" max="2818" width="20" style="1" bestFit="1" customWidth="1"/>
    <col min="2819" max="2819" width="10.83203125" style="1" bestFit="1" customWidth="1"/>
    <col min="2820" max="2820" width="11.1640625" style="1" bestFit="1" customWidth="1"/>
    <col min="2821" max="2821" width="14" style="1" bestFit="1" customWidth="1"/>
    <col min="2822" max="2822" width="12.33203125" style="1" bestFit="1" customWidth="1"/>
    <col min="2823" max="2823" width="12.1640625" style="1" bestFit="1" customWidth="1"/>
    <col min="2824" max="2824" width="10.1640625" style="1" bestFit="1" customWidth="1"/>
    <col min="2825" max="2825" width="10.6640625" style="1" customWidth="1"/>
    <col min="2826" max="2826" width="11.83203125" style="1" customWidth="1"/>
    <col min="2827" max="2833" width="9.83203125" style="1" bestFit="1" customWidth="1"/>
    <col min="2834" max="2835" width="10.1640625" style="1" bestFit="1" customWidth="1"/>
    <col min="2836" max="2953" width="9.1640625" style="1"/>
    <col min="2954" max="2954" width="10.1640625" style="1" bestFit="1" customWidth="1"/>
    <col min="2955" max="3072" width="9.1640625" style="1"/>
    <col min="3073" max="3073" width="9" style="1" customWidth="1"/>
    <col min="3074" max="3074" width="20" style="1" bestFit="1" customWidth="1"/>
    <col min="3075" max="3075" width="10.83203125" style="1" bestFit="1" customWidth="1"/>
    <col min="3076" max="3076" width="11.1640625" style="1" bestFit="1" customWidth="1"/>
    <col min="3077" max="3077" width="14" style="1" bestFit="1" customWidth="1"/>
    <col min="3078" max="3078" width="12.33203125" style="1" bestFit="1" customWidth="1"/>
    <col min="3079" max="3079" width="12.1640625" style="1" bestFit="1" customWidth="1"/>
    <col min="3080" max="3080" width="10.1640625" style="1" bestFit="1" customWidth="1"/>
    <col min="3081" max="3081" width="10.6640625" style="1" customWidth="1"/>
    <col min="3082" max="3082" width="11.83203125" style="1" customWidth="1"/>
    <col min="3083" max="3089" width="9.83203125" style="1" bestFit="1" customWidth="1"/>
    <col min="3090" max="3091" width="10.1640625" style="1" bestFit="1" customWidth="1"/>
    <col min="3092" max="3209" width="9.1640625" style="1"/>
    <col min="3210" max="3210" width="10.1640625" style="1" bestFit="1" customWidth="1"/>
    <col min="3211" max="3328" width="9.1640625" style="1"/>
    <col min="3329" max="3329" width="9" style="1" customWidth="1"/>
    <col min="3330" max="3330" width="20" style="1" bestFit="1" customWidth="1"/>
    <col min="3331" max="3331" width="10.83203125" style="1" bestFit="1" customWidth="1"/>
    <col min="3332" max="3332" width="11.1640625" style="1" bestFit="1" customWidth="1"/>
    <col min="3333" max="3333" width="14" style="1" bestFit="1" customWidth="1"/>
    <col min="3334" max="3334" width="12.33203125" style="1" bestFit="1" customWidth="1"/>
    <col min="3335" max="3335" width="12.1640625" style="1" bestFit="1" customWidth="1"/>
    <col min="3336" max="3336" width="10.1640625" style="1" bestFit="1" customWidth="1"/>
    <col min="3337" max="3337" width="10.6640625" style="1" customWidth="1"/>
    <col min="3338" max="3338" width="11.83203125" style="1" customWidth="1"/>
    <col min="3339" max="3345" width="9.83203125" style="1" bestFit="1" customWidth="1"/>
    <col min="3346" max="3347" width="10.1640625" style="1" bestFit="1" customWidth="1"/>
    <col min="3348" max="3465" width="9.1640625" style="1"/>
    <col min="3466" max="3466" width="10.1640625" style="1" bestFit="1" customWidth="1"/>
    <col min="3467" max="3584" width="9.1640625" style="1"/>
    <col min="3585" max="3585" width="9" style="1" customWidth="1"/>
    <col min="3586" max="3586" width="20" style="1" bestFit="1" customWidth="1"/>
    <col min="3587" max="3587" width="10.83203125" style="1" bestFit="1" customWidth="1"/>
    <col min="3588" max="3588" width="11.1640625" style="1" bestFit="1" customWidth="1"/>
    <col min="3589" max="3589" width="14" style="1" bestFit="1" customWidth="1"/>
    <col min="3590" max="3590" width="12.33203125" style="1" bestFit="1" customWidth="1"/>
    <col min="3591" max="3591" width="12.1640625" style="1" bestFit="1" customWidth="1"/>
    <col min="3592" max="3592" width="10.1640625" style="1" bestFit="1" customWidth="1"/>
    <col min="3593" max="3593" width="10.6640625" style="1" customWidth="1"/>
    <col min="3594" max="3594" width="11.83203125" style="1" customWidth="1"/>
    <col min="3595" max="3601" width="9.83203125" style="1" bestFit="1" customWidth="1"/>
    <col min="3602" max="3603" width="10.1640625" style="1" bestFit="1" customWidth="1"/>
    <col min="3604" max="3721" width="9.1640625" style="1"/>
    <col min="3722" max="3722" width="10.1640625" style="1" bestFit="1" customWidth="1"/>
    <col min="3723" max="3840" width="9.1640625" style="1"/>
    <col min="3841" max="3841" width="9" style="1" customWidth="1"/>
    <col min="3842" max="3842" width="20" style="1" bestFit="1" customWidth="1"/>
    <col min="3843" max="3843" width="10.83203125" style="1" bestFit="1" customWidth="1"/>
    <col min="3844" max="3844" width="11.1640625" style="1" bestFit="1" customWidth="1"/>
    <col min="3845" max="3845" width="14" style="1" bestFit="1" customWidth="1"/>
    <col min="3846" max="3846" width="12.33203125" style="1" bestFit="1" customWidth="1"/>
    <col min="3847" max="3847" width="12.1640625" style="1" bestFit="1" customWidth="1"/>
    <col min="3848" max="3848" width="10.1640625" style="1" bestFit="1" customWidth="1"/>
    <col min="3849" max="3849" width="10.6640625" style="1" customWidth="1"/>
    <col min="3850" max="3850" width="11.83203125" style="1" customWidth="1"/>
    <col min="3851" max="3857" width="9.83203125" style="1" bestFit="1" customWidth="1"/>
    <col min="3858" max="3859" width="10.1640625" style="1" bestFit="1" customWidth="1"/>
    <col min="3860" max="3977" width="9.1640625" style="1"/>
    <col min="3978" max="3978" width="10.1640625" style="1" bestFit="1" customWidth="1"/>
    <col min="3979" max="4096" width="9.1640625" style="1"/>
    <col min="4097" max="4097" width="9" style="1" customWidth="1"/>
    <col min="4098" max="4098" width="20" style="1" bestFit="1" customWidth="1"/>
    <col min="4099" max="4099" width="10.83203125" style="1" bestFit="1" customWidth="1"/>
    <col min="4100" max="4100" width="11.1640625" style="1" bestFit="1" customWidth="1"/>
    <col min="4101" max="4101" width="14" style="1" bestFit="1" customWidth="1"/>
    <col min="4102" max="4102" width="12.33203125" style="1" bestFit="1" customWidth="1"/>
    <col min="4103" max="4103" width="12.1640625" style="1" bestFit="1" customWidth="1"/>
    <col min="4104" max="4104" width="10.1640625" style="1" bestFit="1" customWidth="1"/>
    <col min="4105" max="4105" width="10.6640625" style="1" customWidth="1"/>
    <col min="4106" max="4106" width="11.83203125" style="1" customWidth="1"/>
    <col min="4107" max="4113" width="9.83203125" style="1" bestFit="1" customWidth="1"/>
    <col min="4114" max="4115" width="10.1640625" style="1" bestFit="1" customWidth="1"/>
    <col min="4116" max="4233" width="9.1640625" style="1"/>
    <col min="4234" max="4234" width="10.1640625" style="1" bestFit="1" customWidth="1"/>
    <col min="4235" max="4352" width="9.1640625" style="1"/>
    <col min="4353" max="4353" width="9" style="1" customWidth="1"/>
    <col min="4354" max="4354" width="20" style="1" bestFit="1" customWidth="1"/>
    <col min="4355" max="4355" width="10.83203125" style="1" bestFit="1" customWidth="1"/>
    <col min="4356" max="4356" width="11.1640625" style="1" bestFit="1" customWidth="1"/>
    <col min="4357" max="4357" width="14" style="1" bestFit="1" customWidth="1"/>
    <col min="4358" max="4358" width="12.33203125" style="1" bestFit="1" customWidth="1"/>
    <col min="4359" max="4359" width="12.1640625" style="1" bestFit="1" customWidth="1"/>
    <col min="4360" max="4360" width="10.1640625" style="1" bestFit="1" customWidth="1"/>
    <col min="4361" max="4361" width="10.6640625" style="1" customWidth="1"/>
    <col min="4362" max="4362" width="11.83203125" style="1" customWidth="1"/>
    <col min="4363" max="4369" width="9.83203125" style="1" bestFit="1" customWidth="1"/>
    <col min="4370" max="4371" width="10.1640625" style="1" bestFit="1" customWidth="1"/>
    <col min="4372" max="4489" width="9.1640625" style="1"/>
    <col min="4490" max="4490" width="10.1640625" style="1" bestFit="1" customWidth="1"/>
    <col min="4491" max="4608" width="9.1640625" style="1"/>
    <col min="4609" max="4609" width="9" style="1" customWidth="1"/>
    <col min="4610" max="4610" width="20" style="1" bestFit="1" customWidth="1"/>
    <col min="4611" max="4611" width="10.83203125" style="1" bestFit="1" customWidth="1"/>
    <col min="4612" max="4612" width="11.1640625" style="1" bestFit="1" customWidth="1"/>
    <col min="4613" max="4613" width="14" style="1" bestFit="1" customWidth="1"/>
    <col min="4614" max="4614" width="12.33203125" style="1" bestFit="1" customWidth="1"/>
    <col min="4615" max="4615" width="12.1640625" style="1" bestFit="1" customWidth="1"/>
    <col min="4616" max="4616" width="10.1640625" style="1" bestFit="1" customWidth="1"/>
    <col min="4617" max="4617" width="10.6640625" style="1" customWidth="1"/>
    <col min="4618" max="4618" width="11.83203125" style="1" customWidth="1"/>
    <col min="4619" max="4625" width="9.83203125" style="1" bestFit="1" customWidth="1"/>
    <col min="4626" max="4627" width="10.1640625" style="1" bestFit="1" customWidth="1"/>
    <col min="4628" max="4745" width="9.1640625" style="1"/>
    <col min="4746" max="4746" width="10.1640625" style="1" bestFit="1" customWidth="1"/>
    <col min="4747" max="4864" width="9.1640625" style="1"/>
    <col min="4865" max="4865" width="9" style="1" customWidth="1"/>
    <col min="4866" max="4866" width="20" style="1" bestFit="1" customWidth="1"/>
    <col min="4867" max="4867" width="10.83203125" style="1" bestFit="1" customWidth="1"/>
    <col min="4868" max="4868" width="11.1640625" style="1" bestFit="1" customWidth="1"/>
    <col min="4869" max="4869" width="14" style="1" bestFit="1" customWidth="1"/>
    <col min="4870" max="4870" width="12.33203125" style="1" bestFit="1" customWidth="1"/>
    <col min="4871" max="4871" width="12.1640625" style="1" bestFit="1" customWidth="1"/>
    <col min="4872" max="4872" width="10.1640625" style="1" bestFit="1" customWidth="1"/>
    <col min="4873" max="4873" width="10.6640625" style="1" customWidth="1"/>
    <col min="4874" max="4874" width="11.83203125" style="1" customWidth="1"/>
    <col min="4875" max="4881" width="9.83203125" style="1" bestFit="1" customWidth="1"/>
    <col min="4882" max="4883" width="10.1640625" style="1" bestFit="1" customWidth="1"/>
    <col min="4884" max="5001" width="9.1640625" style="1"/>
    <col min="5002" max="5002" width="10.1640625" style="1" bestFit="1" customWidth="1"/>
    <col min="5003" max="5120" width="9.1640625" style="1"/>
    <col min="5121" max="5121" width="9" style="1" customWidth="1"/>
    <col min="5122" max="5122" width="20" style="1" bestFit="1" customWidth="1"/>
    <col min="5123" max="5123" width="10.83203125" style="1" bestFit="1" customWidth="1"/>
    <col min="5124" max="5124" width="11.1640625" style="1" bestFit="1" customWidth="1"/>
    <col min="5125" max="5125" width="14" style="1" bestFit="1" customWidth="1"/>
    <col min="5126" max="5126" width="12.33203125" style="1" bestFit="1" customWidth="1"/>
    <col min="5127" max="5127" width="12.1640625" style="1" bestFit="1" customWidth="1"/>
    <col min="5128" max="5128" width="10.1640625" style="1" bestFit="1" customWidth="1"/>
    <col min="5129" max="5129" width="10.6640625" style="1" customWidth="1"/>
    <col min="5130" max="5130" width="11.83203125" style="1" customWidth="1"/>
    <col min="5131" max="5137" width="9.83203125" style="1" bestFit="1" customWidth="1"/>
    <col min="5138" max="5139" width="10.1640625" style="1" bestFit="1" customWidth="1"/>
    <col min="5140" max="5257" width="9.1640625" style="1"/>
    <col min="5258" max="5258" width="10.1640625" style="1" bestFit="1" customWidth="1"/>
    <col min="5259" max="5376" width="9.1640625" style="1"/>
    <col min="5377" max="5377" width="9" style="1" customWidth="1"/>
    <col min="5378" max="5378" width="20" style="1" bestFit="1" customWidth="1"/>
    <col min="5379" max="5379" width="10.83203125" style="1" bestFit="1" customWidth="1"/>
    <col min="5380" max="5380" width="11.1640625" style="1" bestFit="1" customWidth="1"/>
    <col min="5381" max="5381" width="14" style="1" bestFit="1" customWidth="1"/>
    <col min="5382" max="5382" width="12.33203125" style="1" bestFit="1" customWidth="1"/>
    <col min="5383" max="5383" width="12.1640625" style="1" bestFit="1" customWidth="1"/>
    <col min="5384" max="5384" width="10.1640625" style="1" bestFit="1" customWidth="1"/>
    <col min="5385" max="5385" width="10.6640625" style="1" customWidth="1"/>
    <col min="5386" max="5386" width="11.83203125" style="1" customWidth="1"/>
    <col min="5387" max="5393" width="9.83203125" style="1" bestFit="1" customWidth="1"/>
    <col min="5394" max="5395" width="10.1640625" style="1" bestFit="1" customWidth="1"/>
    <col min="5396" max="5513" width="9.1640625" style="1"/>
    <col min="5514" max="5514" width="10.1640625" style="1" bestFit="1" customWidth="1"/>
    <col min="5515" max="5632" width="9.1640625" style="1"/>
    <col min="5633" max="5633" width="9" style="1" customWidth="1"/>
    <col min="5634" max="5634" width="20" style="1" bestFit="1" customWidth="1"/>
    <col min="5635" max="5635" width="10.83203125" style="1" bestFit="1" customWidth="1"/>
    <col min="5636" max="5636" width="11.1640625" style="1" bestFit="1" customWidth="1"/>
    <col min="5637" max="5637" width="14" style="1" bestFit="1" customWidth="1"/>
    <col min="5638" max="5638" width="12.33203125" style="1" bestFit="1" customWidth="1"/>
    <col min="5639" max="5639" width="12.1640625" style="1" bestFit="1" customWidth="1"/>
    <col min="5640" max="5640" width="10.1640625" style="1" bestFit="1" customWidth="1"/>
    <col min="5641" max="5641" width="10.6640625" style="1" customWidth="1"/>
    <col min="5642" max="5642" width="11.83203125" style="1" customWidth="1"/>
    <col min="5643" max="5649" width="9.83203125" style="1" bestFit="1" customWidth="1"/>
    <col min="5650" max="5651" width="10.1640625" style="1" bestFit="1" customWidth="1"/>
    <col min="5652" max="5769" width="9.1640625" style="1"/>
    <col min="5770" max="5770" width="10.1640625" style="1" bestFit="1" customWidth="1"/>
    <col min="5771" max="5888" width="9.1640625" style="1"/>
    <col min="5889" max="5889" width="9" style="1" customWidth="1"/>
    <col min="5890" max="5890" width="20" style="1" bestFit="1" customWidth="1"/>
    <col min="5891" max="5891" width="10.83203125" style="1" bestFit="1" customWidth="1"/>
    <col min="5892" max="5892" width="11.1640625" style="1" bestFit="1" customWidth="1"/>
    <col min="5893" max="5893" width="14" style="1" bestFit="1" customWidth="1"/>
    <col min="5894" max="5894" width="12.33203125" style="1" bestFit="1" customWidth="1"/>
    <col min="5895" max="5895" width="12.1640625" style="1" bestFit="1" customWidth="1"/>
    <col min="5896" max="5896" width="10.1640625" style="1" bestFit="1" customWidth="1"/>
    <col min="5897" max="5897" width="10.6640625" style="1" customWidth="1"/>
    <col min="5898" max="5898" width="11.83203125" style="1" customWidth="1"/>
    <col min="5899" max="5905" width="9.83203125" style="1" bestFit="1" customWidth="1"/>
    <col min="5906" max="5907" width="10.1640625" style="1" bestFit="1" customWidth="1"/>
    <col min="5908" max="6025" width="9.1640625" style="1"/>
    <col min="6026" max="6026" width="10.1640625" style="1" bestFit="1" customWidth="1"/>
    <col min="6027" max="6144" width="9.1640625" style="1"/>
    <col min="6145" max="6145" width="9" style="1" customWidth="1"/>
    <col min="6146" max="6146" width="20" style="1" bestFit="1" customWidth="1"/>
    <col min="6147" max="6147" width="10.83203125" style="1" bestFit="1" customWidth="1"/>
    <col min="6148" max="6148" width="11.1640625" style="1" bestFit="1" customWidth="1"/>
    <col min="6149" max="6149" width="14" style="1" bestFit="1" customWidth="1"/>
    <col min="6150" max="6150" width="12.33203125" style="1" bestFit="1" customWidth="1"/>
    <col min="6151" max="6151" width="12.1640625" style="1" bestFit="1" customWidth="1"/>
    <col min="6152" max="6152" width="10.1640625" style="1" bestFit="1" customWidth="1"/>
    <col min="6153" max="6153" width="10.6640625" style="1" customWidth="1"/>
    <col min="6154" max="6154" width="11.83203125" style="1" customWidth="1"/>
    <col min="6155" max="6161" width="9.83203125" style="1" bestFit="1" customWidth="1"/>
    <col min="6162" max="6163" width="10.1640625" style="1" bestFit="1" customWidth="1"/>
    <col min="6164" max="6281" width="9.1640625" style="1"/>
    <col min="6282" max="6282" width="10.1640625" style="1" bestFit="1" customWidth="1"/>
    <col min="6283" max="6400" width="9.1640625" style="1"/>
    <col min="6401" max="6401" width="9" style="1" customWidth="1"/>
    <col min="6402" max="6402" width="20" style="1" bestFit="1" customWidth="1"/>
    <col min="6403" max="6403" width="10.83203125" style="1" bestFit="1" customWidth="1"/>
    <col min="6404" max="6404" width="11.1640625" style="1" bestFit="1" customWidth="1"/>
    <col min="6405" max="6405" width="14" style="1" bestFit="1" customWidth="1"/>
    <col min="6406" max="6406" width="12.33203125" style="1" bestFit="1" customWidth="1"/>
    <col min="6407" max="6407" width="12.1640625" style="1" bestFit="1" customWidth="1"/>
    <col min="6408" max="6408" width="10.1640625" style="1" bestFit="1" customWidth="1"/>
    <col min="6409" max="6409" width="10.6640625" style="1" customWidth="1"/>
    <col min="6410" max="6410" width="11.83203125" style="1" customWidth="1"/>
    <col min="6411" max="6417" width="9.83203125" style="1" bestFit="1" customWidth="1"/>
    <col min="6418" max="6419" width="10.1640625" style="1" bestFit="1" customWidth="1"/>
    <col min="6420" max="6537" width="9.1640625" style="1"/>
    <col min="6538" max="6538" width="10.1640625" style="1" bestFit="1" customWidth="1"/>
    <col min="6539" max="6656" width="9.1640625" style="1"/>
    <col min="6657" max="6657" width="9" style="1" customWidth="1"/>
    <col min="6658" max="6658" width="20" style="1" bestFit="1" customWidth="1"/>
    <col min="6659" max="6659" width="10.83203125" style="1" bestFit="1" customWidth="1"/>
    <col min="6660" max="6660" width="11.1640625" style="1" bestFit="1" customWidth="1"/>
    <col min="6661" max="6661" width="14" style="1" bestFit="1" customWidth="1"/>
    <col min="6662" max="6662" width="12.33203125" style="1" bestFit="1" customWidth="1"/>
    <col min="6663" max="6663" width="12.1640625" style="1" bestFit="1" customWidth="1"/>
    <col min="6664" max="6664" width="10.1640625" style="1" bestFit="1" customWidth="1"/>
    <col min="6665" max="6665" width="10.6640625" style="1" customWidth="1"/>
    <col min="6666" max="6666" width="11.83203125" style="1" customWidth="1"/>
    <col min="6667" max="6673" width="9.83203125" style="1" bestFit="1" customWidth="1"/>
    <col min="6674" max="6675" width="10.1640625" style="1" bestFit="1" customWidth="1"/>
    <col min="6676" max="6793" width="9.1640625" style="1"/>
    <col min="6794" max="6794" width="10.1640625" style="1" bestFit="1" customWidth="1"/>
    <col min="6795" max="6912" width="9.1640625" style="1"/>
    <col min="6913" max="6913" width="9" style="1" customWidth="1"/>
    <col min="6914" max="6914" width="20" style="1" bestFit="1" customWidth="1"/>
    <col min="6915" max="6915" width="10.83203125" style="1" bestFit="1" customWidth="1"/>
    <col min="6916" max="6916" width="11.1640625" style="1" bestFit="1" customWidth="1"/>
    <col min="6917" max="6917" width="14" style="1" bestFit="1" customWidth="1"/>
    <col min="6918" max="6918" width="12.33203125" style="1" bestFit="1" customWidth="1"/>
    <col min="6919" max="6919" width="12.1640625" style="1" bestFit="1" customWidth="1"/>
    <col min="6920" max="6920" width="10.1640625" style="1" bestFit="1" customWidth="1"/>
    <col min="6921" max="6921" width="10.6640625" style="1" customWidth="1"/>
    <col min="6922" max="6922" width="11.83203125" style="1" customWidth="1"/>
    <col min="6923" max="6929" width="9.83203125" style="1" bestFit="1" customWidth="1"/>
    <col min="6930" max="6931" width="10.1640625" style="1" bestFit="1" customWidth="1"/>
    <col min="6932" max="7049" width="9.1640625" style="1"/>
    <col min="7050" max="7050" width="10.1640625" style="1" bestFit="1" customWidth="1"/>
    <col min="7051" max="7168" width="9.1640625" style="1"/>
    <col min="7169" max="7169" width="9" style="1" customWidth="1"/>
    <col min="7170" max="7170" width="20" style="1" bestFit="1" customWidth="1"/>
    <col min="7171" max="7171" width="10.83203125" style="1" bestFit="1" customWidth="1"/>
    <col min="7172" max="7172" width="11.1640625" style="1" bestFit="1" customWidth="1"/>
    <col min="7173" max="7173" width="14" style="1" bestFit="1" customWidth="1"/>
    <col min="7174" max="7174" width="12.33203125" style="1" bestFit="1" customWidth="1"/>
    <col min="7175" max="7175" width="12.1640625" style="1" bestFit="1" customWidth="1"/>
    <col min="7176" max="7176" width="10.1640625" style="1" bestFit="1" customWidth="1"/>
    <col min="7177" max="7177" width="10.6640625" style="1" customWidth="1"/>
    <col min="7178" max="7178" width="11.83203125" style="1" customWidth="1"/>
    <col min="7179" max="7185" width="9.83203125" style="1" bestFit="1" customWidth="1"/>
    <col min="7186" max="7187" width="10.1640625" style="1" bestFit="1" customWidth="1"/>
    <col min="7188" max="7305" width="9.1640625" style="1"/>
    <col min="7306" max="7306" width="10.1640625" style="1" bestFit="1" customWidth="1"/>
    <col min="7307" max="7424" width="9.1640625" style="1"/>
    <col min="7425" max="7425" width="9" style="1" customWidth="1"/>
    <col min="7426" max="7426" width="20" style="1" bestFit="1" customWidth="1"/>
    <col min="7427" max="7427" width="10.83203125" style="1" bestFit="1" customWidth="1"/>
    <col min="7428" max="7428" width="11.1640625" style="1" bestFit="1" customWidth="1"/>
    <col min="7429" max="7429" width="14" style="1" bestFit="1" customWidth="1"/>
    <col min="7430" max="7430" width="12.33203125" style="1" bestFit="1" customWidth="1"/>
    <col min="7431" max="7431" width="12.1640625" style="1" bestFit="1" customWidth="1"/>
    <col min="7432" max="7432" width="10.1640625" style="1" bestFit="1" customWidth="1"/>
    <col min="7433" max="7433" width="10.6640625" style="1" customWidth="1"/>
    <col min="7434" max="7434" width="11.83203125" style="1" customWidth="1"/>
    <col min="7435" max="7441" width="9.83203125" style="1" bestFit="1" customWidth="1"/>
    <col min="7442" max="7443" width="10.1640625" style="1" bestFit="1" customWidth="1"/>
    <col min="7444" max="7561" width="9.1640625" style="1"/>
    <col min="7562" max="7562" width="10.1640625" style="1" bestFit="1" customWidth="1"/>
    <col min="7563" max="7680" width="9.1640625" style="1"/>
    <col min="7681" max="7681" width="9" style="1" customWidth="1"/>
    <col min="7682" max="7682" width="20" style="1" bestFit="1" customWidth="1"/>
    <col min="7683" max="7683" width="10.83203125" style="1" bestFit="1" customWidth="1"/>
    <col min="7684" max="7684" width="11.1640625" style="1" bestFit="1" customWidth="1"/>
    <col min="7685" max="7685" width="14" style="1" bestFit="1" customWidth="1"/>
    <col min="7686" max="7686" width="12.33203125" style="1" bestFit="1" customWidth="1"/>
    <col min="7687" max="7687" width="12.1640625" style="1" bestFit="1" customWidth="1"/>
    <col min="7688" max="7688" width="10.1640625" style="1" bestFit="1" customWidth="1"/>
    <col min="7689" max="7689" width="10.6640625" style="1" customWidth="1"/>
    <col min="7690" max="7690" width="11.83203125" style="1" customWidth="1"/>
    <col min="7691" max="7697" width="9.83203125" style="1" bestFit="1" customWidth="1"/>
    <col min="7698" max="7699" width="10.1640625" style="1" bestFit="1" customWidth="1"/>
    <col min="7700" max="7817" width="9.1640625" style="1"/>
    <col min="7818" max="7818" width="10.1640625" style="1" bestFit="1" customWidth="1"/>
    <col min="7819" max="7936" width="9.1640625" style="1"/>
    <col min="7937" max="7937" width="9" style="1" customWidth="1"/>
    <col min="7938" max="7938" width="20" style="1" bestFit="1" customWidth="1"/>
    <col min="7939" max="7939" width="10.83203125" style="1" bestFit="1" customWidth="1"/>
    <col min="7940" max="7940" width="11.1640625" style="1" bestFit="1" customWidth="1"/>
    <col min="7941" max="7941" width="14" style="1" bestFit="1" customWidth="1"/>
    <col min="7942" max="7942" width="12.33203125" style="1" bestFit="1" customWidth="1"/>
    <col min="7943" max="7943" width="12.1640625" style="1" bestFit="1" customWidth="1"/>
    <col min="7944" max="7944" width="10.1640625" style="1" bestFit="1" customWidth="1"/>
    <col min="7945" max="7945" width="10.6640625" style="1" customWidth="1"/>
    <col min="7946" max="7946" width="11.83203125" style="1" customWidth="1"/>
    <col min="7947" max="7953" width="9.83203125" style="1" bestFit="1" customWidth="1"/>
    <col min="7954" max="7955" width="10.1640625" style="1" bestFit="1" customWidth="1"/>
    <col min="7956" max="8073" width="9.1640625" style="1"/>
    <col min="8074" max="8074" width="10.1640625" style="1" bestFit="1" customWidth="1"/>
    <col min="8075" max="8192" width="9.1640625" style="1"/>
    <col min="8193" max="8193" width="9" style="1" customWidth="1"/>
    <col min="8194" max="8194" width="20" style="1" bestFit="1" customWidth="1"/>
    <col min="8195" max="8195" width="10.83203125" style="1" bestFit="1" customWidth="1"/>
    <col min="8196" max="8196" width="11.1640625" style="1" bestFit="1" customWidth="1"/>
    <col min="8197" max="8197" width="14" style="1" bestFit="1" customWidth="1"/>
    <col min="8198" max="8198" width="12.33203125" style="1" bestFit="1" customWidth="1"/>
    <col min="8199" max="8199" width="12.1640625" style="1" bestFit="1" customWidth="1"/>
    <col min="8200" max="8200" width="10.1640625" style="1" bestFit="1" customWidth="1"/>
    <col min="8201" max="8201" width="10.6640625" style="1" customWidth="1"/>
    <col min="8202" max="8202" width="11.83203125" style="1" customWidth="1"/>
    <col min="8203" max="8209" width="9.83203125" style="1" bestFit="1" customWidth="1"/>
    <col min="8210" max="8211" width="10.1640625" style="1" bestFit="1" customWidth="1"/>
    <col min="8212" max="8329" width="9.1640625" style="1"/>
    <col min="8330" max="8330" width="10.1640625" style="1" bestFit="1" customWidth="1"/>
    <col min="8331" max="8448" width="9.1640625" style="1"/>
    <col min="8449" max="8449" width="9" style="1" customWidth="1"/>
    <col min="8450" max="8450" width="20" style="1" bestFit="1" customWidth="1"/>
    <col min="8451" max="8451" width="10.83203125" style="1" bestFit="1" customWidth="1"/>
    <col min="8452" max="8452" width="11.1640625" style="1" bestFit="1" customWidth="1"/>
    <col min="8453" max="8453" width="14" style="1" bestFit="1" customWidth="1"/>
    <col min="8454" max="8454" width="12.33203125" style="1" bestFit="1" customWidth="1"/>
    <col min="8455" max="8455" width="12.1640625" style="1" bestFit="1" customWidth="1"/>
    <col min="8456" max="8456" width="10.1640625" style="1" bestFit="1" customWidth="1"/>
    <col min="8457" max="8457" width="10.6640625" style="1" customWidth="1"/>
    <col min="8458" max="8458" width="11.83203125" style="1" customWidth="1"/>
    <col min="8459" max="8465" width="9.83203125" style="1" bestFit="1" customWidth="1"/>
    <col min="8466" max="8467" width="10.1640625" style="1" bestFit="1" customWidth="1"/>
    <col min="8468" max="8585" width="9.1640625" style="1"/>
    <col min="8586" max="8586" width="10.1640625" style="1" bestFit="1" customWidth="1"/>
    <col min="8587" max="8704" width="9.1640625" style="1"/>
    <col min="8705" max="8705" width="9" style="1" customWidth="1"/>
    <col min="8706" max="8706" width="20" style="1" bestFit="1" customWidth="1"/>
    <col min="8707" max="8707" width="10.83203125" style="1" bestFit="1" customWidth="1"/>
    <col min="8708" max="8708" width="11.1640625" style="1" bestFit="1" customWidth="1"/>
    <col min="8709" max="8709" width="14" style="1" bestFit="1" customWidth="1"/>
    <col min="8710" max="8710" width="12.33203125" style="1" bestFit="1" customWidth="1"/>
    <col min="8711" max="8711" width="12.1640625" style="1" bestFit="1" customWidth="1"/>
    <col min="8712" max="8712" width="10.1640625" style="1" bestFit="1" customWidth="1"/>
    <col min="8713" max="8713" width="10.6640625" style="1" customWidth="1"/>
    <col min="8714" max="8714" width="11.83203125" style="1" customWidth="1"/>
    <col min="8715" max="8721" width="9.83203125" style="1" bestFit="1" customWidth="1"/>
    <col min="8722" max="8723" width="10.1640625" style="1" bestFit="1" customWidth="1"/>
    <col min="8724" max="8841" width="9.1640625" style="1"/>
    <col min="8842" max="8842" width="10.1640625" style="1" bestFit="1" customWidth="1"/>
    <col min="8843" max="8960" width="9.1640625" style="1"/>
    <col min="8961" max="8961" width="9" style="1" customWidth="1"/>
    <col min="8962" max="8962" width="20" style="1" bestFit="1" customWidth="1"/>
    <col min="8963" max="8963" width="10.83203125" style="1" bestFit="1" customWidth="1"/>
    <col min="8964" max="8964" width="11.1640625" style="1" bestFit="1" customWidth="1"/>
    <col min="8965" max="8965" width="14" style="1" bestFit="1" customWidth="1"/>
    <col min="8966" max="8966" width="12.33203125" style="1" bestFit="1" customWidth="1"/>
    <col min="8967" max="8967" width="12.1640625" style="1" bestFit="1" customWidth="1"/>
    <col min="8968" max="8968" width="10.1640625" style="1" bestFit="1" customWidth="1"/>
    <col min="8969" max="8969" width="10.6640625" style="1" customWidth="1"/>
    <col min="8970" max="8970" width="11.83203125" style="1" customWidth="1"/>
    <col min="8971" max="8977" width="9.83203125" style="1" bestFit="1" customWidth="1"/>
    <col min="8978" max="8979" width="10.1640625" style="1" bestFit="1" customWidth="1"/>
    <col min="8980" max="9097" width="9.1640625" style="1"/>
    <col min="9098" max="9098" width="10.1640625" style="1" bestFit="1" customWidth="1"/>
    <col min="9099" max="9216" width="9.1640625" style="1"/>
    <col min="9217" max="9217" width="9" style="1" customWidth="1"/>
    <col min="9218" max="9218" width="20" style="1" bestFit="1" customWidth="1"/>
    <col min="9219" max="9219" width="10.83203125" style="1" bestFit="1" customWidth="1"/>
    <col min="9220" max="9220" width="11.1640625" style="1" bestFit="1" customWidth="1"/>
    <col min="9221" max="9221" width="14" style="1" bestFit="1" customWidth="1"/>
    <col min="9222" max="9222" width="12.33203125" style="1" bestFit="1" customWidth="1"/>
    <col min="9223" max="9223" width="12.1640625" style="1" bestFit="1" customWidth="1"/>
    <col min="9224" max="9224" width="10.1640625" style="1" bestFit="1" customWidth="1"/>
    <col min="9225" max="9225" width="10.6640625" style="1" customWidth="1"/>
    <col min="9226" max="9226" width="11.83203125" style="1" customWidth="1"/>
    <col min="9227" max="9233" width="9.83203125" style="1" bestFit="1" customWidth="1"/>
    <col min="9234" max="9235" width="10.1640625" style="1" bestFit="1" customWidth="1"/>
    <col min="9236" max="9353" width="9.1640625" style="1"/>
    <col min="9354" max="9354" width="10.1640625" style="1" bestFit="1" customWidth="1"/>
    <col min="9355" max="9472" width="9.1640625" style="1"/>
    <col min="9473" max="9473" width="9" style="1" customWidth="1"/>
    <col min="9474" max="9474" width="20" style="1" bestFit="1" customWidth="1"/>
    <col min="9475" max="9475" width="10.83203125" style="1" bestFit="1" customWidth="1"/>
    <col min="9476" max="9476" width="11.1640625" style="1" bestFit="1" customWidth="1"/>
    <col min="9477" max="9477" width="14" style="1" bestFit="1" customWidth="1"/>
    <col min="9478" max="9478" width="12.33203125" style="1" bestFit="1" customWidth="1"/>
    <col min="9479" max="9479" width="12.1640625" style="1" bestFit="1" customWidth="1"/>
    <col min="9480" max="9480" width="10.1640625" style="1" bestFit="1" customWidth="1"/>
    <col min="9481" max="9481" width="10.6640625" style="1" customWidth="1"/>
    <col min="9482" max="9482" width="11.83203125" style="1" customWidth="1"/>
    <col min="9483" max="9489" width="9.83203125" style="1" bestFit="1" customWidth="1"/>
    <col min="9490" max="9491" width="10.1640625" style="1" bestFit="1" customWidth="1"/>
    <col min="9492" max="9609" width="9.1640625" style="1"/>
    <col min="9610" max="9610" width="10.1640625" style="1" bestFit="1" customWidth="1"/>
    <col min="9611" max="9728" width="9.1640625" style="1"/>
    <col min="9729" max="9729" width="9" style="1" customWidth="1"/>
    <col min="9730" max="9730" width="20" style="1" bestFit="1" customWidth="1"/>
    <col min="9731" max="9731" width="10.83203125" style="1" bestFit="1" customWidth="1"/>
    <col min="9732" max="9732" width="11.1640625" style="1" bestFit="1" customWidth="1"/>
    <col min="9733" max="9733" width="14" style="1" bestFit="1" customWidth="1"/>
    <col min="9734" max="9734" width="12.33203125" style="1" bestFit="1" customWidth="1"/>
    <col min="9735" max="9735" width="12.1640625" style="1" bestFit="1" customWidth="1"/>
    <col min="9736" max="9736" width="10.1640625" style="1" bestFit="1" customWidth="1"/>
    <col min="9737" max="9737" width="10.6640625" style="1" customWidth="1"/>
    <col min="9738" max="9738" width="11.83203125" style="1" customWidth="1"/>
    <col min="9739" max="9745" width="9.83203125" style="1" bestFit="1" customWidth="1"/>
    <col min="9746" max="9747" width="10.1640625" style="1" bestFit="1" customWidth="1"/>
    <col min="9748" max="9865" width="9.1640625" style="1"/>
    <col min="9866" max="9866" width="10.1640625" style="1" bestFit="1" customWidth="1"/>
    <col min="9867" max="9984" width="9.1640625" style="1"/>
    <col min="9985" max="9985" width="9" style="1" customWidth="1"/>
    <col min="9986" max="9986" width="20" style="1" bestFit="1" customWidth="1"/>
    <col min="9987" max="9987" width="10.83203125" style="1" bestFit="1" customWidth="1"/>
    <col min="9988" max="9988" width="11.1640625" style="1" bestFit="1" customWidth="1"/>
    <col min="9989" max="9989" width="14" style="1" bestFit="1" customWidth="1"/>
    <col min="9990" max="9990" width="12.33203125" style="1" bestFit="1" customWidth="1"/>
    <col min="9991" max="9991" width="12.1640625" style="1" bestFit="1" customWidth="1"/>
    <col min="9992" max="9992" width="10.1640625" style="1" bestFit="1" customWidth="1"/>
    <col min="9993" max="9993" width="10.6640625" style="1" customWidth="1"/>
    <col min="9994" max="9994" width="11.83203125" style="1" customWidth="1"/>
    <col min="9995" max="10001" width="9.83203125" style="1" bestFit="1" customWidth="1"/>
    <col min="10002" max="10003" width="10.1640625" style="1" bestFit="1" customWidth="1"/>
    <col min="10004" max="10121" width="9.1640625" style="1"/>
    <col min="10122" max="10122" width="10.1640625" style="1" bestFit="1" customWidth="1"/>
    <col min="10123" max="10240" width="9.1640625" style="1"/>
    <col min="10241" max="10241" width="9" style="1" customWidth="1"/>
    <col min="10242" max="10242" width="20" style="1" bestFit="1" customWidth="1"/>
    <col min="10243" max="10243" width="10.83203125" style="1" bestFit="1" customWidth="1"/>
    <col min="10244" max="10244" width="11.1640625" style="1" bestFit="1" customWidth="1"/>
    <col min="10245" max="10245" width="14" style="1" bestFit="1" customWidth="1"/>
    <col min="10246" max="10246" width="12.33203125" style="1" bestFit="1" customWidth="1"/>
    <col min="10247" max="10247" width="12.1640625" style="1" bestFit="1" customWidth="1"/>
    <col min="10248" max="10248" width="10.1640625" style="1" bestFit="1" customWidth="1"/>
    <col min="10249" max="10249" width="10.6640625" style="1" customWidth="1"/>
    <col min="10250" max="10250" width="11.83203125" style="1" customWidth="1"/>
    <col min="10251" max="10257" width="9.83203125" style="1" bestFit="1" customWidth="1"/>
    <col min="10258" max="10259" width="10.1640625" style="1" bestFit="1" customWidth="1"/>
    <col min="10260" max="10377" width="9.1640625" style="1"/>
    <col min="10378" max="10378" width="10.1640625" style="1" bestFit="1" customWidth="1"/>
    <col min="10379" max="10496" width="9.1640625" style="1"/>
    <col min="10497" max="10497" width="9" style="1" customWidth="1"/>
    <col min="10498" max="10498" width="20" style="1" bestFit="1" customWidth="1"/>
    <col min="10499" max="10499" width="10.83203125" style="1" bestFit="1" customWidth="1"/>
    <col min="10500" max="10500" width="11.1640625" style="1" bestFit="1" customWidth="1"/>
    <col min="10501" max="10501" width="14" style="1" bestFit="1" customWidth="1"/>
    <col min="10502" max="10502" width="12.33203125" style="1" bestFit="1" customWidth="1"/>
    <col min="10503" max="10503" width="12.1640625" style="1" bestFit="1" customWidth="1"/>
    <col min="10504" max="10504" width="10.1640625" style="1" bestFit="1" customWidth="1"/>
    <col min="10505" max="10505" width="10.6640625" style="1" customWidth="1"/>
    <col min="10506" max="10506" width="11.83203125" style="1" customWidth="1"/>
    <col min="10507" max="10513" width="9.83203125" style="1" bestFit="1" customWidth="1"/>
    <col min="10514" max="10515" width="10.1640625" style="1" bestFit="1" customWidth="1"/>
    <col min="10516" max="10633" width="9.1640625" style="1"/>
    <col min="10634" max="10634" width="10.1640625" style="1" bestFit="1" customWidth="1"/>
    <col min="10635" max="10752" width="9.1640625" style="1"/>
    <col min="10753" max="10753" width="9" style="1" customWidth="1"/>
    <col min="10754" max="10754" width="20" style="1" bestFit="1" customWidth="1"/>
    <col min="10755" max="10755" width="10.83203125" style="1" bestFit="1" customWidth="1"/>
    <col min="10756" max="10756" width="11.1640625" style="1" bestFit="1" customWidth="1"/>
    <col min="10757" max="10757" width="14" style="1" bestFit="1" customWidth="1"/>
    <col min="10758" max="10758" width="12.33203125" style="1" bestFit="1" customWidth="1"/>
    <col min="10759" max="10759" width="12.1640625" style="1" bestFit="1" customWidth="1"/>
    <col min="10760" max="10760" width="10.1640625" style="1" bestFit="1" customWidth="1"/>
    <col min="10761" max="10761" width="10.6640625" style="1" customWidth="1"/>
    <col min="10762" max="10762" width="11.83203125" style="1" customWidth="1"/>
    <col min="10763" max="10769" width="9.83203125" style="1" bestFit="1" customWidth="1"/>
    <col min="10770" max="10771" width="10.1640625" style="1" bestFit="1" customWidth="1"/>
    <col min="10772" max="10889" width="9.1640625" style="1"/>
    <col min="10890" max="10890" width="10.1640625" style="1" bestFit="1" customWidth="1"/>
    <col min="10891" max="11008" width="9.1640625" style="1"/>
    <col min="11009" max="11009" width="9" style="1" customWidth="1"/>
    <col min="11010" max="11010" width="20" style="1" bestFit="1" customWidth="1"/>
    <col min="11011" max="11011" width="10.83203125" style="1" bestFit="1" customWidth="1"/>
    <col min="11012" max="11012" width="11.1640625" style="1" bestFit="1" customWidth="1"/>
    <col min="11013" max="11013" width="14" style="1" bestFit="1" customWidth="1"/>
    <col min="11014" max="11014" width="12.33203125" style="1" bestFit="1" customWidth="1"/>
    <col min="11015" max="11015" width="12.1640625" style="1" bestFit="1" customWidth="1"/>
    <col min="11016" max="11016" width="10.1640625" style="1" bestFit="1" customWidth="1"/>
    <col min="11017" max="11017" width="10.6640625" style="1" customWidth="1"/>
    <col min="11018" max="11018" width="11.83203125" style="1" customWidth="1"/>
    <col min="11019" max="11025" width="9.83203125" style="1" bestFit="1" customWidth="1"/>
    <col min="11026" max="11027" width="10.1640625" style="1" bestFit="1" customWidth="1"/>
    <col min="11028" max="11145" width="9.1640625" style="1"/>
    <col min="11146" max="11146" width="10.1640625" style="1" bestFit="1" customWidth="1"/>
    <col min="11147" max="11264" width="9.1640625" style="1"/>
    <col min="11265" max="11265" width="9" style="1" customWidth="1"/>
    <col min="11266" max="11266" width="20" style="1" bestFit="1" customWidth="1"/>
    <col min="11267" max="11267" width="10.83203125" style="1" bestFit="1" customWidth="1"/>
    <col min="11268" max="11268" width="11.1640625" style="1" bestFit="1" customWidth="1"/>
    <col min="11269" max="11269" width="14" style="1" bestFit="1" customWidth="1"/>
    <col min="11270" max="11270" width="12.33203125" style="1" bestFit="1" customWidth="1"/>
    <col min="11271" max="11271" width="12.1640625" style="1" bestFit="1" customWidth="1"/>
    <col min="11272" max="11272" width="10.1640625" style="1" bestFit="1" customWidth="1"/>
    <col min="11273" max="11273" width="10.6640625" style="1" customWidth="1"/>
    <col min="11274" max="11274" width="11.83203125" style="1" customWidth="1"/>
    <col min="11275" max="11281" width="9.83203125" style="1" bestFit="1" customWidth="1"/>
    <col min="11282" max="11283" width="10.1640625" style="1" bestFit="1" customWidth="1"/>
    <col min="11284" max="11401" width="9.1640625" style="1"/>
    <col min="11402" max="11402" width="10.1640625" style="1" bestFit="1" customWidth="1"/>
    <col min="11403" max="11520" width="9.1640625" style="1"/>
    <col min="11521" max="11521" width="9" style="1" customWidth="1"/>
    <col min="11522" max="11522" width="20" style="1" bestFit="1" customWidth="1"/>
    <col min="11523" max="11523" width="10.83203125" style="1" bestFit="1" customWidth="1"/>
    <col min="11524" max="11524" width="11.1640625" style="1" bestFit="1" customWidth="1"/>
    <col min="11525" max="11525" width="14" style="1" bestFit="1" customWidth="1"/>
    <col min="11526" max="11526" width="12.33203125" style="1" bestFit="1" customWidth="1"/>
    <col min="11527" max="11527" width="12.1640625" style="1" bestFit="1" customWidth="1"/>
    <col min="11528" max="11528" width="10.1640625" style="1" bestFit="1" customWidth="1"/>
    <col min="11529" max="11529" width="10.6640625" style="1" customWidth="1"/>
    <col min="11530" max="11530" width="11.83203125" style="1" customWidth="1"/>
    <col min="11531" max="11537" width="9.83203125" style="1" bestFit="1" customWidth="1"/>
    <col min="11538" max="11539" width="10.1640625" style="1" bestFit="1" customWidth="1"/>
    <col min="11540" max="11657" width="9.1640625" style="1"/>
    <col min="11658" max="11658" width="10.1640625" style="1" bestFit="1" customWidth="1"/>
    <col min="11659" max="11776" width="9.1640625" style="1"/>
    <col min="11777" max="11777" width="9" style="1" customWidth="1"/>
    <col min="11778" max="11778" width="20" style="1" bestFit="1" customWidth="1"/>
    <col min="11779" max="11779" width="10.83203125" style="1" bestFit="1" customWidth="1"/>
    <col min="11780" max="11780" width="11.1640625" style="1" bestFit="1" customWidth="1"/>
    <col min="11781" max="11781" width="14" style="1" bestFit="1" customWidth="1"/>
    <col min="11782" max="11782" width="12.33203125" style="1" bestFit="1" customWidth="1"/>
    <col min="11783" max="11783" width="12.1640625" style="1" bestFit="1" customWidth="1"/>
    <col min="11784" max="11784" width="10.1640625" style="1" bestFit="1" customWidth="1"/>
    <col min="11785" max="11785" width="10.6640625" style="1" customWidth="1"/>
    <col min="11786" max="11786" width="11.83203125" style="1" customWidth="1"/>
    <col min="11787" max="11793" width="9.83203125" style="1" bestFit="1" customWidth="1"/>
    <col min="11794" max="11795" width="10.1640625" style="1" bestFit="1" customWidth="1"/>
    <col min="11796" max="11913" width="9.1640625" style="1"/>
    <col min="11914" max="11914" width="10.1640625" style="1" bestFit="1" customWidth="1"/>
    <col min="11915" max="12032" width="9.1640625" style="1"/>
    <col min="12033" max="12033" width="9" style="1" customWidth="1"/>
    <col min="12034" max="12034" width="20" style="1" bestFit="1" customWidth="1"/>
    <col min="12035" max="12035" width="10.83203125" style="1" bestFit="1" customWidth="1"/>
    <col min="12036" max="12036" width="11.1640625" style="1" bestFit="1" customWidth="1"/>
    <col min="12037" max="12037" width="14" style="1" bestFit="1" customWidth="1"/>
    <col min="12038" max="12038" width="12.33203125" style="1" bestFit="1" customWidth="1"/>
    <col min="12039" max="12039" width="12.1640625" style="1" bestFit="1" customWidth="1"/>
    <col min="12040" max="12040" width="10.1640625" style="1" bestFit="1" customWidth="1"/>
    <col min="12041" max="12041" width="10.6640625" style="1" customWidth="1"/>
    <col min="12042" max="12042" width="11.83203125" style="1" customWidth="1"/>
    <col min="12043" max="12049" width="9.83203125" style="1" bestFit="1" customWidth="1"/>
    <col min="12050" max="12051" width="10.1640625" style="1" bestFit="1" customWidth="1"/>
    <col min="12052" max="12169" width="9.1640625" style="1"/>
    <col min="12170" max="12170" width="10.1640625" style="1" bestFit="1" customWidth="1"/>
    <col min="12171" max="12288" width="9.1640625" style="1"/>
    <col min="12289" max="12289" width="9" style="1" customWidth="1"/>
    <col min="12290" max="12290" width="20" style="1" bestFit="1" customWidth="1"/>
    <col min="12291" max="12291" width="10.83203125" style="1" bestFit="1" customWidth="1"/>
    <col min="12292" max="12292" width="11.1640625" style="1" bestFit="1" customWidth="1"/>
    <col min="12293" max="12293" width="14" style="1" bestFit="1" customWidth="1"/>
    <col min="12294" max="12294" width="12.33203125" style="1" bestFit="1" customWidth="1"/>
    <col min="12295" max="12295" width="12.1640625" style="1" bestFit="1" customWidth="1"/>
    <col min="12296" max="12296" width="10.1640625" style="1" bestFit="1" customWidth="1"/>
    <col min="12297" max="12297" width="10.6640625" style="1" customWidth="1"/>
    <col min="12298" max="12298" width="11.83203125" style="1" customWidth="1"/>
    <col min="12299" max="12305" width="9.83203125" style="1" bestFit="1" customWidth="1"/>
    <col min="12306" max="12307" width="10.1640625" style="1" bestFit="1" customWidth="1"/>
    <col min="12308" max="12425" width="9.1640625" style="1"/>
    <col min="12426" max="12426" width="10.1640625" style="1" bestFit="1" customWidth="1"/>
    <col min="12427" max="12544" width="9.1640625" style="1"/>
    <col min="12545" max="12545" width="9" style="1" customWidth="1"/>
    <col min="12546" max="12546" width="20" style="1" bestFit="1" customWidth="1"/>
    <col min="12547" max="12547" width="10.83203125" style="1" bestFit="1" customWidth="1"/>
    <col min="12548" max="12548" width="11.1640625" style="1" bestFit="1" customWidth="1"/>
    <col min="12549" max="12549" width="14" style="1" bestFit="1" customWidth="1"/>
    <col min="12550" max="12550" width="12.33203125" style="1" bestFit="1" customWidth="1"/>
    <col min="12551" max="12551" width="12.1640625" style="1" bestFit="1" customWidth="1"/>
    <col min="12552" max="12552" width="10.1640625" style="1" bestFit="1" customWidth="1"/>
    <col min="12553" max="12553" width="10.6640625" style="1" customWidth="1"/>
    <col min="12554" max="12554" width="11.83203125" style="1" customWidth="1"/>
    <col min="12555" max="12561" width="9.83203125" style="1" bestFit="1" customWidth="1"/>
    <col min="12562" max="12563" width="10.1640625" style="1" bestFit="1" customWidth="1"/>
    <col min="12564" max="12681" width="9.1640625" style="1"/>
    <col min="12682" max="12682" width="10.1640625" style="1" bestFit="1" customWidth="1"/>
    <col min="12683" max="12800" width="9.1640625" style="1"/>
    <col min="12801" max="12801" width="9" style="1" customWidth="1"/>
    <col min="12802" max="12802" width="20" style="1" bestFit="1" customWidth="1"/>
    <col min="12803" max="12803" width="10.83203125" style="1" bestFit="1" customWidth="1"/>
    <col min="12804" max="12804" width="11.1640625" style="1" bestFit="1" customWidth="1"/>
    <col min="12805" max="12805" width="14" style="1" bestFit="1" customWidth="1"/>
    <col min="12806" max="12806" width="12.33203125" style="1" bestFit="1" customWidth="1"/>
    <col min="12807" max="12807" width="12.1640625" style="1" bestFit="1" customWidth="1"/>
    <col min="12808" max="12808" width="10.1640625" style="1" bestFit="1" customWidth="1"/>
    <col min="12809" max="12809" width="10.6640625" style="1" customWidth="1"/>
    <col min="12810" max="12810" width="11.83203125" style="1" customWidth="1"/>
    <col min="12811" max="12817" width="9.83203125" style="1" bestFit="1" customWidth="1"/>
    <col min="12818" max="12819" width="10.1640625" style="1" bestFit="1" customWidth="1"/>
    <col min="12820" max="12937" width="9.1640625" style="1"/>
    <col min="12938" max="12938" width="10.1640625" style="1" bestFit="1" customWidth="1"/>
    <col min="12939" max="13056" width="9.1640625" style="1"/>
    <col min="13057" max="13057" width="9" style="1" customWidth="1"/>
    <col min="13058" max="13058" width="20" style="1" bestFit="1" customWidth="1"/>
    <col min="13059" max="13059" width="10.83203125" style="1" bestFit="1" customWidth="1"/>
    <col min="13060" max="13060" width="11.1640625" style="1" bestFit="1" customWidth="1"/>
    <col min="13061" max="13061" width="14" style="1" bestFit="1" customWidth="1"/>
    <col min="13062" max="13062" width="12.33203125" style="1" bestFit="1" customWidth="1"/>
    <col min="13063" max="13063" width="12.1640625" style="1" bestFit="1" customWidth="1"/>
    <col min="13064" max="13064" width="10.1640625" style="1" bestFit="1" customWidth="1"/>
    <col min="13065" max="13065" width="10.6640625" style="1" customWidth="1"/>
    <col min="13066" max="13066" width="11.83203125" style="1" customWidth="1"/>
    <col min="13067" max="13073" width="9.83203125" style="1" bestFit="1" customWidth="1"/>
    <col min="13074" max="13075" width="10.1640625" style="1" bestFit="1" customWidth="1"/>
    <col min="13076" max="13193" width="9.1640625" style="1"/>
    <col min="13194" max="13194" width="10.1640625" style="1" bestFit="1" customWidth="1"/>
    <col min="13195" max="13312" width="9.1640625" style="1"/>
    <col min="13313" max="13313" width="9" style="1" customWidth="1"/>
    <col min="13314" max="13314" width="20" style="1" bestFit="1" customWidth="1"/>
    <col min="13315" max="13315" width="10.83203125" style="1" bestFit="1" customWidth="1"/>
    <col min="13316" max="13316" width="11.1640625" style="1" bestFit="1" customWidth="1"/>
    <col min="13317" max="13317" width="14" style="1" bestFit="1" customWidth="1"/>
    <col min="13318" max="13318" width="12.33203125" style="1" bestFit="1" customWidth="1"/>
    <col min="13319" max="13319" width="12.1640625" style="1" bestFit="1" customWidth="1"/>
    <col min="13320" max="13320" width="10.1640625" style="1" bestFit="1" customWidth="1"/>
    <col min="13321" max="13321" width="10.6640625" style="1" customWidth="1"/>
    <col min="13322" max="13322" width="11.83203125" style="1" customWidth="1"/>
    <col min="13323" max="13329" width="9.83203125" style="1" bestFit="1" customWidth="1"/>
    <col min="13330" max="13331" width="10.1640625" style="1" bestFit="1" customWidth="1"/>
    <col min="13332" max="13449" width="9.1640625" style="1"/>
    <col min="13450" max="13450" width="10.1640625" style="1" bestFit="1" customWidth="1"/>
    <col min="13451" max="13568" width="9.1640625" style="1"/>
    <col min="13569" max="13569" width="9" style="1" customWidth="1"/>
    <col min="13570" max="13570" width="20" style="1" bestFit="1" customWidth="1"/>
    <col min="13571" max="13571" width="10.83203125" style="1" bestFit="1" customWidth="1"/>
    <col min="13572" max="13572" width="11.1640625" style="1" bestFit="1" customWidth="1"/>
    <col min="13573" max="13573" width="14" style="1" bestFit="1" customWidth="1"/>
    <col min="13574" max="13574" width="12.33203125" style="1" bestFit="1" customWidth="1"/>
    <col min="13575" max="13575" width="12.1640625" style="1" bestFit="1" customWidth="1"/>
    <col min="13576" max="13576" width="10.1640625" style="1" bestFit="1" customWidth="1"/>
    <col min="13577" max="13577" width="10.6640625" style="1" customWidth="1"/>
    <col min="13578" max="13578" width="11.83203125" style="1" customWidth="1"/>
    <col min="13579" max="13585" width="9.83203125" style="1" bestFit="1" customWidth="1"/>
    <col min="13586" max="13587" width="10.1640625" style="1" bestFit="1" customWidth="1"/>
    <col min="13588" max="13705" width="9.1640625" style="1"/>
    <col min="13706" max="13706" width="10.1640625" style="1" bestFit="1" customWidth="1"/>
    <col min="13707" max="13824" width="9.1640625" style="1"/>
    <col min="13825" max="13825" width="9" style="1" customWidth="1"/>
    <col min="13826" max="13826" width="20" style="1" bestFit="1" customWidth="1"/>
    <col min="13827" max="13827" width="10.83203125" style="1" bestFit="1" customWidth="1"/>
    <col min="13828" max="13828" width="11.1640625" style="1" bestFit="1" customWidth="1"/>
    <col min="13829" max="13829" width="14" style="1" bestFit="1" customWidth="1"/>
    <col min="13830" max="13830" width="12.33203125" style="1" bestFit="1" customWidth="1"/>
    <col min="13831" max="13831" width="12.1640625" style="1" bestFit="1" customWidth="1"/>
    <col min="13832" max="13832" width="10.1640625" style="1" bestFit="1" customWidth="1"/>
    <col min="13833" max="13833" width="10.6640625" style="1" customWidth="1"/>
    <col min="13834" max="13834" width="11.83203125" style="1" customWidth="1"/>
    <col min="13835" max="13841" width="9.83203125" style="1" bestFit="1" customWidth="1"/>
    <col min="13842" max="13843" width="10.1640625" style="1" bestFit="1" customWidth="1"/>
    <col min="13844" max="13961" width="9.1640625" style="1"/>
    <col min="13962" max="13962" width="10.1640625" style="1" bestFit="1" customWidth="1"/>
    <col min="13963" max="14080" width="9.1640625" style="1"/>
    <col min="14081" max="14081" width="9" style="1" customWidth="1"/>
    <col min="14082" max="14082" width="20" style="1" bestFit="1" customWidth="1"/>
    <col min="14083" max="14083" width="10.83203125" style="1" bestFit="1" customWidth="1"/>
    <col min="14084" max="14084" width="11.1640625" style="1" bestFit="1" customWidth="1"/>
    <col min="14085" max="14085" width="14" style="1" bestFit="1" customWidth="1"/>
    <col min="14086" max="14086" width="12.33203125" style="1" bestFit="1" customWidth="1"/>
    <col min="14087" max="14087" width="12.1640625" style="1" bestFit="1" customWidth="1"/>
    <col min="14088" max="14088" width="10.1640625" style="1" bestFit="1" customWidth="1"/>
    <col min="14089" max="14089" width="10.6640625" style="1" customWidth="1"/>
    <col min="14090" max="14090" width="11.83203125" style="1" customWidth="1"/>
    <col min="14091" max="14097" width="9.83203125" style="1" bestFit="1" customWidth="1"/>
    <col min="14098" max="14099" width="10.1640625" style="1" bestFit="1" customWidth="1"/>
    <col min="14100" max="14217" width="9.1640625" style="1"/>
    <col min="14218" max="14218" width="10.1640625" style="1" bestFit="1" customWidth="1"/>
    <col min="14219" max="14336" width="9.1640625" style="1"/>
    <col min="14337" max="14337" width="9" style="1" customWidth="1"/>
    <col min="14338" max="14338" width="20" style="1" bestFit="1" customWidth="1"/>
    <col min="14339" max="14339" width="10.83203125" style="1" bestFit="1" customWidth="1"/>
    <col min="14340" max="14340" width="11.1640625" style="1" bestFit="1" customWidth="1"/>
    <col min="14341" max="14341" width="14" style="1" bestFit="1" customWidth="1"/>
    <col min="14342" max="14342" width="12.33203125" style="1" bestFit="1" customWidth="1"/>
    <col min="14343" max="14343" width="12.1640625" style="1" bestFit="1" customWidth="1"/>
    <col min="14344" max="14344" width="10.1640625" style="1" bestFit="1" customWidth="1"/>
    <col min="14345" max="14345" width="10.6640625" style="1" customWidth="1"/>
    <col min="14346" max="14346" width="11.83203125" style="1" customWidth="1"/>
    <col min="14347" max="14353" width="9.83203125" style="1" bestFit="1" customWidth="1"/>
    <col min="14354" max="14355" width="10.1640625" style="1" bestFit="1" customWidth="1"/>
    <col min="14356" max="14473" width="9.1640625" style="1"/>
    <col min="14474" max="14474" width="10.1640625" style="1" bestFit="1" customWidth="1"/>
    <col min="14475" max="14592" width="9.1640625" style="1"/>
    <col min="14593" max="14593" width="9" style="1" customWidth="1"/>
    <col min="14594" max="14594" width="20" style="1" bestFit="1" customWidth="1"/>
    <col min="14595" max="14595" width="10.83203125" style="1" bestFit="1" customWidth="1"/>
    <col min="14596" max="14596" width="11.1640625" style="1" bestFit="1" customWidth="1"/>
    <col min="14597" max="14597" width="14" style="1" bestFit="1" customWidth="1"/>
    <col min="14598" max="14598" width="12.33203125" style="1" bestFit="1" customWidth="1"/>
    <col min="14599" max="14599" width="12.1640625" style="1" bestFit="1" customWidth="1"/>
    <col min="14600" max="14600" width="10.1640625" style="1" bestFit="1" customWidth="1"/>
    <col min="14601" max="14601" width="10.6640625" style="1" customWidth="1"/>
    <col min="14602" max="14602" width="11.83203125" style="1" customWidth="1"/>
    <col min="14603" max="14609" width="9.83203125" style="1" bestFit="1" customWidth="1"/>
    <col min="14610" max="14611" width="10.1640625" style="1" bestFit="1" customWidth="1"/>
    <col min="14612" max="14729" width="9.1640625" style="1"/>
    <col min="14730" max="14730" width="10.1640625" style="1" bestFit="1" customWidth="1"/>
    <col min="14731" max="14848" width="9.1640625" style="1"/>
    <col min="14849" max="14849" width="9" style="1" customWidth="1"/>
    <col min="14850" max="14850" width="20" style="1" bestFit="1" customWidth="1"/>
    <col min="14851" max="14851" width="10.83203125" style="1" bestFit="1" customWidth="1"/>
    <col min="14852" max="14852" width="11.1640625" style="1" bestFit="1" customWidth="1"/>
    <col min="14853" max="14853" width="14" style="1" bestFit="1" customWidth="1"/>
    <col min="14854" max="14854" width="12.33203125" style="1" bestFit="1" customWidth="1"/>
    <col min="14855" max="14855" width="12.1640625" style="1" bestFit="1" customWidth="1"/>
    <col min="14856" max="14856" width="10.1640625" style="1" bestFit="1" customWidth="1"/>
    <col min="14857" max="14857" width="10.6640625" style="1" customWidth="1"/>
    <col min="14858" max="14858" width="11.83203125" style="1" customWidth="1"/>
    <col min="14859" max="14865" width="9.83203125" style="1" bestFit="1" customWidth="1"/>
    <col min="14866" max="14867" width="10.1640625" style="1" bestFit="1" customWidth="1"/>
    <col min="14868" max="14985" width="9.1640625" style="1"/>
    <col min="14986" max="14986" width="10.1640625" style="1" bestFit="1" customWidth="1"/>
    <col min="14987" max="15104" width="9.1640625" style="1"/>
    <col min="15105" max="15105" width="9" style="1" customWidth="1"/>
    <col min="15106" max="15106" width="20" style="1" bestFit="1" customWidth="1"/>
    <col min="15107" max="15107" width="10.83203125" style="1" bestFit="1" customWidth="1"/>
    <col min="15108" max="15108" width="11.1640625" style="1" bestFit="1" customWidth="1"/>
    <col min="15109" max="15109" width="14" style="1" bestFit="1" customWidth="1"/>
    <col min="15110" max="15110" width="12.33203125" style="1" bestFit="1" customWidth="1"/>
    <col min="15111" max="15111" width="12.1640625" style="1" bestFit="1" customWidth="1"/>
    <col min="15112" max="15112" width="10.1640625" style="1" bestFit="1" customWidth="1"/>
    <col min="15113" max="15113" width="10.6640625" style="1" customWidth="1"/>
    <col min="15114" max="15114" width="11.83203125" style="1" customWidth="1"/>
    <col min="15115" max="15121" width="9.83203125" style="1" bestFit="1" customWidth="1"/>
    <col min="15122" max="15123" width="10.1640625" style="1" bestFit="1" customWidth="1"/>
    <col min="15124" max="15241" width="9.1640625" style="1"/>
    <col min="15242" max="15242" width="10.1640625" style="1" bestFit="1" customWidth="1"/>
    <col min="15243" max="15360" width="9.1640625" style="1"/>
    <col min="15361" max="15361" width="9" style="1" customWidth="1"/>
    <col min="15362" max="15362" width="20" style="1" bestFit="1" customWidth="1"/>
    <col min="15363" max="15363" width="10.83203125" style="1" bestFit="1" customWidth="1"/>
    <col min="15364" max="15364" width="11.1640625" style="1" bestFit="1" customWidth="1"/>
    <col min="15365" max="15365" width="14" style="1" bestFit="1" customWidth="1"/>
    <col min="15366" max="15366" width="12.33203125" style="1" bestFit="1" customWidth="1"/>
    <col min="15367" max="15367" width="12.1640625" style="1" bestFit="1" customWidth="1"/>
    <col min="15368" max="15368" width="10.1640625" style="1" bestFit="1" customWidth="1"/>
    <col min="15369" max="15369" width="10.6640625" style="1" customWidth="1"/>
    <col min="15370" max="15370" width="11.83203125" style="1" customWidth="1"/>
    <col min="15371" max="15377" width="9.83203125" style="1" bestFit="1" customWidth="1"/>
    <col min="15378" max="15379" width="10.1640625" style="1" bestFit="1" customWidth="1"/>
    <col min="15380" max="15497" width="9.1640625" style="1"/>
    <col min="15498" max="15498" width="10.1640625" style="1" bestFit="1" customWidth="1"/>
    <col min="15499" max="15616" width="9.1640625" style="1"/>
    <col min="15617" max="15617" width="9" style="1" customWidth="1"/>
    <col min="15618" max="15618" width="20" style="1" bestFit="1" customWidth="1"/>
    <col min="15619" max="15619" width="10.83203125" style="1" bestFit="1" customWidth="1"/>
    <col min="15620" max="15620" width="11.1640625" style="1" bestFit="1" customWidth="1"/>
    <col min="15621" max="15621" width="14" style="1" bestFit="1" customWidth="1"/>
    <col min="15622" max="15622" width="12.33203125" style="1" bestFit="1" customWidth="1"/>
    <col min="15623" max="15623" width="12.1640625" style="1" bestFit="1" customWidth="1"/>
    <col min="15624" max="15624" width="10.1640625" style="1" bestFit="1" customWidth="1"/>
    <col min="15625" max="15625" width="10.6640625" style="1" customWidth="1"/>
    <col min="15626" max="15626" width="11.83203125" style="1" customWidth="1"/>
    <col min="15627" max="15633" width="9.83203125" style="1" bestFit="1" customWidth="1"/>
    <col min="15634" max="15635" width="10.1640625" style="1" bestFit="1" customWidth="1"/>
    <col min="15636" max="15753" width="9.1640625" style="1"/>
    <col min="15754" max="15754" width="10.1640625" style="1" bestFit="1" customWidth="1"/>
    <col min="15755" max="15872" width="9.1640625" style="1"/>
    <col min="15873" max="15873" width="9" style="1" customWidth="1"/>
    <col min="15874" max="15874" width="20" style="1" bestFit="1" customWidth="1"/>
    <col min="15875" max="15875" width="10.83203125" style="1" bestFit="1" customWidth="1"/>
    <col min="15876" max="15876" width="11.1640625" style="1" bestFit="1" customWidth="1"/>
    <col min="15877" max="15877" width="14" style="1" bestFit="1" customWidth="1"/>
    <col min="15878" max="15878" width="12.33203125" style="1" bestFit="1" customWidth="1"/>
    <col min="15879" max="15879" width="12.1640625" style="1" bestFit="1" customWidth="1"/>
    <col min="15880" max="15880" width="10.1640625" style="1" bestFit="1" customWidth="1"/>
    <col min="15881" max="15881" width="10.6640625" style="1" customWidth="1"/>
    <col min="15882" max="15882" width="11.83203125" style="1" customWidth="1"/>
    <col min="15883" max="15889" width="9.83203125" style="1" bestFit="1" customWidth="1"/>
    <col min="15890" max="15891" width="10.1640625" style="1" bestFit="1" customWidth="1"/>
    <col min="15892" max="16009" width="9.1640625" style="1"/>
    <col min="16010" max="16010" width="10.1640625" style="1" bestFit="1" customWidth="1"/>
    <col min="16011" max="16128" width="9.1640625" style="1"/>
    <col min="16129" max="16129" width="9" style="1" customWidth="1"/>
    <col min="16130" max="16130" width="20" style="1" bestFit="1" customWidth="1"/>
    <col min="16131" max="16131" width="10.83203125" style="1" bestFit="1" customWidth="1"/>
    <col min="16132" max="16132" width="11.1640625" style="1" bestFit="1" customWidth="1"/>
    <col min="16133" max="16133" width="14" style="1" bestFit="1" customWidth="1"/>
    <col min="16134" max="16134" width="12.33203125" style="1" bestFit="1" customWidth="1"/>
    <col min="16135" max="16135" width="12.1640625" style="1" bestFit="1" customWidth="1"/>
    <col min="16136" max="16136" width="10.1640625" style="1" bestFit="1" customWidth="1"/>
    <col min="16137" max="16137" width="10.6640625" style="1" customWidth="1"/>
    <col min="16138" max="16138" width="11.83203125" style="1" customWidth="1"/>
    <col min="16139" max="16145" width="9.83203125" style="1" bestFit="1" customWidth="1"/>
    <col min="16146" max="16147" width="10.1640625" style="1" bestFit="1" customWidth="1"/>
    <col min="16148" max="16265" width="9.1640625" style="1"/>
    <col min="16266" max="16266" width="10.1640625" style="1" bestFit="1" customWidth="1"/>
    <col min="16267" max="16384" width="9.1640625" style="1"/>
  </cols>
  <sheetData>
    <row r="1" spans="2:14" ht="17" thickBot="1">
      <c r="C1" s="2" t="s">
        <v>0</v>
      </c>
    </row>
    <row r="2" spans="2:14" ht="17" thickBot="1">
      <c r="B2" s="3" t="s">
        <v>1</v>
      </c>
      <c r="C2" s="4"/>
      <c r="D2" s="5"/>
    </row>
    <row r="3" spans="2:14" ht="19" thickBot="1">
      <c r="B3" s="6" t="s">
        <v>2</v>
      </c>
      <c r="C3" s="7">
        <f>[1]Margem!D14</f>
        <v>69800</v>
      </c>
      <c r="D3" s="8">
        <f>C3/$C$3</f>
        <v>1</v>
      </c>
      <c r="G3"/>
      <c r="H3" s="9" t="s">
        <v>3</v>
      </c>
      <c r="I3"/>
      <c r="J3"/>
    </row>
    <row r="4" spans="2:14" ht="17" thickBot="1">
      <c r="B4" s="10" t="s">
        <v>4</v>
      </c>
      <c r="C4" s="11">
        <f>[1]Margem!F14</f>
        <v>12564</v>
      </c>
      <c r="D4" s="8">
        <f>C4/$C$3</f>
        <v>0.18</v>
      </c>
      <c r="G4" s="12">
        <f>C3*12</f>
        <v>837600</v>
      </c>
      <c r="H4" s="13" t="s">
        <v>5</v>
      </c>
      <c r="I4"/>
      <c r="J4"/>
    </row>
    <row r="5" spans="2:14" ht="17" thickBot="1">
      <c r="B5" s="14" t="s">
        <v>6</v>
      </c>
      <c r="C5" s="15">
        <f>[1]Margem!G14</f>
        <v>39400</v>
      </c>
      <c r="D5" s="8">
        <f>C5/$C$3</f>
        <v>0.5644699140401146</v>
      </c>
      <c r="G5" s="12">
        <f>C4*12</f>
        <v>150768</v>
      </c>
      <c r="H5" s="13" t="s">
        <v>7</v>
      </c>
      <c r="J5"/>
    </row>
    <row r="6" spans="2:14" ht="17" thickBot="1">
      <c r="B6" s="16" t="s">
        <v>8</v>
      </c>
      <c r="C6" s="17">
        <f>C3-C4-C5</f>
        <v>17836</v>
      </c>
      <c r="D6" s="8">
        <f>C6/$C$3</f>
        <v>0.25553008595988541</v>
      </c>
      <c r="G6" s="12">
        <f>G4-G5</f>
        <v>686832</v>
      </c>
      <c r="H6" s="13" t="s">
        <v>9</v>
      </c>
      <c r="I6"/>
      <c r="J6"/>
    </row>
    <row r="7" spans="2:14" ht="17" thickBot="1">
      <c r="G7" s="12">
        <f>D22</f>
        <v>664800</v>
      </c>
      <c r="H7" s="13" t="s">
        <v>10</v>
      </c>
      <c r="I7"/>
      <c r="J7"/>
    </row>
    <row r="8" spans="2:14" ht="17" thickBot="1">
      <c r="B8" s="3" t="s">
        <v>11</v>
      </c>
      <c r="C8" s="4"/>
      <c r="D8" s="5"/>
      <c r="G8"/>
      <c r="H8" s="13" t="s">
        <v>12</v>
      </c>
      <c r="I8"/>
      <c r="J8"/>
    </row>
    <row r="9" spans="2:14" ht="17" thickBot="1">
      <c r="B9" s="18" t="s">
        <v>8</v>
      </c>
      <c r="C9" s="19">
        <f>C6</f>
        <v>17836</v>
      </c>
      <c r="D9" s="8">
        <f>C9/$C$3</f>
        <v>0.25553008595988541</v>
      </c>
      <c r="G9" s="12">
        <f>G6-G7</f>
        <v>22032</v>
      </c>
      <c r="H9" s="13" t="s">
        <v>13</v>
      </c>
      <c r="I9"/>
      <c r="J9"/>
    </row>
    <row r="10" spans="2:14" ht="17" thickBot="1">
      <c r="B10" s="20" t="s">
        <v>14</v>
      </c>
      <c r="C10" s="21">
        <f>[1]QUESTÕES!H28</f>
        <v>15000</v>
      </c>
      <c r="D10" s="8">
        <f>C10/$C$3</f>
        <v>0.2148997134670487</v>
      </c>
      <c r="G10">
        <v>0</v>
      </c>
      <c r="H10" s="13" t="s">
        <v>15</v>
      </c>
      <c r="I10"/>
      <c r="J10"/>
    </row>
    <row r="11" spans="2:14" ht="17" thickBot="1">
      <c r="B11" s="22" t="s">
        <v>16</v>
      </c>
      <c r="C11" s="23">
        <f>C9-C10</f>
        <v>2836</v>
      </c>
      <c r="D11" s="8">
        <f>C11/$C$3</f>
        <v>4.0630372492836679E-2</v>
      </c>
      <c r="E11" s="11">
        <f>C11*12</f>
        <v>34032</v>
      </c>
      <c r="G11">
        <v>0</v>
      </c>
      <c r="H11" s="13" t="s">
        <v>17</v>
      </c>
      <c r="I11"/>
      <c r="J11"/>
    </row>
    <row r="12" spans="2:14">
      <c r="G12">
        <v>0</v>
      </c>
      <c r="H12" s="13" t="s">
        <v>18</v>
      </c>
      <c r="I12"/>
      <c r="J12"/>
    </row>
    <row r="13" spans="2:14">
      <c r="B13" s="1" t="s">
        <v>19</v>
      </c>
      <c r="C13" s="24">
        <v>120000</v>
      </c>
      <c r="G13">
        <v>0</v>
      </c>
      <c r="H13" s="13" t="s">
        <v>20</v>
      </c>
      <c r="I13"/>
      <c r="J13"/>
    </row>
    <row r="14" spans="2:14">
      <c r="B14" s="1" t="s">
        <v>21</v>
      </c>
      <c r="C14" s="1">
        <v>10</v>
      </c>
      <c r="G14" s="12">
        <f>G9-G10</f>
        <v>22032</v>
      </c>
      <c r="H14" s="25" t="s">
        <v>22</v>
      </c>
      <c r="I14"/>
      <c r="J14"/>
      <c r="N14" s="13" t="s">
        <v>23</v>
      </c>
    </row>
    <row r="15" spans="2:14">
      <c r="G15" s="12">
        <f>D21</f>
        <v>12000</v>
      </c>
      <c r="H15" s="25" t="s">
        <v>24</v>
      </c>
      <c r="I15"/>
      <c r="J15"/>
      <c r="N15" s="13" t="s">
        <v>25</v>
      </c>
    </row>
    <row r="16" spans="2:14">
      <c r="G16" s="12">
        <f>G14+G15</f>
        <v>34032</v>
      </c>
      <c r="H16" s="25" t="s">
        <v>26</v>
      </c>
      <c r="I16"/>
      <c r="J16"/>
    </row>
    <row r="17" spans="2:122">
      <c r="B17" s="1" t="s">
        <v>27</v>
      </c>
      <c r="G17"/>
      <c r="I17"/>
      <c r="J17"/>
      <c r="N17" s="13" t="s">
        <v>28</v>
      </c>
    </row>
    <row r="18" spans="2:122">
      <c r="B18" s="1" t="s">
        <v>29</v>
      </c>
      <c r="C18" s="11">
        <f>C5</f>
        <v>39400</v>
      </c>
      <c r="E18"/>
      <c r="F18"/>
      <c r="G18"/>
      <c r="H18" s="25"/>
      <c r="I18"/>
      <c r="J18"/>
    </row>
    <row r="19" spans="2:122">
      <c r="B19" s="1" t="s">
        <v>30</v>
      </c>
      <c r="C19" s="11">
        <f>C10</f>
        <v>15000</v>
      </c>
      <c r="E19"/>
      <c r="F19"/>
      <c r="G19" s="12">
        <f>D21</f>
        <v>12000</v>
      </c>
      <c r="H19" s="13" t="s">
        <v>31</v>
      </c>
      <c r="I19"/>
      <c r="J19"/>
    </row>
    <row r="20" spans="2:122">
      <c r="C20" s="11">
        <f>C18+C19</f>
        <v>54400</v>
      </c>
      <c r="D20" s="11">
        <f>C20*12</f>
        <v>652800</v>
      </c>
      <c r="G20" s="12">
        <f>G16-G19</f>
        <v>22032</v>
      </c>
      <c r="H20" s="13" t="s">
        <v>32</v>
      </c>
      <c r="I20"/>
      <c r="J20"/>
    </row>
    <row r="21" spans="2:122">
      <c r="B21" s="1" t="s">
        <v>33</v>
      </c>
      <c r="D21" s="11">
        <f>C13/C14</f>
        <v>12000</v>
      </c>
      <c r="G21" s="12">
        <f>G20*0.3</f>
        <v>6609.5999999999995</v>
      </c>
      <c r="H21" s="13" t="s">
        <v>34</v>
      </c>
      <c r="I21"/>
      <c r="J21"/>
    </row>
    <row r="22" spans="2:122">
      <c r="B22" s="1" t="s">
        <v>27</v>
      </c>
      <c r="C22" s="11">
        <f>(C5+C10)</f>
        <v>54400</v>
      </c>
      <c r="D22" s="11">
        <f>D20+D21</f>
        <v>664800</v>
      </c>
      <c r="G22" s="12">
        <f>G16-G21</f>
        <v>27422.400000000001</v>
      </c>
      <c r="H22" s="13" t="s">
        <v>35</v>
      </c>
      <c r="I22"/>
      <c r="J22"/>
      <c r="L22" s="25" t="s">
        <v>36</v>
      </c>
    </row>
    <row r="23" spans="2:122">
      <c r="G23" s="11">
        <f>D21</f>
        <v>12000</v>
      </c>
      <c r="H23" s="1" t="s">
        <v>37</v>
      </c>
      <c r="I23"/>
      <c r="J23"/>
    </row>
    <row r="24" spans="2:122">
      <c r="G24" s="11">
        <f>G22-G23</f>
        <v>15422.400000000001</v>
      </c>
      <c r="H24" s="13" t="s">
        <v>38</v>
      </c>
    </row>
    <row r="25" spans="2:122">
      <c r="G25" s="26">
        <f>G24/C13</f>
        <v>0.12852000000000002</v>
      </c>
      <c r="H25" s="13" t="s">
        <v>28</v>
      </c>
    </row>
    <row r="26" spans="2:122">
      <c r="B26" s="27" t="s">
        <v>39</v>
      </c>
      <c r="C26" s="27"/>
      <c r="D26" s="27"/>
      <c r="E26" s="27"/>
      <c r="F26" s="27"/>
    </row>
    <row r="27" spans="2:122" ht="18">
      <c r="B27" s="27" t="s">
        <v>40</v>
      </c>
      <c r="C27" s="27"/>
      <c r="D27" s="27"/>
      <c r="E27" s="27"/>
      <c r="F27" s="27"/>
      <c r="G27" s="28" t="s">
        <v>41</v>
      </c>
      <c r="H27" s="28"/>
      <c r="I27" s="28"/>
      <c r="J27" s="28"/>
      <c r="K27" s="28"/>
    </row>
    <row r="28" spans="2:122">
      <c r="B28" s="27" t="s">
        <v>42</v>
      </c>
      <c r="C28" s="27"/>
      <c r="D28" s="27"/>
      <c r="E28" s="27"/>
      <c r="F28" s="27"/>
    </row>
    <row r="29" spans="2:122">
      <c r="G29" s="2">
        <v>0</v>
      </c>
      <c r="H29" s="2">
        <v>1</v>
      </c>
      <c r="I29" s="2">
        <v>2</v>
      </c>
      <c r="J29" s="2">
        <v>3</v>
      </c>
      <c r="K29" s="2">
        <v>4</v>
      </c>
      <c r="L29" s="2">
        <v>5</v>
      </c>
      <c r="M29" s="2">
        <v>6</v>
      </c>
      <c r="N29" s="2">
        <v>7</v>
      </c>
      <c r="O29" s="2">
        <v>8</v>
      </c>
      <c r="P29" s="2">
        <v>9</v>
      </c>
      <c r="Q29" s="2">
        <v>10</v>
      </c>
    </row>
    <row r="30" spans="2:122">
      <c r="G30" s="24">
        <f>-C13</f>
        <v>-120000</v>
      </c>
      <c r="H30" s="11">
        <f>$G$24</f>
        <v>15422.400000000001</v>
      </c>
      <c r="I30" s="11">
        <f t="shared" ref="I30:BT30" si="0">$G$24</f>
        <v>15422.400000000001</v>
      </c>
      <c r="J30" s="11">
        <f t="shared" si="0"/>
        <v>15422.400000000001</v>
      </c>
      <c r="K30" s="11">
        <f t="shared" si="0"/>
        <v>15422.400000000001</v>
      </c>
      <c r="L30" s="11">
        <f t="shared" si="0"/>
        <v>15422.400000000001</v>
      </c>
      <c r="M30" s="11">
        <f t="shared" si="0"/>
        <v>15422.400000000001</v>
      </c>
      <c r="N30" s="11">
        <f t="shared" si="0"/>
        <v>15422.400000000001</v>
      </c>
      <c r="O30" s="11">
        <f t="shared" si="0"/>
        <v>15422.400000000001</v>
      </c>
      <c r="P30" s="11">
        <f t="shared" si="0"/>
        <v>15422.400000000001</v>
      </c>
      <c r="Q30" s="11">
        <f t="shared" si="0"/>
        <v>15422.400000000001</v>
      </c>
      <c r="R30" s="11">
        <f t="shared" si="0"/>
        <v>15422.400000000001</v>
      </c>
      <c r="S30" s="11">
        <f t="shared" si="0"/>
        <v>15422.400000000001</v>
      </c>
      <c r="T30" s="11">
        <f t="shared" si="0"/>
        <v>15422.400000000001</v>
      </c>
      <c r="U30" s="11">
        <f t="shared" si="0"/>
        <v>15422.400000000001</v>
      </c>
      <c r="V30" s="11">
        <f t="shared" si="0"/>
        <v>15422.400000000001</v>
      </c>
      <c r="W30" s="11">
        <f t="shared" si="0"/>
        <v>15422.400000000001</v>
      </c>
      <c r="X30" s="11">
        <f t="shared" si="0"/>
        <v>15422.400000000001</v>
      </c>
      <c r="Y30" s="11">
        <f t="shared" si="0"/>
        <v>15422.400000000001</v>
      </c>
      <c r="Z30" s="11">
        <f t="shared" si="0"/>
        <v>15422.400000000001</v>
      </c>
      <c r="AA30" s="11">
        <f t="shared" si="0"/>
        <v>15422.400000000001</v>
      </c>
      <c r="AB30" s="11">
        <f t="shared" si="0"/>
        <v>15422.400000000001</v>
      </c>
      <c r="AC30" s="11">
        <f t="shared" si="0"/>
        <v>15422.400000000001</v>
      </c>
      <c r="AD30" s="11">
        <f t="shared" si="0"/>
        <v>15422.400000000001</v>
      </c>
      <c r="AE30" s="11">
        <f t="shared" si="0"/>
        <v>15422.400000000001</v>
      </c>
      <c r="AF30" s="11">
        <f t="shared" si="0"/>
        <v>15422.400000000001</v>
      </c>
      <c r="AG30" s="11">
        <f t="shared" si="0"/>
        <v>15422.400000000001</v>
      </c>
      <c r="AH30" s="11">
        <f t="shared" si="0"/>
        <v>15422.400000000001</v>
      </c>
      <c r="AI30" s="11">
        <f t="shared" si="0"/>
        <v>15422.400000000001</v>
      </c>
      <c r="AJ30" s="11">
        <f t="shared" si="0"/>
        <v>15422.400000000001</v>
      </c>
      <c r="AK30" s="11">
        <f t="shared" si="0"/>
        <v>15422.400000000001</v>
      </c>
      <c r="AL30" s="11">
        <f t="shared" si="0"/>
        <v>15422.400000000001</v>
      </c>
      <c r="AM30" s="11">
        <f t="shared" si="0"/>
        <v>15422.400000000001</v>
      </c>
      <c r="AN30" s="11">
        <f t="shared" si="0"/>
        <v>15422.400000000001</v>
      </c>
      <c r="AO30" s="11">
        <f t="shared" si="0"/>
        <v>15422.400000000001</v>
      </c>
      <c r="AP30" s="11">
        <f t="shared" si="0"/>
        <v>15422.400000000001</v>
      </c>
      <c r="AQ30" s="11">
        <f t="shared" si="0"/>
        <v>15422.400000000001</v>
      </c>
      <c r="AR30" s="11">
        <f t="shared" si="0"/>
        <v>15422.400000000001</v>
      </c>
      <c r="AS30" s="11">
        <f t="shared" si="0"/>
        <v>15422.400000000001</v>
      </c>
      <c r="AT30" s="11">
        <f t="shared" si="0"/>
        <v>15422.400000000001</v>
      </c>
      <c r="AU30" s="11">
        <f t="shared" si="0"/>
        <v>15422.400000000001</v>
      </c>
      <c r="AV30" s="11">
        <f t="shared" si="0"/>
        <v>15422.400000000001</v>
      </c>
      <c r="AW30" s="11">
        <f t="shared" si="0"/>
        <v>15422.400000000001</v>
      </c>
      <c r="AX30" s="11">
        <f t="shared" si="0"/>
        <v>15422.400000000001</v>
      </c>
      <c r="AY30" s="11">
        <f t="shared" si="0"/>
        <v>15422.400000000001</v>
      </c>
      <c r="AZ30" s="11">
        <f t="shared" si="0"/>
        <v>15422.400000000001</v>
      </c>
      <c r="BA30" s="11">
        <f t="shared" si="0"/>
        <v>15422.400000000001</v>
      </c>
      <c r="BB30" s="11">
        <f t="shared" si="0"/>
        <v>15422.400000000001</v>
      </c>
      <c r="BC30" s="11">
        <f t="shared" si="0"/>
        <v>15422.400000000001</v>
      </c>
      <c r="BD30" s="11">
        <f t="shared" si="0"/>
        <v>15422.400000000001</v>
      </c>
      <c r="BE30" s="11">
        <f t="shared" si="0"/>
        <v>15422.400000000001</v>
      </c>
      <c r="BF30" s="11">
        <f t="shared" si="0"/>
        <v>15422.400000000001</v>
      </c>
      <c r="BG30" s="11">
        <f t="shared" si="0"/>
        <v>15422.400000000001</v>
      </c>
      <c r="BH30" s="11">
        <f t="shared" si="0"/>
        <v>15422.400000000001</v>
      </c>
      <c r="BI30" s="11">
        <f t="shared" si="0"/>
        <v>15422.400000000001</v>
      </c>
      <c r="BJ30" s="11">
        <f t="shared" si="0"/>
        <v>15422.400000000001</v>
      </c>
      <c r="BK30" s="11">
        <f t="shared" si="0"/>
        <v>15422.400000000001</v>
      </c>
      <c r="BL30" s="11">
        <f t="shared" si="0"/>
        <v>15422.400000000001</v>
      </c>
      <c r="BM30" s="11">
        <f t="shared" si="0"/>
        <v>15422.400000000001</v>
      </c>
      <c r="BN30" s="11">
        <f t="shared" si="0"/>
        <v>15422.400000000001</v>
      </c>
      <c r="BO30" s="11">
        <f t="shared" si="0"/>
        <v>15422.400000000001</v>
      </c>
      <c r="BP30" s="11">
        <f t="shared" si="0"/>
        <v>15422.400000000001</v>
      </c>
      <c r="BQ30" s="11">
        <f t="shared" si="0"/>
        <v>15422.400000000001</v>
      </c>
      <c r="BR30" s="11">
        <f t="shared" si="0"/>
        <v>15422.400000000001</v>
      </c>
      <c r="BS30" s="11">
        <f t="shared" si="0"/>
        <v>15422.400000000001</v>
      </c>
      <c r="BT30" s="11">
        <f t="shared" si="0"/>
        <v>15422.400000000001</v>
      </c>
      <c r="BU30" s="11">
        <f t="shared" ref="BU30:DR30" si="1">$G$24</f>
        <v>15422.400000000001</v>
      </c>
      <c r="BV30" s="11">
        <f t="shared" si="1"/>
        <v>15422.400000000001</v>
      </c>
      <c r="BW30" s="11">
        <f t="shared" si="1"/>
        <v>15422.400000000001</v>
      </c>
      <c r="BX30" s="11">
        <f t="shared" si="1"/>
        <v>15422.400000000001</v>
      </c>
      <c r="BY30" s="11">
        <f t="shared" si="1"/>
        <v>15422.400000000001</v>
      </c>
      <c r="BZ30" s="11">
        <f t="shared" si="1"/>
        <v>15422.400000000001</v>
      </c>
      <c r="CA30" s="11">
        <f t="shared" si="1"/>
        <v>15422.400000000001</v>
      </c>
      <c r="CB30" s="11">
        <f t="shared" si="1"/>
        <v>15422.400000000001</v>
      </c>
      <c r="CC30" s="11">
        <f t="shared" si="1"/>
        <v>15422.400000000001</v>
      </c>
      <c r="CD30" s="11">
        <f t="shared" si="1"/>
        <v>15422.400000000001</v>
      </c>
      <c r="CE30" s="11">
        <f t="shared" si="1"/>
        <v>15422.400000000001</v>
      </c>
      <c r="CF30" s="11">
        <f t="shared" si="1"/>
        <v>15422.400000000001</v>
      </c>
      <c r="CG30" s="11">
        <f t="shared" si="1"/>
        <v>15422.400000000001</v>
      </c>
      <c r="CH30" s="11">
        <f t="shared" si="1"/>
        <v>15422.400000000001</v>
      </c>
      <c r="CI30" s="11">
        <f t="shared" si="1"/>
        <v>15422.400000000001</v>
      </c>
      <c r="CJ30" s="11">
        <f t="shared" si="1"/>
        <v>15422.400000000001</v>
      </c>
      <c r="CK30" s="11">
        <f t="shared" si="1"/>
        <v>15422.400000000001</v>
      </c>
      <c r="CL30" s="11">
        <f t="shared" si="1"/>
        <v>15422.400000000001</v>
      </c>
      <c r="CM30" s="11">
        <f t="shared" si="1"/>
        <v>15422.400000000001</v>
      </c>
      <c r="CN30" s="11">
        <f t="shared" si="1"/>
        <v>15422.400000000001</v>
      </c>
      <c r="CO30" s="11">
        <f t="shared" si="1"/>
        <v>15422.400000000001</v>
      </c>
      <c r="CP30" s="11">
        <f t="shared" si="1"/>
        <v>15422.400000000001</v>
      </c>
      <c r="CQ30" s="11">
        <f t="shared" si="1"/>
        <v>15422.400000000001</v>
      </c>
      <c r="CR30" s="11">
        <f t="shared" si="1"/>
        <v>15422.400000000001</v>
      </c>
      <c r="CS30" s="11">
        <f t="shared" si="1"/>
        <v>15422.400000000001</v>
      </c>
      <c r="CT30" s="11">
        <f t="shared" si="1"/>
        <v>15422.400000000001</v>
      </c>
      <c r="CU30" s="11">
        <f t="shared" si="1"/>
        <v>15422.400000000001</v>
      </c>
      <c r="CV30" s="11">
        <f t="shared" si="1"/>
        <v>15422.400000000001</v>
      </c>
      <c r="CW30" s="11">
        <f t="shared" si="1"/>
        <v>15422.400000000001</v>
      </c>
      <c r="CX30" s="11">
        <f t="shared" si="1"/>
        <v>15422.400000000001</v>
      </c>
      <c r="CY30" s="11">
        <f t="shared" si="1"/>
        <v>15422.400000000001</v>
      </c>
      <c r="CZ30" s="11">
        <f t="shared" si="1"/>
        <v>15422.400000000001</v>
      </c>
      <c r="DA30" s="11">
        <f t="shared" si="1"/>
        <v>15422.400000000001</v>
      </c>
      <c r="DB30" s="11">
        <f t="shared" si="1"/>
        <v>15422.400000000001</v>
      </c>
      <c r="DC30" s="11">
        <f t="shared" si="1"/>
        <v>15422.400000000001</v>
      </c>
      <c r="DD30" s="11">
        <f t="shared" si="1"/>
        <v>15422.400000000001</v>
      </c>
      <c r="DE30" s="11">
        <f t="shared" si="1"/>
        <v>15422.400000000001</v>
      </c>
      <c r="DF30" s="11">
        <f t="shared" si="1"/>
        <v>15422.400000000001</v>
      </c>
      <c r="DG30" s="11">
        <f t="shared" si="1"/>
        <v>15422.400000000001</v>
      </c>
      <c r="DH30" s="11">
        <f t="shared" si="1"/>
        <v>15422.400000000001</v>
      </c>
      <c r="DI30" s="11">
        <f t="shared" si="1"/>
        <v>15422.400000000001</v>
      </c>
      <c r="DJ30" s="11">
        <f t="shared" si="1"/>
        <v>15422.400000000001</v>
      </c>
      <c r="DK30" s="11">
        <f t="shared" si="1"/>
        <v>15422.400000000001</v>
      </c>
      <c r="DL30" s="11">
        <f t="shared" si="1"/>
        <v>15422.400000000001</v>
      </c>
      <c r="DM30" s="11">
        <f t="shared" si="1"/>
        <v>15422.400000000001</v>
      </c>
      <c r="DN30" s="11">
        <f t="shared" si="1"/>
        <v>15422.400000000001</v>
      </c>
      <c r="DO30" s="11">
        <f t="shared" si="1"/>
        <v>15422.400000000001</v>
      </c>
      <c r="DP30" s="11">
        <f t="shared" si="1"/>
        <v>15422.400000000001</v>
      </c>
      <c r="DQ30" s="11">
        <f t="shared" si="1"/>
        <v>15422.400000000001</v>
      </c>
      <c r="DR30" s="11">
        <f t="shared" si="1"/>
        <v>15422.400000000001</v>
      </c>
    </row>
    <row r="32" spans="2:122">
      <c r="G32" s="2" t="s">
        <v>43</v>
      </c>
    </row>
    <row r="33" spans="7:138">
      <c r="G33" s="29">
        <f>IRR(G30:Q30)</f>
        <v>4.8431539679553826E-2</v>
      </c>
    </row>
    <row r="36" spans="7:138">
      <c r="G36" s="1" t="s">
        <v>44</v>
      </c>
    </row>
    <row r="38" spans="7:138">
      <c r="G38" s="2">
        <v>0</v>
      </c>
    </row>
    <row r="39" spans="7:138">
      <c r="G39" s="24">
        <f>G30</f>
        <v>-120000</v>
      </c>
      <c r="H39" s="11">
        <f>H30</f>
        <v>15422.400000000001</v>
      </c>
      <c r="I39" s="11">
        <f>H39</f>
        <v>15422.400000000001</v>
      </c>
      <c r="J39" s="11">
        <f t="shared" ref="J39:BU39" si="2">I39</f>
        <v>15422.400000000001</v>
      </c>
      <c r="K39" s="11">
        <f t="shared" si="2"/>
        <v>15422.400000000001</v>
      </c>
      <c r="L39" s="11">
        <f t="shared" si="2"/>
        <v>15422.400000000001</v>
      </c>
      <c r="M39" s="11">
        <f t="shared" si="2"/>
        <v>15422.400000000001</v>
      </c>
      <c r="N39" s="11">
        <f t="shared" si="2"/>
        <v>15422.400000000001</v>
      </c>
      <c r="O39" s="11">
        <f t="shared" si="2"/>
        <v>15422.400000000001</v>
      </c>
      <c r="P39" s="11">
        <f t="shared" si="2"/>
        <v>15422.400000000001</v>
      </c>
      <c r="Q39" s="11">
        <f t="shared" si="2"/>
        <v>15422.400000000001</v>
      </c>
      <c r="R39" s="11">
        <f t="shared" si="2"/>
        <v>15422.400000000001</v>
      </c>
      <c r="S39" s="11">
        <f t="shared" si="2"/>
        <v>15422.400000000001</v>
      </c>
      <c r="T39" s="11">
        <f t="shared" si="2"/>
        <v>15422.400000000001</v>
      </c>
      <c r="U39" s="11">
        <f t="shared" si="2"/>
        <v>15422.400000000001</v>
      </c>
      <c r="V39" s="11">
        <f t="shared" si="2"/>
        <v>15422.400000000001</v>
      </c>
      <c r="W39" s="11">
        <f t="shared" si="2"/>
        <v>15422.400000000001</v>
      </c>
      <c r="X39" s="11">
        <f t="shared" si="2"/>
        <v>15422.400000000001</v>
      </c>
      <c r="Y39" s="11">
        <f t="shared" si="2"/>
        <v>15422.400000000001</v>
      </c>
      <c r="Z39" s="11">
        <f t="shared" si="2"/>
        <v>15422.400000000001</v>
      </c>
      <c r="AA39" s="11">
        <f t="shared" si="2"/>
        <v>15422.400000000001</v>
      </c>
      <c r="AB39" s="11">
        <f t="shared" si="2"/>
        <v>15422.400000000001</v>
      </c>
      <c r="AC39" s="11">
        <f t="shared" si="2"/>
        <v>15422.400000000001</v>
      </c>
      <c r="AD39" s="11">
        <f t="shared" si="2"/>
        <v>15422.400000000001</v>
      </c>
      <c r="AE39" s="11">
        <f t="shared" si="2"/>
        <v>15422.400000000001</v>
      </c>
      <c r="AF39" s="11">
        <f t="shared" si="2"/>
        <v>15422.400000000001</v>
      </c>
      <c r="AG39" s="11">
        <f t="shared" si="2"/>
        <v>15422.400000000001</v>
      </c>
      <c r="AH39" s="11">
        <f t="shared" si="2"/>
        <v>15422.400000000001</v>
      </c>
      <c r="AI39" s="11">
        <f t="shared" si="2"/>
        <v>15422.400000000001</v>
      </c>
      <c r="AJ39" s="11">
        <f t="shared" si="2"/>
        <v>15422.400000000001</v>
      </c>
      <c r="AK39" s="11">
        <f t="shared" si="2"/>
        <v>15422.400000000001</v>
      </c>
      <c r="AL39" s="11">
        <f t="shared" si="2"/>
        <v>15422.400000000001</v>
      </c>
      <c r="AM39" s="11">
        <f t="shared" si="2"/>
        <v>15422.400000000001</v>
      </c>
      <c r="AN39" s="11">
        <f t="shared" si="2"/>
        <v>15422.400000000001</v>
      </c>
      <c r="AO39" s="11">
        <f t="shared" si="2"/>
        <v>15422.400000000001</v>
      </c>
      <c r="AP39" s="11">
        <f t="shared" si="2"/>
        <v>15422.400000000001</v>
      </c>
      <c r="AQ39" s="11">
        <f t="shared" si="2"/>
        <v>15422.400000000001</v>
      </c>
      <c r="AR39" s="11">
        <f t="shared" si="2"/>
        <v>15422.400000000001</v>
      </c>
      <c r="AS39" s="11">
        <f t="shared" si="2"/>
        <v>15422.400000000001</v>
      </c>
      <c r="AT39" s="11">
        <f t="shared" si="2"/>
        <v>15422.400000000001</v>
      </c>
      <c r="AU39" s="11">
        <f t="shared" si="2"/>
        <v>15422.400000000001</v>
      </c>
      <c r="AV39" s="11">
        <f t="shared" si="2"/>
        <v>15422.400000000001</v>
      </c>
      <c r="AW39" s="11">
        <f t="shared" si="2"/>
        <v>15422.400000000001</v>
      </c>
      <c r="AX39" s="11">
        <f t="shared" si="2"/>
        <v>15422.400000000001</v>
      </c>
      <c r="AY39" s="11">
        <f t="shared" si="2"/>
        <v>15422.400000000001</v>
      </c>
      <c r="AZ39" s="11">
        <f t="shared" si="2"/>
        <v>15422.400000000001</v>
      </c>
      <c r="BA39" s="11">
        <f t="shared" si="2"/>
        <v>15422.400000000001</v>
      </c>
      <c r="BB39" s="11">
        <f t="shared" si="2"/>
        <v>15422.400000000001</v>
      </c>
      <c r="BC39" s="11">
        <f t="shared" si="2"/>
        <v>15422.400000000001</v>
      </c>
      <c r="BD39" s="11">
        <f t="shared" si="2"/>
        <v>15422.400000000001</v>
      </c>
      <c r="BE39" s="11">
        <f t="shared" si="2"/>
        <v>15422.400000000001</v>
      </c>
      <c r="BF39" s="11">
        <f t="shared" si="2"/>
        <v>15422.400000000001</v>
      </c>
      <c r="BG39" s="11">
        <f t="shared" si="2"/>
        <v>15422.400000000001</v>
      </c>
      <c r="BH39" s="11">
        <f t="shared" si="2"/>
        <v>15422.400000000001</v>
      </c>
      <c r="BI39" s="11">
        <f t="shared" si="2"/>
        <v>15422.400000000001</v>
      </c>
      <c r="BJ39" s="11">
        <f t="shared" si="2"/>
        <v>15422.400000000001</v>
      </c>
      <c r="BK39" s="11">
        <f t="shared" si="2"/>
        <v>15422.400000000001</v>
      </c>
      <c r="BL39" s="11">
        <f t="shared" si="2"/>
        <v>15422.400000000001</v>
      </c>
      <c r="BM39" s="11">
        <f t="shared" si="2"/>
        <v>15422.400000000001</v>
      </c>
      <c r="BN39" s="11">
        <f t="shared" si="2"/>
        <v>15422.400000000001</v>
      </c>
      <c r="BO39" s="11">
        <f t="shared" si="2"/>
        <v>15422.400000000001</v>
      </c>
      <c r="BP39" s="11">
        <f t="shared" si="2"/>
        <v>15422.400000000001</v>
      </c>
      <c r="BQ39" s="11">
        <f t="shared" si="2"/>
        <v>15422.400000000001</v>
      </c>
      <c r="BR39" s="11">
        <f t="shared" si="2"/>
        <v>15422.400000000001</v>
      </c>
      <c r="BS39" s="11">
        <f t="shared" si="2"/>
        <v>15422.400000000001</v>
      </c>
      <c r="BT39" s="11">
        <f t="shared" si="2"/>
        <v>15422.400000000001</v>
      </c>
      <c r="BU39" s="11">
        <f t="shared" si="2"/>
        <v>15422.400000000001</v>
      </c>
      <c r="BV39" s="11">
        <f t="shared" ref="BV39:EG39" si="3">BU39</f>
        <v>15422.400000000001</v>
      </c>
      <c r="BW39" s="11">
        <f t="shared" si="3"/>
        <v>15422.400000000001</v>
      </c>
      <c r="BX39" s="11">
        <f t="shared" si="3"/>
        <v>15422.400000000001</v>
      </c>
      <c r="BY39" s="11">
        <f t="shared" si="3"/>
        <v>15422.400000000001</v>
      </c>
      <c r="BZ39" s="11">
        <f t="shared" si="3"/>
        <v>15422.400000000001</v>
      </c>
      <c r="CA39" s="11">
        <f t="shared" si="3"/>
        <v>15422.400000000001</v>
      </c>
      <c r="CB39" s="11">
        <f t="shared" si="3"/>
        <v>15422.400000000001</v>
      </c>
      <c r="CC39" s="11">
        <f t="shared" si="3"/>
        <v>15422.400000000001</v>
      </c>
      <c r="CD39" s="11">
        <f t="shared" si="3"/>
        <v>15422.400000000001</v>
      </c>
      <c r="CE39" s="11">
        <f t="shared" si="3"/>
        <v>15422.400000000001</v>
      </c>
      <c r="CF39" s="11">
        <f t="shared" si="3"/>
        <v>15422.400000000001</v>
      </c>
      <c r="CG39" s="11">
        <f t="shared" si="3"/>
        <v>15422.400000000001</v>
      </c>
      <c r="CH39" s="11">
        <f t="shared" si="3"/>
        <v>15422.400000000001</v>
      </c>
      <c r="CI39" s="11">
        <f t="shared" si="3"/>
        <v>15422.400000000001</v>
      </c>
      <c r="CJ39" s="11">
        <f t="shared" si="3"/>
        <v>15422.400000000001</v>
      </c>
      <c r="CK39" s="11">
        <f t="shared" si="3"/>
        <v>15422.400000000001</v>
      </c>
      <c r="CL39" s="11">
        <f t="shared" si="3"/>
        <v>15422.400000000001</v>
      </c>
      <c r="CM39" s="11">
        <f t="shared" si="3"/>
        <v>15422.400000000001</v>
      </c>
      <c r="CN39" s="11">
        <f t="shared" si="3"/>
        <v>15422.400000000001</v>
      </c>
      <c r="CO39" s="11">
        <f t="shared" si="3"/>
        <v>15422.400000000001</v>
      </c>
      <c r="CP39" s="11">
        <f t="shared" si="3"/>
        <v>15422.400000000001</v>
      </c>
      <c r="CQ39" s="11">
        <f t="shared" si="3"/>
        <v>15422.400000000001</v>
      </c>
      <c r="CR39" s="11">
        <f t="shared" si="3"/>
        <v>15422.400000000001</v>
      </c>
      <c r="CS39" s="11">
        <f t="shared" si="3"/>
        <v>15422.400000000001</v>
      </c>
      <c r="CT39" s="11">
        <f t="shared" si="3"/>
        <v>15422.400000000001</v>
      </c>
      <c r="CU39" s="11">
        <f t="shared" si="3"/>
        <v>15422.400000000001</v>
      </c>
      <c r="CV39" s="11">
        <f t="shared" si="3"/>
        <v>15422.400000000001</v>
      </c>
      <c r="CW39" s="11">
        <f t="shared" si="3"/>
        <v>15422.400000000001</v>
      </c>
      <c r="CX39" s="11">
        <f t="shared" si="3"/>
        <v>15422.400000000001</v>
      </c>
      <c r="CY39" s="11">
        <f t="shared" si="3"/>
        <v>15422.400000000001</v>
      </c>
      <c r="CZ39" s="11">
        <f t="shared" si="3"/>
        <v>15422.400000000001</v>
      </c>
      <c r="DA39" s="11">
        <f t="shared" si="3"/>
        <v>15422.400000000001</v>
      </c>
      <c r="DB39" s="11">
        <f t="shared" si="3"/>
        <v>15422.400000000001</v>
      </c>
      <c r="DC39" s="11">
        <f t="shared" si="3"/>
        <v>15422.400000000001</v>
      </c>
      <c r="DD39" s="11">
        <f t="shared" si="3"/>
        <v>15422.400000000001</v>
      </c>
      <c r="DE39" s="11">
        <f t="shared" si="3"/>
        <v>15422.400000000001</v>
      </c>
      <c r="DF39" s="11">
        <f t="shared" si="3"/>
        <v>15422.400000000001</v>
      </c>
      <c r="DG39" s="11">
        <f t="shared" si="3"/>
        <v>15422.400000000001</v>
      </c>
      <c r="DH39" s="11">
        <f t="shared" si="3"/>
        <v>15422.400000000001</v>
      </c>
      <c r="DI39" s="11">
        <f t="shared" si="3"/>
        <v>15422.400000000001</v>
      </c>
      <c r="DJ39" s="11">
        <f t="shared" si="3"/>
        <v>15422.400000000001</v>
      </c>
      <c r="DK39" s="11">
        <f t="shared" si="3"/>
        <v>15422.400000000001</v>
      </c>
      <c r="DL39" s="11">
        <f t="shared" si="3"/>
        <v>15422.400000000001</v>
      </c>
      <c r="DM39" s="11">
        <f t="shared" si="3"/>
        <v>15422.400000000001</v>
      </c>
      <c r="DN39" s="11">
        <f t="shared" si="3"/>
        <v>15422.400000000001</v>
      </c>
      <c r="DO39" s="11">
        <f t="shared" si="3"/>
        <v>15422.400000000001</v>
      </c>
      <c r="DP39" s="11">
        <f t="shared" si="3"/>
        <v>15422.400000000001</v>
      </c>
      <c r="DQ39" s="11">
        <f t="shared" si="3"/>
        <v>15422.400000000001</v>
      </c>
      <c r="DR39" s="11">
        <f t="shared" si="3"/>
        <v>15422.400000000001</v>
      </c>
      <c r="DS39" s="11">
        <f t="shared" si="3"/>
        <v>15422.400000000001</v>
      </c>
      <c r="DT39" s="11">
        <f t="shared" si="3"/>
        <v>15422.400000000001</v>
      </c>
      <c r="DU39" s="11">
        <f t="shared" si="3"/>
        <v>15422.400000000001</v>
      </c>
      <c r="DV39" s="11">
        <f t="shared" si="3"/>
        <v>15422.400000000001</v>
      </c>
      <c r="DW39" s="11">
        <f t="shared" si="3"/>
        <v>15422.400000000001</v>
      </c>
      <c r="DX39" s="11">
        <f t="shared" si="3"/>
        <v>15422.400000000001</v>
      </c>
      <c r="DY39" s="11">
        <f t="shared" si="3"/>
        <v>15422.400000000001</v>
      </c>
      <c r="DZ39" s="11">
        <f t="shared" si="3"/>
        <v>15422.400000000001</v>
      </c>
      <c r="EA39" s="11">
        <f t="shared" si="3"/>
        <v>15422.400000000001</v>
      </c>
      <c r="EB39" s="11">
        <f t="shared" si="3"/>
        <v>15422.400000000001</v>
      </c>
      <c r="EC39" s="11">
        <f t="shared" si="3"/>
        <v>15422.400000000001</v>
      </c>
      <c r="ED39" s="11">
        <f t="shared" si="3"/>
        <v>15422.400000000001</v>
      </c>
      <c r="EE39" s="11">
        <f t="shared" si="3"/>
        <v>15422.400000000001</v>
      </c>
      <c r="EF39" s="11">
        <f t="shared" si="3"/>
        <v>15422.400000000001</v>
      </c>
      <c r="EG39" s="11">
        <f t="shared" si="3"/>
        <v>15422.400000000001</v>
      </c>
      <c r="EH39" s="11">
        <f>EG39</f>
        <v>15422.400000000001</v>
      </c>
    </row>
    <row r="41" spans="7:138">
      <c r="G41" s="2" t="s">
        <v>43</v>
      </c>
    </row>
    <row r="42" spans="7:138">
      <c r="G42" s="30">
        <f>IRR(G39:EH39)</f>
        <v>0.12851998300745215</v>
      </c>
    </row>
    <row r="46" spans="7:138">
      <c r="G46" s="31" t="s">
        <v>45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7:138">
      <c r="G47" s="31" t="s">
        <v>46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7:138">
      <c r="G48" s="33" t="s">
        <v>47</v>
      </c>
      <c r="H48" s="33"/>
      <c r="I48" s="33"/>
      <c r="J48" s="33"/>
      <c r="K48" s="33"/>
      <c r="L48" s="33"/>
      <c r="M48" s="33"/>
      <c r="N48" s="33"/>
    </row>
  </sheetData>
  <mergeCells count="4">
    <mergeCell ref="B2:D2"/>
    <mergeCell ref="B8:D8"/>
    <mergeCell ref="G46:U46"/>
    <mergeCell ref="G47:S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2020-10-01T10:05:26Z</dcterms:created>
  <dcterms:modified xsi:type="dcterms:W3CDTF">2020-10-01T10:06:09Z</dcterms:modified>
</cp:coreProperties>
</file>