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5600" windowHeight="137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9" i="1"/>
  <c r="K20" i="1"/>
  <c r="H21" i="1"/>
  <c r="H24" i="1"/>
  <c r="I26" i="1"/>
  <c r="I27" i="1"/>
  <c r="K27" i="1"/>
  <c r="K28" i="1"/>
  <c r="J20" i="1"/>
  <c r="J27" i="1"/>
  <c r="J28" i="1"/>
  <c r="I20" i="1"/>
  <c r="I28" i="1"/>
  <c r="K21" i="1"/>
  <c r="J21" i="1"/>
  <c r="I21" i="1"/>
  <c r="D9" i="1"/>
  <c r="D20" i="1"/>
  <c r="D21" i="1"/>
  <c r="C9" i="1"/>
  <c r="C20" i="1"/>
  <c r="C21" i="1"/>
  <c r="B20" i="1"/>
  <c r="B21" i="1"/>
  <c r="K9" i="1"/>
  <c r="J9" i="1"/>
  <c r="I9" i="1"/>
  <c r="I18" i="1"/>
  <c r="K11" i="1"/>
  <c r="K18" i="1"/>
  <c r="K12" i="1"/>
  <c r="K13" i="1"/>
  <c r="K14" i="1"/>
  <c r="K15" i="1"/>
  <c r="K29" i="1"/>
  <c r="I12" i="1"/>
  <c r="I13" i="1"/>
  <c r="I14" i="1"/>
  <c r="I15" i="1"/>
  <c r="I29" i="1"/>
  <c r="K30" i="1"/>
  <c r="J11" i="1"/>
  <c r="J18" i="1"/>
  <c r="J12" i="1"/>
  <c r="J13" i="1"/>
  <c r="J14" i="1"/>
  <c r="J15" i="1"/>
  <c r="J29" i="1"/>
  <c r="J30" i="1"/>
  <c r="I19" i="1"/>
  <c r="K19" i="1"/>
  <c r="J19" i="1"/>
  <c r="B24" i="1"/>
  <c r="C24" i="1"/>
  <c r="D24" i="1"/>
  <c r="D11" i="1"/>
  <c r="D13" i="1"/>
  <c r="D14" i="1"/>
  <c r="D15" i="1"/>
  <c r="D29" i="1"/>
  <c r="C11" i="1"/>
  <c r="C13" i="1"/>
  <c r="C14" i="1"/>
  <c r="C15" i="1"/>
  <c r="C29" i="1"/>
  <c r="B13" i="1"/>
  <c r="B14" i="1"/>
  <c r="B15" i="1"/>
  <c r="B29" i="1"/>
  <c r="D30" i="1"/>
  <c r="C30" i="1"/>
</calcChain>
</file>

<file path=xl/sharedStrings.xml><?xml version="1.0" encoding="utf-8"?>
<sst xmlns="http://schemas.openxmlformats.org/spreadsheetml/2006/main" count="49" uniqueCount="29">
  <si>
    <t>Lajir</t>
  </si>
  <si>
    <t>base</t>
  </si>
  <si>
    <t>Cenário 1</t>
  </si>
  <si>
    <t>Cenário 2</t>
  </si>
  <si>
    <t>expansão</t>
  </si>
  <si>
    <t>recessão</t>
  </si>
  <si>
    <t>PLm</t>
  </si>
  <si>
    <t># ações</t>
  </si>
  <si>
    <t>- juros</t>
  </si>
  <si>
    <t>LL</t>
  </si>
  <si>
    <t>LPA</t>
  </si>
  <si>
    <t>B</t>
  </si>
  <si>
    <t>Valor da ação</t>
  </si>
  <si>
    <t>LaIR</t>
  </si>
  <si>
    <t>-IR</t>
  </si>
  <si>
    <t>t</t>
  </si>
  <si>
    <t>C/ anúncio</t>
  </si>
  <si>
    <t>+ Bt</t>
  </si>
  <si>
    <t># ações recompradas</t>
  </si>
  <si>
    <t>após recompra</t>
  </si>
  <si>
    <t>Emissão de dívida anunciada</t>
  </si>
  <si>
    <t>16.1 (t = 0)</t>
  </si>
  <si>
    <t>16.2: com IR (t = 0.34)</t>
  </si>
  <si>
    <t>Diferenças desta resposta em relação à resposta do livro</t>
  </si>
  <si>
    <t>letra a - apenas capital próprio</t>
  </si>
  <si>
    <t>letra b - emissão de dívida e recompra de ação</t>
  </si>
  <si>
    <t>- livro usa 0.35 de IR (colocar 0.35 na célula B9)</t>
  </si>
  <si>
    <t>- livro não calcula o Bt (colocar 0 na célula H20)</t>
  </si>
  <si>
    <t>RWJL Ex 16.1 e 16.2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</si>
</sst>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&quot;#,##0.00;[Red]\-&quot;R$&quot;#,##0.00"/>
    <numFmt numFmtId="165" formatCode="_-* #,##0.00_-;\-* #,##0.00_-;_-* &quot;-&quot;??_-;_-@_-"/>
    <numFmt numFmtId="166" formatCode="0.0%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scheme val="minor"/>
    </font>
    <font>
      <u val="singleAccounting"/>
      <sz val="1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5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0" fillId="0" borderId="0" xfId="0" applyFill="1"/>
    <xf numFmtId="164" fontId="0" fillId="0" borderId="0" xfId="0" applyNumberFormat="1" applyFill="1"/>
    <xf numFmtId="0" fontId="4" fillId="3" borderId="0" xfId="0" applyFont="1" applyFill="1"/>
    <xf numFmtId="0" fontId="0" fillId="3" borderId="0" xfId="0" applyFill="1"/>
    <xf numFmtId="0" fontId="0" fillId="3" borderId="0" xfId="0" quotePrefix="1" applyFill="1"/>
    <xf numFmtId="0" fontId="0" fillId="3" borderId="1" xfId="0" applyFill="1" applyBorder="1"/>
    <xf numFmtId="0" fontId="4" fillId="3" borderId="1" xfId="0" applyFont="1" applyFill="1" applyBorder="1"/>
    <xf numFmtId="0" fontId="5" fillId="3" borderId="1" xfId="0" applyFont="1" applyFill="1" applyBorder="1"/>
    <xf numFmtId="0" fontId="0" fillId="3" borderId="0" xfId="0" applyFont="1" applyFill="1" applyAlignment="1">
      <alignment horizontal="right"/>
    </xf>
    <xf numFmtId="166" fontId="0" fillId="3" borderId="0" xfId="30" applyNumberFormat="1" applyFont="1" applyFill="1"/>
    <xf numFmtId="165" fontId="0" fillId="3" borderId="0" xfId="29" applyFont="1" applyFill="1"/>
    <xf numFmtId="165" fontId="6" fillId="3" borderId="0" xfId="29" applyFont="1" applyFill="1"/>
    <xf numFmtId="165" fontId="1" fillId="3" borderId="0" xfId="29" applyFont="1" applyFill="1"/>
    <xf numFmtId="165" fontId="0" fillId="3" borderId="0" xfId="0" applyNumberFormat="1" applyFill="1"/>
    <xf numFmtId="165" fontId="6" fillId="3" borderId="0" xfId="0" applyNumberFormat="1" applyFont="1" applyFill="1"/>
    <xf numFmtId="165" fontId="6" fillId="2" borderId="0" xfId="0" applyNumberFormat="1" applyFont="1" applyFill="1"/>
    <xf numFmtId="0" fontId="0" fillId="2" borderId="0" xfId="0" quotePrefix="1" applyFill="1"/>
    <xf numFmtId="0" fontId="0" fillId="2" borderId="1" xfId="0" quotePrefix="1" applyFill="1" applyBorder="1"/>
    <xf numFmtId="0" fontId="0" fillId="2" borderId="1" xfId="0" applyFill="1" applyBorder="1"/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/>
    </xf>
  </cellXfs>
  <cellStyles count="151">
    <cellStyle name="Comma" xfId="29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Normal" xfId="0" builtinId="0"/>
    <cellStyle name="Percent" xfId="30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/>
  </sheetViews>
  <sheetFormatPr baseColWidth="10" defaultRowHeight="15" x14ac:dyDescent="0"/>
  <cols>
    <col min="1" max="1" width="12.5" bestFit="1" customWidth="1"/>
    <col min="2" max="12" width="14.1640625" customWidth="1"/>
    <col min="13" max="14" width="11.5" customWidth="1"/>
  </cols>
  <sheetData>
    <row r="1" spans="1:15">
      <c r="A1" s="4" t="s">
        <v>28</v>
      </c>
      <c r="B1" s="5"/>
      <c r="C1" s="5"/>
      <c r="D1" s="4" t="s">
        <v>23</v>
      </c>
      <c r="E1" s="5"/>
      <c r="F1" s="5"/>
      <c r="G1" s="5"/>
      <c r="H1" s="5"/>
      <c r="I1" s="5"/>
      <c r="J1" s="5"/>
      <c r="K1" s="5"/>
      <c r="L1" s="2"/>
      <c r="M1" s="2"/>
      <c r="N1" s="2"/>
      <c r="O1" s="2"/>
    </row>
    <row r="2" spans="1:15">
      <c r="A2" s="21" t="s">
        <v>21</v>
      </c>
      <c r="B2" s="1"/>
      <c r="C2" s="5"/>
      <c r="D2" s="18" t="s">
        <v>26</v>
      </c>
      <c r="E2" s="1"/>
      <c r="F2" s="1"/>
      <c r="G2" s="5"/>
      <c r="H2" s="5"/>
      <c r="I2" s="5"/>
      <c r="J2" s="5"/>
      <c r="K2" s="5"/>
      <c r="L2" s="2"/>
      <c r="M2" s="2"/>
      <c r="N2" s="2"/>
      <c r="O2" s="2"/>
    </row>
    <row r="3" spans="1:15">
      <c r="A3" s="22" t="s">
        <v>22</v>
      </c>
      <c r="B3" s="20"/>
      <c r="C3" s="7"/>
      <c r="D3" s="19" t="s">
        <v>27</v>
      </c>
      <c r="E3" s="20"/>
      <c r="F3" s="20"/>
      <c r="G3" s="7"/>
      <c r="H3" s="7"/>
      <c r="I3" s="7"/>
      <c r="J3" s="7"/>
      <c r="K3" s="7"/>
      <c r="L3" s="2"/>
      <c r="M3" s="2"/>
      <c r="N3" s="2"/>
      <c r="O3" s="2"/>
    </row>
    <row r="4" spans="1: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2"/>
      <c r="M4" s="2"/>
      <c r="N4" s="2"/>
      <c r="O4" s="2"/>
    </row>
    <row r="5" spans="1:15">
      <c r="A5" s="5"/>
      <c r="B5" s="8" t="s">
        <v>24</v>
      </c>
      <c r="C5" s="7"/>
      <c r="D5" s="7"/>
      <c r="E5" s="5"/>
      <c r="F5" s="5"/>
      <c r="G5" s="5"/>
      <c r="H5" s="8" t="s">
        <v>25</v>
      </c>
      <c r="I5" s="9"/>
      <c r="J5" s="9"/>
      <c r="K5" s="9"/>
      <c r="L5" s="2"/>
      <c r="M5" s="2"/>
      <c r="N5" s="2"/>
      <c r="O5" s="2"/>
    </row>
    <row r="6" spans="1:15">
      <c r="A6" s="5"/>
      <c r="B6" s="10" t="s">
        <v>1</v>
      </c>
      <c r="C6" s="10" t="s">
        <v>2</v>
      </c>
      <c r="D6" s="10" t="s">
        <v>3</v>
      </c>
      <c r="E6" s="5"/>
      <c r="F6" s="5"/>
      <c r="G6" s="5"/>
      <c r="H6" s="10" t="s">
        <v>1</v>
      </c>
      <c r="I6" s="10" t="s">
        <v>1</v>
      </c>
      <c r="J6" s="10" t="s">
        <v>2</v>
      </c>
      <c r="K6" s="10" t="s">
        <v>3</v>
      </c>
      <c r="L6" s="3"/>
      <c r="M6" s="3"/>
      <c r="N6" s="3"/>
      <c r="O6" s="3"/>
    </row>
    <row r="7" spans="1:15">
      <c r="A7" s="5"/>
      <c r="B7" s="10"/>
      <c r="C7" s="10" t="s">
        <v>4</v>
      </c>
      <c r="D7" s="10" t="s">
        <v>5</v>
      </c>
      <c r="E7" s="5"/>
      <c r="F7" s="5"/>
      <c r="G7" s="5"/>
      <c r="H7" s="10" t="s">
        <v>16</v>
      </c>
      <c r="I7" s="10" t="s">
        <v>19</v>
      </c>
      <c r="J7" s="10" t="s">
        <v>4</v>
      </c>
      <c r="K7" s="10" t="s">
        <v>5</v>
      </c>
      <c r="L7" s="2"/>
      <c r="M7" s="2"/>
      <c r="N7" s="2"/>
      <c r="O7" s="2"/>
    </row>
    <row r="8" spans="1:15">
      <c r="A8" s="5"/>
      <c r="B8" s="5"/>
      <c r="C8" s="11">
        <v>0.25</v>
      </c>
      <c r="D8" s="11">
        <v>-0.4</v>
      </c>
      <c r="E8" s="5"/>
      <c r="F8" s="5"/>
      <c r="G8" s="5"/>
      <c r="H8" s="5"/>
      <c r="I8" s="5"/>
      <c r="J8" s="11">
        <v>0.25</v>
      </c>
      <c r="K8" s="11">
        <v>-0.4</v>
      </c>
      <c r="L8" s="2"/>
      <c r="M8" s="2"/>
      <c r="N8" s="2"/>
      <c r="O8" s="2"/>
    </row>
    <row r="9" spans="1:15">
      <c r="A9" s="4" t="s">
        <v>15</v>
      </c>
      <c r="B9" s="1">
        <v>0.34</v>
      </c>
      <c r="C9" s="5">
        <f>B9</f>
        <v>0.34</v>
      </c>
      <c r="D9" s="5">
        <f>B9</f>
        <v>0.34</v>
      </c>
      <c r="E9" s="5"/>
      <c r="F9" s="5" t="s">
        <v>15</v>
      </c>
      <c r="G9" s="5"/>
      <c r="H9" s="5">
        <f>B9</f>
        <v>0.34</v>
      </c>
      <c r="I9" s="5">
        <f>B9</f>
        <v>0.34</v>
      </c>
      <c r="J9" s="5">
        <f>B9</f>
        <v>0.34</v>
      </c>
      <c r="K9" s="5">
        <f>B9</f>
        <v>0.34</v>
      </c>
      <c r="L9" s="2"/>
      <c r="M9" s="2"/>
      <c r="N9" s="2"/>
      <c r="O9" s="2"/>
    </row>
    <row r="10" spans="1: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</row>
    <row r="11" spans="1:15">
      <c r="A11" s="5" t="s">
        <v>0</v>
      </c>
      <c r="B11" s="12">
        <v>21000</v>
      </c>
      <c r="C11" s="12">
        <f>B11*(1+C8)</f>
        <v>26250</v>
      </c>
      <c r="D11" s="12">
        <f>B11*(1+D8)</f>
        <v>12600</v>
      </c>
      <c r="E11" s="5"/>
      <c r="F11" s="5" t="s">
        <v>0</v>
      </c>
      <c r="G11" s="5"/>
      <c r="H11" s="12"/>
      <c r="I11" s="12">
        <v>21000</v>
      </c>
      <c r="J11" s="12">
        <f>I11*(1+J8)</f>
        <v>26250</v>
      </c>
      <c r="K11" s="12">
        <f>I11*(1+K8)</f>
        <v>12600</v>
      </c>
      <c r="L11" s="2"/>
      <c r="M11" s="2"/>
      <c r="N11" s="2"/>
      <c r="O11" s="2"/>
    </row>
    <row r="12" spans="1:15" ht="18">
      <c r="A12" s="6" t="s">
        <v>8</v>
      </c>
      <c r="B12" s="13">
        <v>0</v>
      </c>
      <c r="C12" s="13">
        <v>0</v>
      </c>
      <c r="D12" s="13">
        <v>0</v>
      </c>
      <c r="E12" s="5"/>
      <c r="F12" s="6" t="s">
        <v>8</v>
      </c>
      <c r="G12" s="14">
        <v>0.08</v>
      </c>
      <c r="H12" s="13"/>
      <c r="I12" s="13">
        <f>-I18*$G12</f>
        <v>-7920</v>
      </c>
      <c r="J12" s="13">
        <f>-J18*$G12</f>
        <v>-7920</v>
      </c>
      <c r="K12" s="13">
        <f>-K18*$G12</f>
        <v>-7920</v>
      </c>
      <c r="L12" s="2"/>
      <c r="M12" s="2"/>
      <c r="N12" s="2"/>
      <c r="O12" s="2"/>
    </row>
    <row r="13" spans="1:15">
      <c r="A13" s="5" t="s">
        <v>13</v>
      </c>
      <c r="B13" s="15">
        <f>B11+B12</f>
        <v>21000</v>
      </c>
      <c r="C13" s="15">
        <f t="shared" ref="C13" si="0">C11+C12</f>
        <v>26250</v>
      </c>
      <c r="D13" s="15">
        <f t="shared" ref="D13" si="1">D11+D12</f>
        <v>12600</v>
      </c>
      <c r="E13" s="5"/>
      <c r="F13" s="5" t="s">
        <v>13</v>
      </c>
      <c r="G13" s="5"/>
      <c r="H13" s="15"/>
      <c r="I13" s="15">
        <f>I11+I12</f>
        <v>13080</v>
      </c>
      <c r="J13" s="15">
        <f t="shared" ref="J13" si="2">J11+J12</f>
        <v>18330</v>
      </c>
      <c r="K13" s="15">
        <f t="shared" ref="K13" si="3">K11+K12</f>
        <v>4680</v>
      </c>
      <c r="L13" s="2"/>
      <c r="M13" s="2"/>
      <c r="N13" s="2"/>
      <c r="O13" s="2"/>
    </row>
    <row r="14" spans="1:15" ht="18">
      <c r="A14" s="6" t="s">
        <v>14</v>
      </c>
      <c r="B14" s="13">
        <f>-B13*B9</f>
        <v>-7140.0000000000009</v>
      </c>
      <c r="C14" s="13">
        <f t="shared" ref="C14:D14" si="4">-C13*C9</f>
        <v>-8925</v>
      </c>
      <c r="D14" s="13">
        <f t="shared" si="4"/>
        <v>-4284</v>
      </c>
      <c r="E14" s="13"/>
      <c r="F14" s="6" t="s">
        <v>14</v>
      </c>
      <c r="G14" s="13"/>
      <c r="H14" s="13"/>
      <c r="I14" s="13">
        <f>-I13*I9</f>
        <v>-4447.2000000000007</v>
      </c>
      <c r="J14" s="13">
        <f t="shared" ref="J14" si="5">-J13*J9</f>
        <v>-6232.2000000000007</v>
      </c>
      <c r="K14" s="13">
        <f t="shared" ref="K14" si="6">-K13*K9</f>
        <v>-1591.2</v>
      </c>
      <c r="L14" s="2"/>
      <c r="M14" s="2"/>
      <c r="N14" s="2"/>
      <c r="O14" s="2"/>
    </row>
    <row r="15" spans="1:15">
      <c r="A15" s="6" t="s">
        <v>9</v>
      </c>
      <c r="B15" s="15">
        <f>B13+B14</f>
        <v>13860</v>
      </c>
      <c r="C15" s="15">
        <f t="shared" ref="C15:D15" si="7">C13+C14</f>
        <v>17325</v>
      </c>
      <c r="D15" s="15">
        <f t="shared" si="7"/>
        <v>8316</v>
      </c>
      <c r="E15" s="5"/>
      <c r="F15" s="6" t="s">
        <v>9</v>
      </c>
      <c r="G15" s="5"/>
      <c r="H15" s="15"/>
      <c r="I15" s="15">
        <f>I13+I14</f>
        <v>8632.7999999999993</v>
      </c>
      <c r="J15" s="15">
        <f t="shared" ref="J15" si="8">J13+J14</f>
        <v>12097.8</v>
      </c>
      <c r="K15" s="15">
        <f t="shared" ref="K15" si="9">K13+K14</f>
        <v>3088.8</v>
      </c>
      <c r="L15" s="2"/>
      <c r="M15" s="2"/>
      <c r="N15" s="2"/>
      <c r="O15" s="2"/>
    </row>
    <row r="16" spans="1:15">
      <c r="A16" s="5"/>
      <c r="B16" s="5"/>
      <c r="C16" s="5"/>
      <c r="D16" s="5"/>
      <c r="E16" s="5"/>
      <c r="F16" s="5" t="s">
        <v>20</v>
      </c>
      <c r="G16" s="5"/>
      <c r="H16" s="12">
        <v>99000</v>
      </c>
      <c r="I16" s="5"/>
      <c r="J16" s="5"/>
      <c r="K16" s="5"/>
      <c r="L16" s="2"/>
      <c r="M16" s="2"/>
      <c r="N16" s="2"/>
      <c r="O16" s="2"/>
    </row>
    <row r="17" spans="1: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2"/>
      <c r="M17" s="2"/>
      <c r="N17" s="2"/>
      <c r="O17" s="2"/>
    </row>
    <row r="18" spans="1:15">
      <c r="A18" s="5" t="s">
        <v>11</v>
      </c>
      <c r="B18" s="12">
        <v>0</v>
      </c>
      <c r="C18" s="12">
        <v>0</v>
      </c>
      <c r="D18" s="12">
        <v>0</v>
      </c>
      <c r="E18" s="5"/>
      <c r="F18" s="5" t="s">
        <v>11</v>
      </c>
      <c r="G18" s="5"/>
      <c r="H18" s="12">
        <v>0</v>
      </c>
      <c r="I18" s="12">
        <f>H16</f>
        <v>99000</v>
      </c>
      <c r="J18" s="12">
        <f>I18</f>
        <v>99000</v>
      </c>
      <c r="K18" s="12">
        <f>I18</f>
        <v>99000</v>
      </c>
      <c r="L18" s="2"/>
      <c r="M18" s="2"/>
      <c r="N18" s="2"/>
      <c r="O18" s="2"/>
    </row>
    <row r="19" spans="1:15">
      <c r="A19" s="5" t="s">
        <v>6</v>
      </c>
      <c r="B19" s="12">
        <v>275000</v>
      </c>
      <c r="C19" s="12">
        <v>275000</v>
      </c>
      <c r="D19" s="12">
        <v>275000</v>
      </c>
      <c r="E19" s="5"/>
      <c r="F19" s="5" t="s">
        <v>6</v>
      </c>
      <c r="G19" s="5"/>
      <c r="H19" s="12">
        <v>275000</v>
      </c>
      <c r="I19" s="12">
        <f>H19-I18</f>
        <v>176000</v>
      </c>
      <c r="J19" s="12">
        <f>I19</f>
        <v>176000</v>
      </c>
      <c r="K19" s="12">
        <f>I19</f>
        <v>176000</v>
      </c>
      <c r="L19" s="2"/>
      <c r="M19" s="2"/>
      <c r="N19" s="2"/>
      <c r="O19" s="2"/>
    </row>
    <row r="20" spans="1:15" ht="18">
      <c r="A20" s="6" t="s">
        <v>17</v>
      </c>
      <c r="B20" s="16">
        <f>B18*B9</f>
        <v>0</v>
      </c>
      <c r="C20" s="16">
        <f>C18*C9</f>
        <v>0</v>
      </c>
      <c r="D20" s="16">
        <f>D18*D9</f>
        <v>0</v>
      </c>
      <c r="E20" s="5"/>
      <c r="F20" s="6" t="s">
        <v>17</v>
      </c>
      <c r="G20" s="5"/>
      <c r="H20" s="17">
        <f>H16*H9</f>
        <v>33660</v>
      </c>
      <c r="I20" s="16">
        <f>H20</f>
        <v>33660</v>
      </c>
      <c r="J20" s="16">
        <f>H20</f>
        <v>33660</v>
      </c>
      <c r="K20" s="16">
        <f>H20</f>
        <v>33660</v>
      </c>
      <c r="L20" s="2"/>
      <c r="M20" s="2"/>
      <c r="N20" s="2"/>
      <c r="O20" s="2"/>
    </row>
    <row r="21" spans="1:15">
      <c r="A21" s="5"/>
      <c r="B21" s="15">
        <f>SUM(B18:B20)</f>
        <v>275000</v>
      </c>
      <c r="C21" s="15">
        <f t="shared" ref="C21:D21" si="10">SUM(C18:C20)</f>
        <v>275000</v>
      </c>
      <c r="D21" s="15">
        <f t="shared" si="10"/>
        <v>275000</v>
      </c>
      <c r="E21" s="5"/>
      <c r="F21" s="5"/>
      <c r="G21" s="5"/>
      <c r="H21" s="15">
        <f t="shared" ref="H21:K21" si="11">SUM(H18:H20)</f>
        <v>308660</v>
      </c>
      <c r="I21" s="15">
        <f t="shared" si="11"/>
        <v>308660</v>
      </c>
      <c r="J21" s="15">
        <f t="shared" si="11"/>
        <v>308660</v>
      </c>
      <c r="K21" s="15">
        <f t="shared" si="11"/>
        <v>308660</v>
      </c>
      <c r="L21" s="2"/>
      <c r="M21" s="2"/>
      <c r="N21" s="2"/>
      <c r="O21" s="2"/>
    </row>
    <row r="22" spans="1: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2"/>
      <c r="M22" s="2"/>
      <c r="N22" s="2"/>
      <c r="O22" s="2"/>
    </row>
    <row r="23" spans="1:15">
      <c r="A23" s="5" t="s">
        <v>7</v>
      </c>
      <c r="B23" s="12">
        <v>5000</v>
      </c>
      <c r="C23" s="12">
        <v>5000</v>
      </c>
      <c r="D23" s="12">
        <v>5000</v>
      </c>
      <c r="E23" s="5"/>
      <c r="F23" s="5" t="s">
        <v>7</v>
      </c>
      <c r="G23" s="5"/>
      <c r="H23" s="12">
        <v>5000</v>
      </c>
      <c r="I23" s="12"/>
      <c r="J23" s="12"/>
      <c r="K23" s="12"/>
      <c r="L23" s="2"/>
      <c r="M23" s="2"/>
      <c r="N23" s="2"/>
      <c r="O23" s="2"/>
    </row>
    <row r="24" spans="1:15">
      <c r="A24" s="5" t="s">
        <v>12</v>
      </c>
      <c r="B24" s="12">
        <f>B21/B23</f>
        <v>55</v>
      </c>
      <c r="C24" s="12">
        <f>C21/C23</f>
        <v>55</v>
      </c>
      <c r="D24" s="12">
        <f>D21/D23</f>
        <v>55</v>
      </c>
      <c r="E24" s="5"/>
      <c r="F24" s="5" t="s">
        <v>12</v>
      </c>
      <c r="G24" s="5"/>
      <c r="H24" s="12">
        <f>H21/H23</f>
        <v>61.731999999999999</v>
      </c>
      <c r="I24" s="12"/>
      <c r="J24" s="12"/>
      <c r="K24" s="12"/>
      <c r="L24" s="2"/>
      <c r="M24" s="2"/>
      <c r="N24" s="2"/>
      <c r="O24" s="2"/>
    </row>
    <row r="25" spans="1: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5" ht="18">
      <c r="A26" s="5"/>
      <c r="B26" s="5"/>
      <c r="C26" s="5"/>
      <c r="D26" s="5"/>
      <c r="E26" s="5"/>
      <c r="F26" s="5" t="s">
        <v>18</v>
      </c>
      <c r="G26" s="5"/>
      <c r="H26" s="14"/>
      <c r="I26" s="14">
        <f>I18/H24</f>
        <v>1603.7063435495368</v>
      </c>
      <c r="J26" s="13"/>
      <c r="K26" s="13"/>
    </row>
    <row r="27" spans="1:15">
      <c r="A27" s="5"/>
      <c r="B27" s="5"/>
      <c r="C27" s="5"/>
      <c r="D27" s="5"/>
      <c r="E27" s="5"/>
      <c r="F27" s="5" t="s">
        <v>7</v>
      </c>
      <c r="G27" s="5"/>
      <c r="H27" s="12"/>
      <c r="I27" s="12">
        <f>H23-I26</f>
        <v>3396.2936564504635</v>
      </c>
      <c r="J27" s="12">
        <f>I27</f>
        <v>3396.2936564504635</v>
      </c>
      <c r="K27" s="12">
        <f>I27</f>
        <v>3396.2936564504635</v>
      </c>
    </row>
    <row r="28" spans="1:15">
      <c r="A28" s="5"/>
      <c r="B28" s="5"/>
      <c r="C28" s="5"/>
      <c r="D28" s="5"/>
      <c r="E28" s="5"/>
      <c r="F28" s="5" t="s">
        <v>12</v>
      </c>
      <c r="G28" s="5"/>
      <c r="H28" s="12"/>
      <c r="I28" s="12">
        <f>(I19+I20)/I27</f>
        <v>61.731999999999999</v>
      </c>
      <c r="J28" s="12">
        <f t="shared" ref="J28:K28" si="12">(J19+J20)/J27</f>
        <v>61.731999999999999</v>
      </c>
      <c r="K28" s="12">
        <f t="shared" si="12"/>
        <v>61.731999999999999</v>
      </c>
    </row>
    <row r="29" spans="1:15">
      <c r="A29" s="5" t="s">
        <v>10</v>
      </c>
      <c r="B29" s="12">
        <f>B15/B23</f>
        <v>2.7719999999999998</v>
      </c>
      <c r="C29" s="12">
        <f>C15/C23</f>
        <v>3.4649999999999999</v>
      </c>
      <c r="D29" s="12">
        <f>D15/D23</f>
        <v>1.6632</v>
      </c>
      <c r="E29" s="12"/>
      <c r="F29" s="12" t="s">
        <v>10</v>
      </c>
      <c r="G29" s="12"/>
      <c r="H29" s="12"/>
      <c r="I29" s="12">
        <f>I15/I27</f>
        <v>2.5418296747114373</v>
      </c>
      <c r="J29" s="12">
        <f t="shared" ref="J29:K29" si="13">J15/J27</f>
        <v>3.562059475341028</v>
      </c>
      <c r="K29" s="12">
        <f t="shared" si="13"/>
        <v>0.90946199370409231</v>
      </c>
    </row>
    <row r="30" spans="1:15">
      <c r="A30" s="5"/>
      <c r="B30" s="5"/>
      <c r="C30" s="11">
        <f>C29/B29-1</f>
        <v>0.25</v>
      </c>
      <c r="D30" s="11">
        <f>D29/B29-1</f>
        <v>-0.39999999999999991</v>
      </c>
      <c r="E30" s="5"/>
      <c r="F30" s="5"/>
      <c r="G30" s="5"/>
      <c r="H30" s="5"/>
      <c r="I30" s="5"/>
      <c r="J30" s="11">
        <f>J29/I29-1</f>
        <v>0.40137614678899092</v>
      </c>
      <c r="K30" s="11">
        <f>K29/I29-1</f>
        <v>-0.64220183486238525</v>
      </c>
    </row>
    <row r="31" spans="1: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R Valle</dc:creator>
  <cp:lastModifiedBy>Mauricio R Valle</cp:lastModifiedBy>
  <dcterms:created xsi:type="dcterms:W3CDTF">2015-06-30T23:09:13Z</dcterms:created>
  <dcterms:modified xsi:type="dcterms:W3CDTF">2020-09-13T11:25:06Z</dcterms:modified>
</cp:coreProperties>
</file>