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HD antigo\Caixeta\LES\LES352\PO I - 2020\"/>
    </mc:Choice>
  </mc:AlternateContent>
  <bookViews>
    <workbookView xWindow="0" yWindow="0" windowWidth="20490" windowHeight="7155"/>
  </bookViews>
  <sheets>
    <sheet name="modelo" sheetId="1" r:id="rId1"/>
  </sheets>
  <definedNames>
    <definedName name="solver_cvg" localSheetId="0" hidden="1">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modelo!$F$52:$F$54</definedName>
    <definedName name="solver_lhs2" localSheetId="0" hidden="1">modelo!$F$58</definedName>
    <definedName name="solver_lhs3" localSheetId="0" hidden="1">modelo!$F$62:$F$63</definedName>
    <definedName name="solver_lhs4" localSheetId="0" hidden="1">modelo!$F$67:$F$68</definedName>
    <definedName name="solver_lhs5" localSheetId="0" hidden="1">modelo!$F$72:$F$74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2</definedName>
    <definedName name="solver_rel5" localSheetId="0" hidden="1">3</definedName>
    <definedName name="solver_rhs1" localSheetId="0" hidden="1">modelo!$H$52:$H$54</definedName>
    <definedName name="solver_rhs2" localSheetId="0" hidden="1">modelo!$H$58</definedName>
    <definedName name="solver_rhs3" localSheetId="0" hidden="1">modelo!$H$62:$H$63</definedName>
    <definedName name="solver_rhs4" localSheetId="0" hidden="1">modelo!$H$67:$H$68</definedName>
    <definedName name="solver_rhs5" localSheetId="0" hidden="1">modelo!$H$72:$H$74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2" i="1" l="1"/>
  <c r="G87" i="1"/>
  <c r="G88" i="1"/>
  <c r="G86" i="1"/>
  <c r="H153" i="1"/>
  <c r="H154" i="1"/>
  <c r="H152" i="1"/>
  <c r="G154" i="1"/>
  <c r="G153" i="1"/>
  <c r="G152" i="1"/>
  <c r="F154" i="1"/>
  <c r="I154" i="1" s="1"/>
  <c r="G131" i="1"/>
  <c r="F132" i="1"/>
  <c r="F131" i="1"/>
  <c r="F102" i="1"/>
  <c r="F103" i="1"/>
  <c r="F101" i="1"/>
  <c r="E103" i="1"/>
  <c r="G103" i="1" s="1"/>
  <c r="E102" i="1"/>
  <c r="G102" i="1" s="1"/>
  <c r="E101" i="1"/>
  <c r="I131" i="1" l="1"/>
  <c r="F153" i="1"/>
  <c r="I153" i="1" s="1"/>
  <c r="H131" i="1"/>
  <c r="H132" i="1"/>
  <c r="F152" i="1"/>
  <c r="I152" i="1" s="1"/>
  <c r="G101" i="1"/>
  <c r="I132" i="1"/>
  <c r="G84" i="1" l="1"/>
  <c r="G85" i="1" l="1"/>
</calcChain>
</file>

<file path=xl/sharedStrings.xml><?xml version="1.0" encoding="utf-8"?>
<sst xmlns="http://schemas.openxmlformats.org/spreadsheetml/2006/main" count="131" uniqueCount="78">
  <si>
    <t>Mato Grosso</t>
  </si>
  <si>
    <t>Goiás</t>
  </si>
  <si>
    <t>Mato Grosso do Sul</t>
  </si>
  <si>
    <t>Origem</t>
  </si>
  <si>
    <t>Produção (t)</t>
  </si>
  <si>
    <t>Santos (SP)</t>
  </si>
  <si>
    <t>Hidrovia-São Simão</t>
  </si>
  <si>
    <t>Ferrovia-Rondonópolis</t>
  </si>
  <si>
    <t>Frete Rodoviário entre origem e destino (R$/t)</t>
  </si>
  <si>
    <t>Frete Rodoviário entre origem e terminal multimodal (R$/t)</t>
  </si>
  <si>
    <t>Frete Multimodal entre terminal e porto (R$/t)</t>
  </si>
  <si>
    <t>Origem/Destino</t>
  </si>
  <si>
    <t>Capacidade (t)</t>
  </si>
  <si>
    <t>Demanda (t)</t>
  </si>
  <si>
    <t>Produção (toneladas)</t>
  </si>
  <si>
    <t>Demanda de exportação (toneladas)</t>
  </si>
  <si>
    <t>Capacidades multimodais (toneladas)</t>
  </si>
  <si>
    <t>Dados de entrada do modelo</t>
  </si>
  <si>
    <t>Fluxo Rodoviário entre origem e destino (t)</t>
  </si>
  <si>
    <t>Fluxo Rodoviário entre origem e terminal multimodal (t)</t>
  </si>
  <si>
    <t>Fluxo Multimodal entre terminal e porto (t)</t>
  </si>
  <si>
    <t>Variáveis de decisão</t>
  </si>
  <si>
    <t>Custo logístico (R$)</t>
  </si>
  <si>
    <t>Função Objetivo</t>
  </si>
  <si>
    <t>NomeRestrição</t>
  </si>
  <si>
    <t>Função da restrição</t>
  </si>
  <si>
    <t>Condição matemática</t>
  </si>
  <si>
    <t>RHS</t>
  </si>
  <si>
    <t>Oferta MT</t>
  </si>
  <si>
    <t>Oferta GO</t>
  </si>
  <si>
    <t>1. Restrição de oferta</t>
  </si>
  <si>
    <t>2. Restrição de demanda</t>
  </si>
  <si>
    <t>Demanda Santos</t>
  </si>
  <si>
    <t>3. Restrição de capacidade multimodal</t>
  </si>
  <si>
    <t>Capacidade Hidroviária</t>
  </si>
  <si>
    <t>Capacidade Ferroviária</t>
  </si>
  <si>
    <t>4. Restrição de equilíbrio de rede</t>
  </si>
  <si>
    <t>Equilíbrio Hidroviário</t>
  </si>
  <si>
    <t>Equilíbrio Ferroviário</t>
  </si>
  <si>
    <t>R$/t</t>
  </si>
  <si>
    <t>Custo Logístico Total</t>
  </si>
  <si>
    <t>Indicadores contábeis</t>
  </si>
  <si>
    <t>Estudo de Caso - Planejamento de Exportação do Centro-Oeste no Corredor Santos (SP)</t>
  </si>
  <si>
    <t>Oferta MS</t>
  </si>
  <si>
    <t xml:space="preserve"> R$</t>
  </si>
  <si>
    <t>5. Restrição contratual de exportação estadual</t>
  </si>
  <si>
    <t>Exportacao MT</t>
  </si>
  <si>
    <t>Exportacao MS</t>
  </si>
  <si>
    <t>Exportacao GO</t>
  </si>
  <si>
    <t>Estado</t>
  </si>
  <si>
    <t>Mínimo de exportação negociado</t>
  </si>
  <si>
    <t>Contratos de exportação (toneladas)</t>
  </si>
  <si>
    <t>Análise de Resultados</t>
  </si>
  <si>
    <t>Custo</t>
  </si>
  <si>
    <t>Unidade</t>
  </si>
  <si>
    <t>Região MT</t>
  </si>
  <si>
    <t>Região GO</t>
  </si>
  <si>
    <t>Região MS</t>
  </si>
  <si>
    <t>Rodoviário</t>
  </si>
  <si>
    <t>MT</t>
  </si>
  <si>
    <t>GO</t>
  </si>
  <si>
    <t>MS</t>
  </si>
  <si>
    <t>Matriz de Transporte - MT</t>
  </si>
  <si>
    <t>Matriz de Transporte - GO</t>
  </si>
  <si>
    <t>Matriz de Transporte - MS</t>
  </si>
  <si>
    <t>Multimodal Ferroviário</t>
  </si>
  <si>
    <t>Multimodal Hidroviário</t>
  </si>
  <si>
    <t>Sistema Ferroviário</t>
  </si>
  <si>
    <t>Sistema Hidroviário</t>
  </si>
  <si>
    <t>Capacidade</t>
  </si>
  <si>
    <t>Uso</t>
  </si>
  <si>
    <t>Sobra</t>
  </si>
  <si>
    <t>Taxa de Utilização (%)</t>
  </si>
  <si>
    <t>Originação</t>
  </si>
  <si>
    <t>Produção</t>
  </si>
  <si>
    <t>Mínimo demandado de originação</t>
  </si>
  <si>
    <t>Custo Logístico Médio</t>
  </si>
  <si>
    <t>Taxa de Originação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</si>
</sst>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wrapText="1"/>
    </xf>
    <xf numFmtId="43" fontId="0" fillId="0" borderId="0" xfId="0" applyNumberFormat="1" applyFill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" fontId="0" fillId="4" borderId="3" xfId="1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3" fontId="0" fillId="5" borderId="4" xfId="1" applyNumberFormat="1" applyFont="1" applyFill="1" applyBorder="1" applyAlignment="1">
      <alignment horizontal="center" vertical="center"/>
    </xf>
    <xf numFmtId="4" fontId="0" fillId="4" borderId="3" xfId="1" applyNumberFormat="1" applyFont="1" applyFill="1" applyBorder="1" applyAlignment="1">
      <alignment horizontal="center" vertical="center"/>
    </xf>
    <xf numFmtId="4" fontId="0" fillId="5" borderId="4" xfId="1" applyNumberFormat="1" applyFon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43" fontId="0" fillId="6" borderId="13" xfId="1" applyFont="1" applyFill="1" applyBorder="1" applyAlignment="1">
      <alignment horizontal="center" vertical="center"/>
    </xf>
    <xf numFmtId="43" fontId="3" fillId="6" borderId="13" xfId="1" applyFont="1" applyFill="1" applyBorder="1" applyAlignment="1">
      <alignment horizontal="center" vertical="center"/>
    </xf>
    <xf numFmtId="43" fontId="0" fillId="6" borderId="13" xfId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43" fontId="4" fillId="11" borderId="0" xfId="1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3" fontId="0" fillId="0" borderId="20" xfId="0" applyNumberForma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43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3" fontId="0" fillId="2" borderId="13" xfId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9" borderId="0" xfId="0" applyFont="1" applyFill="1" applyAlignment="1">
      <alignment horizontal="center" vertical="center" textRotation="90" wrapText="1"/>
    </xf>
    <xf numFmtId="0" fontId="9" fillId="10" borderId="0" xfId="0" applyFont="1" applyFill="1" applyAlignment="1">
      <alignment horizontal="center" vertical="center" textRotation="90" wrapText="1"/>
    </xf>
    <xf numFmtId="0" fontId="4" fillId="11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8" borderId="0" xfId="0" applyFont="1" applyFill="1" applyAlignment="1">
      <alignment horizontal="center" vertical="center" textRotation="90" wrapText="1"/>
    </xf>
    <xf numFmtId="0" fontId="10" fillId="1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7">
    <dxf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>
        <left style="hair">
          <color theme="0"/>
        </left>
        <right/>
        <top style="hair">
          <color theme="0"/>
        </top>
        <bottom style="hair">
          <color theme="0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theme="0"/>
        </left>
        <right style="hair">
          <color theme="0"/>
        </right>
        <top style="hair">
          <color theme="0"/>
        </top>
        <bottom style="hair">
          <color theme="0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hair">
          <color theme="0"/>
        </right>
        <top style="hair">
          <color theme="0"/>
        </top>
        <bottom style="hair">
          <color theme="0"/>
        </bottom>
        <vertical/>
        <horizontal/>
      </border>
    </dxf>
    <dxf>
      <border outline="0">
        <top style="hair">
          <color theme="0"/>
        </top>
      </border>
    </dxf>
    <dxf>
      <border outline="0">
        <left style="hair">
          <color theme="0"/>
        </left>
        <right style="hair">
          <color theme="0"/>
        </right>
        <top style="hair">
          <color theme="0"/>
        </top>
        <bottom style="hair">
          <color theme="0"/>
        </bottom>
      </border>
    </dxf>
    <dxf>
      <border outline="0">
        <bottom style="hair">
          <color theme="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theme="0"/>
        </left>
        <right style="hair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Custo Logístico Médio (R$/t)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modelo!$E$86</c:f>
              <c:strCache>
                <c:ptCount val="1"/>
                <c:pt idx="0">
                  <c:v>Região MT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modelo!$E$84</c:f>
              <c:strCache>
                <c:ptCount val="1"/>
                <c:pt idx="0">
                  <c:v>Custo Logístico Total</c:v>
                </c:pt>
              </c:strCache>
            </c:strRef>
          </c:cat>
          <c:val>
            <c:numRef>
              <c:f>modelo!$G$86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71-416D-B989-F21940D8B3BD}"/>
            </c:ext>
          </c:extLst>
        </c:ser>
        <c:ser>
          <c:idx val="1"/>
          <c:order val="1"/>
          <c:tx>
            <c:strRef>
              <c:f>modelo!$E$87</c:f>
              <c:strCache>
                <c:ptCount val="1"/>
                <c:pt idx="0">
                  <c:v>Região GO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modelo!$E$84</c:f>
              <c:strCache>
                <c:ptCount val="1"/>
                <c:pt idx="0">
                  <c:v>Custo Logístico Total</c:v>
                </c:pt>
              </c:strCache>
            </c:strRef>
          </c:cat>
          <c:val>
            <c:numRef>
              <c:f>modelo!$G$87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71-416D-B989-F21940D8B3BD}"/>
            </c:ext>
          </c:extLst>
        </c:ser>
        <c:ser>
          <c:idx val="2"/>
          <c:order val="2"/>
          <c:tx>
            <c:strRef>
              <c:f>modelo!$E$88</c:f>
              <c:strCache>
                <c:ptCount val="1"/>
                <c:pt idx="0">
                  <c:v>Região MS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modelo!$E$84</c:f>
              <c:strCache>
                <c:ptCount val="1"/>
                <c:pt idx="0">
                  <c:v>Custo Logístico Total</c:v>
                </c:pt>
              </c:strCache>
            </c:strRef>
          </c:cat>
          <c:val>
            <c:numRef>
              <c:f>modelo!$G$88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171-416D-B989-F21940D8B3BD}"/>
            </c:ext>
          </c:extLst>
        </c:ser>
        <c:ser>
          <c:idx val="3"/>
          <c:order val="3"/>
          <c:tx>
            <c:strRef>
              <c:f>modelo!$E$85</c:f>
              <c:strCache>
                <c:ptCount val="1"/>
                <c:pt idx="0">
                  <c:v>Custo Logístico Médio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modelo!$G$85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171-416D-B989-F21940D8B3B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3115408"/>
        <c:axId val="117275808"/>
      </c:barChart>
      <c:catAx>
        <c:axId val="17311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275808"/>
        <c:crosses val="autoZero"/>
        <c:auto val="1"/>
        <c:lblAlgn val="ctr"/>
        <c:lblOffset val="100"/>
        <c:noMultiLvlLbl val="0"/>
      </c:catAx>
      <c:valAx>
        <c:axId val="1172758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17311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modelo!$D$101</c:f>
              <c:strCache>
                <c:ptCount val="1"/>
                <c:pt idx="0">
                  <c:v>Matriz de Transporte - MT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62-4356-9015-A978D15641BF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62-4356-9015-A978D15641BF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62-4356-9015-A978D15641BF}"/>
              </c:ext>
            </c:extLst>
          </c:dPt>
          <c:dLbls>
            <c:dLbl>
              <c:idx val="2"/>
              <c:layout>
                <c:manualLayout>
                  <c:x val="-0.19823661921855865"/>
                  <c:y val="9.4444422803635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62-4356-9015-A978D15641BF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modelo!$E$100:$G$100</c:f>
              <c:strCache>
                <c:ptCount val="3"/>
                <c:pt idx="0">
                  <c:v>Rodoviário</c:v>
                </c:pt>
                <c:pt idx="1">
                  <c:v>Multimodal Ferroviário</c:v>
                </c:pt>
                <c:pt idx="2">
                  <c:v>Multimodal Hidroviário</c:v>
                </c:pt>
              </c:strCache>
            </c:strRef>
          </c:cat>
          <c:val>
            <c:numRef>
              <c:f>modelo!$E$101:$G$101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62-4356-9015-A978D1564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modelo!$D$102</c:f>
              <c:strCache>
                <c:ptCount val="1"/>
                <c:pt idx="0">
                  <c:v>Matriz de Transporte - GO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F4-4FE4-A1CF-D8341443EA82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F4-4FE4-A1CF-D8341443EA82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CF4-4FE4-A1CF-D8341443EA82}"/>
              </c:ext>
            </c:extLst>
          </c:dPt>
          <c:cat>
            <c:strRef>
              <c:f>modelo!$E$100:$G$100</c:f>
              <c:strCache>
                <c:ptCount val="3"/>
                <c:pt idx="0">
                  <c:v>Rodoviário</c:v>
                </c:pt>
                <c:pt idx="1">
                  <c:v>Multimodal Ferroviário</c:v>
                </c:pt>
                <c:pt idx="2">
                  <c:v>Multimodal Hidroviário</c:v>
                </c:pt>
              </c:strCache>
            </c:strRef>
          </c:cat>
          <c:val>
            <c:numRef>
              <c:f>modelo!$E$102:$G$102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F4-4FE4-A1CF-D8341443E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modelo!$D$103</c:f>
              <c:strCache>
                <c:ptCount val="1"/>
                <c:pt idx="0">
                  <c:v>Matriz de Transporte - MS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28-4F1F-9ADF-61257599D3C1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28-4F1F-9ADF-61257599D3C1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628-4F1F-9ADF-61257599D3C1}"/>
              </c:ext>
            </c:extLst>
          </c:dPt>
          <c:cat>
            <c:strRef>
              <c:f>modelo!$E$100:$G$100</c:f>
              <c:strCache>
                <c:ptCount val="3"/>
                <c:pt idx="0">
                  <c:v>Rodoviário</c:v>
                </c:pt>
                <c:pt idx="1">
                  <c:v>Multimodal Ferroviário</c:v>
                </c:pt>
                <c:pt idx="2">
                  <c:v>Multimodal Hidroviário</c:v>
                </c:pt>
              </c:strCache>
            </c:strRef>
          </c:cat>
          <c:val>
            <c:numRef>
              <c:f>modelo!$E$103:$G$103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628-4F1F-9ADF-61257599D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pt-BR"/>
              <a:t>USO DA MULTIMODALIDADE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modelo!$F$130</c:f>
              <c:strCache>
                <c:ptCount val="1"/>
                <c:pt idx="0">
                  <c:v>Capacidade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modelo!$E$131:$E$132</c:f>
              <c:strCache>
                <c:ptCount val="2"/>
                <c:pt idx="0">
                  <c:v>Sistema Hidroviário</c:v>
                </c:pt>
                <c:pt idx="1">
                  <c:v>Sistema Ferroviário</c:v>
                </c:pt>
              </c:strCache>
            </c:strRef>
          </c:cat>
          <c:val>
            <c:numRef>
              <c:f>modelo!$F$131:$F$132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8D-43AF-8F5F-71D749958D31}"/>
            </c:ext>
          </c:extLst>
        </c:ser>
        <c:ser>
          <c:idx val="1"/>
          <c:order val="1"/>
          <c:tx>
            <c:strRef>
              <c:f>modelo!$G$130</c:f>
              <c:strCache>
                <c:ptCount val="1"/>
                <c:pt idx="0">
                  <c:v>Uso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modelo!$E$131:$E$132</c:f>
              <c:strCache>
                <c:ptCount val="2"/>
                <c:pt idx="0">
                  <c:v>Sistema Hidroviário</c:v>
                </c:pt>
                <c:pt idx="1">
                  <c:v>Sistema Ferroviário</c:v>
                </c:pt>
              </c:strCache>
            </c:strRef>
          </c:cat>
          <c:val>
            <c:numRef>
              <c:f>modelo!$G$131:$G$132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8D-43AF-8F5F-71D749958D31}"/>
            </c:ext>
          </c:extLst>
        </c:ser>
        <c:ser>
          <c:idx val="2"/>
          <c:order val="2"/>
          <c:tx>
            <c:strRef>
              <c:f>modelo!$H$130</c:f>
              <c:strCache>
                <c:ptCount val="1"/>
                <c:pt idx="0">
                  <c:v>Sobra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modelo!$E$131:$E$132</c:f>
              <c:strCache>
                <c:ptCount val="2"/>
                <c:pt idx="0">
                  <c:v>Sistema Hidroviário</c:v>
                </c:pt>
                <c:pt idx="1">
                  <c:v>Sistema Ferroviário</c:v>
                </c:pt>
              </c:strCache>
            </c:strRef>
          </c:cat>
          <c:val>
            <c:numRef>
              <c:f>modelo!$H$131:$H$132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8D-43AF-8F5F-71D749958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-27"/>
        <c:axId val="425766016"/>
        <c:axId val="425767648"/>
      </c:barChart>
      <c:lineChart>
        <c:grouping val="standard"/>
        <c:varyColors val="0"/>
        <c:ser>
          <c:idx val="3"/>
          <c:order val="3"/>
          <c:tx>
            <c:strRef>
              <c:f>modelo!$I$130</c:f>
              <c:strCache>
                <c:ptCount val="1"/>
                <c:pt idx="0">
                  <c:v>Taxa de Utilização (%)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lt1"/>
              </a:solidFill>
              <a:ln w="1587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modelo!$E$131:$E$132</c:f>
              <c:strCache>
                <c:ptCount val="2"/>
                <c:pt idx="0">
                  <c:v>Sistema Hidroviário</c:v>
                </c:pt>
                <c:pt idx="1">
                  <c:v>Sistema Ferroviário</c:v>
                </c:pt>
              </c:strCache>
            </c:strRef>
          </c:cat>
          <c:val>
            <c:numRef>
              <c:f>modelo!$I$131:$I$132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98D-43AF-8F5F-71D749958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771456"/>
        <c:axId val="425766560"/>
      </c:lineChart>
      <c:catAx>
        <c:axId val="42576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5767648"/>
        <c:crosses val="autoZero"/>
        <c:auto val="1"/>
        <c:lblAlgn val="ctr"/>
        <c:lblOffset val="100"/>
        <c:noMultiLvlLbl val="0"/>
      </c:catAx>
      <c:valAx>
        <c:axId val="42576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5766016"/>
        <c:crosses val="autoZero"/>
        <c:crossBetween val="between"/>
      </c:valAx>
      <c:valAx>
        <c:axId val="42576656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5771456"/>
        <c:crosses val="max"/>
        <c:crossBetween val="between"/>
      </c:valAx>
      <c:catAx>
        <c:axId val="42577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76656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pt-BR"/>
              <a:t>ORIGINAÇÃO DE GRÃOS POR REGIÃO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modelo!$F$151</c:f>
              <c:strCache>
                <c:ptCount val="1"/>
                <c:pt idx="0">
                  <c:v>Originação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modelo!$E$152:$E$154</c:f>
              <c:strCache>
                <c:ptCount val="3"/>
                <c:pt idx="0">
                  <c:v>MT</c:v>
                </c:pt>
                <c:pt idx="1">
                  <c:v>GO</c:v>
                </c:pt>
                <c:pt idx="2">
                  <c:v>MS</c:v>
                </c:pt>
              </c:strCache>
            </c:strRef>
          </c:cat>
          <c:val>
            <c:numRef>
              <c:f>modelo!$F$152:$F$154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4F-46EA-BD70-251C0ECB7F44}"/>
            </c:ext>
          </c:extLst>
        </c:ser>
        <c:ser>
          <c:idx val="1"/>
          <c:order val="1"/>
          <c:tx>
            <c:strRef>
              <c:f>modelo!$G$151</c:f>
              <c:strCache>
                <c:ptCount val="1"/>
                <c:pt idx="0">
                  <c:v>Produção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modelo!$E$152:$E$154</c:f>
              <c:strCache>
                <c:ptCount val="3"/>
                <c:pt idx="0">
                  <c:v>MT</c:v>
                </c:pt>
                <c:pt idx="1">
                  <c:v>GO</c:v>
                </c:pt>
                <c:pt idx="2">
                  <c:v>MS</c:v>
                </c:pt>
              </c:strCache>
            </c:strRef>
          </c:cat>
          <c:val>
            <c:numRef>
              <c:f>modelo!$G$152:$G$154</c:f>
              <c:numCache>
                <c:formatCode>#,##0</c:formatCode>
                <c:ptCount val="3"/>
                <c:pt idx="0">
                  <c:v>23416774</c:v>
                </c:pt>
                <c:pt idx="1">
                  <c:v>8913069</c:v>
                </c:pt>
                <c:pt idx="2">
                  <c:v>5780519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4F-46EA-BD70-251C0ECB7F44}"/>
            </c:ext>
          </c:extLst>
        </c:ser>
        <c:ser>
          <c:idx val="2"/>
          <c:order val="2"/>
          <c:tx>
            <c:strRef>
              <c:f>modelo!$H$151</c:f>
              <c:strCache>
                <c:ptCount val="1"/>
                <c:pt idx="0">
                  <c:v>Mínimo demandado de originação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modelo!$E$152:$E$154</c:f>
              <c:strCache>
                <c:ptCount val="3"/>
                <c:pt idx="0">
                  <c:v>MT</c:v>
                </c:pt>
                <c:pt idx="1">
                  <c:v>GO</c:v>
                </c:pt>
                <c:pt idx="2">
                  <c:v>MS</c:v>
                </c:pt>
              </c:strCache>
            </c:strRef>
          </c:cat>
          <c:val>
            <c:numRef>
              <c:f>modelo!$H$152:$H$154</c:f>
              <c:numCache>
                <c:formatCode>#,##0</c:formatCode>
                <c:ptCount val="3"/>
                <c:pt idx="0">
                  <c:v>3975329.6535999998</c:v>
                </c:pt>
                <c:pt idx="1">
                  <c:v>2484581.0334999999</c:v>
                </c:pt>
                <c:pt idx="2">
                  <c:v>993832.41339999996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4F-46EA-BD70-251C0ECB7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axId val="425760032"/>
        <c:axId val="425756768"/>
      </c:barChart>
      <c:lineChart>
        <c:grouping val="standard"/>
        <c:varyColors val="0"/>
        <c:ser>
          <c:idx val="3"/>
          <c:order val="3"/>
          <c:tx>
            <c:strRef>
              <c:f>modelo!$I$151</c:f>
              <c:strCache>
                <c:ptCount val="1"/>
                <c:pt idx="0">
                  <c:v>Taxa de Originação (%)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modelo!$E$152:$E$154</c:f>
              <c:strCache>
                <c:ptCount val="3"/>
                <c:pt idx="0">
                  <c:v>MT</c:v>
                </c:pt>
                <c:pt idx="1">
                  <c:v>GO</c:v>
                </c:pt>
                <c:pt idx="2">
                  <c:v>MS</c:v>
                </c:pt>
              </c:strCache>
            </c:strRef>
          </c:cat>
          <c:val>
            <c:numRef>
              <c:f>modelo!$I$152:$I$154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E4F-46EA-BD70-251C0ECB7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769280"/>
        <c:axId val="425758400"/>
      </c:lineChart>
      <c:catAx>
        <c:axId val="42576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5756768"/>
        <c:crosses val="autoZero"/>
        <c:auto val="1"/>
        <c:lblAlgn val="ctr"/>
        <c:lblOffset val="100"/>
        <c:noMultiLvlLbl val="0"/>
      </c:catAx>
      <c:valAx>
        <c:axId val="4257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5760032"/>
        <c:crosses val="autoZero"/>
        <c:crossBetween val="between"/>
      </c:valAx>
      <c:valAx>
        <c:axId val="42575840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5769280"/>
        <c:crosses val="max"/>
        <c:crossBetween val="between"/>
      </c:valAx>
      <c:catAx>
        <c:axId val="42576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75840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551327</xdr:colOff>
      <xdr:row>80</xdr:row>
      <xdr:rowOff>152400</xdr:rowOff>
    </xdr:from>
    <xdr:to>
      <xdr:col>7</xdr:col>
      <xdr:colOff>851647</xdr:colOff>
      <xdr:row>96</xdr:row>
      <xdr:rowOff>44826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4590D60-B064-46AC-A74A-A43C844549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439270</xdr:colOff>
      <xdr:row>96</xdr:row>
      <xdr:rowOff>125505</xdr:rowOff>
    </xdr:from>
    <xdr:to>
      <xdr:col>5</xdr:col>
      <xdr:colOff>1640541</xdr:colOff>
      <xdr:row>112</xdr:row>
      <xdr:rowOff>80682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7D32368-32AA-453B-A4D7-3412607D1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1631575</xdr:colOff>
      <xdr:row>96</xdr:row>
      <xdr:rowOff>125509</xdr:rowOff>
    </xdr:from>
    <xdr:to>
      <xdr:col>8</xdr:col>
      <xdr:colOff>2151528</xdr:colOff>
      <xdr:row>112</xdr:row>
      <xdr:rowOff>80686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573040A4-2578-4513-B533-E140FAE09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546847</xdr:colOff>
      <xdr:row>112</xdr:row>
      <xdr:rowOff>71718</xdr:rowOff>
    </xdr:from>
    <xdr:to>
      <xdr:col>7</xdr:col>
      <xdr:colOff>591671</xdr:colOff>
      <xdr:row>128</xdr:row>
      <xdr:rowOff>26895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60DC54B3-ACFB-40C0-AF64-0AA553EE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542363</xdr:colOff>
      <xdr:row>128</xdr:row>
      <xdr:rowOff>71719</xdr:rowOff>
    </xdr:from>
    <xdr:to>
      <xdr:col>9</xdr:col>
      <xdr:colOff>17930</xdr:colOff>
      <xdr:row>149</xdr:row>
      <xdr:rowOff>35858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2666E595-2686-4BBB-8381-C9CEC62FB5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448235</xdr:colOff>
      <xdr:row>149</xdr:row>
      <xdr:rowOff>80683</xdr:rowOff>
    </xdr:from>
    <xdr:to>
      <xdr:col>9</xdr:col>
      <xdr:colOff>53789</xdr:colOff>
      <xdr:row>168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2EFDDEA-3BD3-4E43-A42C-5FF066571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a3" displayName="Tabela3" ref="E83:G88" totalsRowShown="0" headerRowDxfId="6" headerRowBorderDxfId="5" tableBorderDxfId="4" totalsRowBorderDxfId="3">
  <tableColumns count="3">
    <tableColumn id="1" name="Indicadores contábeis" dataDxfId="2"/>
    <tableColumn id="2" name="Unidade" dataDxfId="1"/>
    <tableColumn id="3" name="Custo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showGridLines="0" tabSelected="1" zoomScale="85" zoomScaleNormal="85" workbookViewId="0">
      <selection activeCell="G9" sqref="G9"/>
    </sheetView>
  </sheetViews>
  <sheetFormatPr defaultColWidth="8.85546875" defaultRowHeight="15" x14ac:dyDescent="0.25"/>
  <cols>
    <col min="1" max="3" width="8.85546875" style="31"/>
    <col min="4" max="4" width="8.85546875" style="1"/>
    <col min="5" max="5" width="23.5703125" style="1" customWidth="1"/>
    <col min="6" max="6" width="31.5703125" style="1" customWidth="1"/>
    <col min="7" max="7" width="21.42578125" style="1" customWidth="1"/>
    <col min="8" max="8" width="16.5703125" style="1" bestFit="1" customWidth="1"/>
    <col min="9" max="9" width="33.140625" style="1" customWidth="1"/>
    <col min="10" max="10" width="18.42578125" style="1" bestFit="1" customWidth="1"/>
    <col min="11" max="11" width="21.7109375" style="1" bestFit="1" customWidth="1"/>
    <col min="12" max="13" width="8.85546875" style="1"/>
    <col min="14" max="14" width="19.28515625" style="1" bestFit="1" customWidth="1"/>
    <col min="15" max="15" width="31.140625" style="1" customWidth="1"/>
    <col min="16" max="16" width="13.28515625" style="1" bestFit="1" customWidth="1"/>
    <col min="17" max="16384" width="8.85546875" style="1"/>
  </cols>
  <sheetData>
    <row r="1" spans="1:16" x14ac:dyDescent="0.25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</row>
    <row r="2" spans="1:16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6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6" x14ac:dyDescent="0.25"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1:16" x14ac:dyDescent="0.25">
      <c r="A5" s="51" t="s">
        <v>17</v>
      </c>
      <c r="B5" s="51"/>
      <c r="C5" s="51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x14ac:dyDescent="0.25">
      <c r="A6" s="51"/>
      <c r="B6" s="51"/>
      <c r="C6" s="51"/>
      <c r="D6" s="20"/>
      <c r="E6" s="54" t="s">
        <v>14</v>
      </c>
      <c r="F6" s="54"/>
      <c r="G6" s="4"/>
      <c r="H6" s="4"/>
      <c r="I6" s="21"/>
      <c r="J6" s="21"/>
      <c r="K6" s="21"/>
      <c r="L6" s="21"/>
      <c r="M6" s="21"/>
      <c r="N6" s="21"/>
      <c r="O6" s="21"/>
      <c r="P6" s="22"/>
    </row>
    <row r="7" spans="1:16" ht="15.75" thickBot="1" x14ac:dyDescent="0.2">
      <c r="A7" s="51"/>
      <c r="B7" s="51"/>
      <c r="C7" s="51"/>
      <c r="D7" s="20"/>
      <c r="E7" s="8" t="s">
        <v>3</v>
      </c>
      <c r="F7" s="8" t="s">
        <v>4</v>
      </c>
      <c r="G7" s="5"/>
      <c r="H7" s="4"/>
      <c r="I7" s="49" t="s">
        <v>8</v>
      </c>
      <c r="J7" s="49"/>
      <c r="K7" s="4"/>
      <c r="L7" s="4"/>
      <c r="M7" s="4"/>
      <c r="N7" s="49" t="s">
        <v>51</v>
      </c>
      <c r="O7" s="49"/>
      <c r="P7" s="22"/>
    </row>
    <row r="8" spans="1:16" ht="16.5" thickTop="1" thickBot="1" x14ac:dyDescent="0.3">
      <c r="A8" s="51"/>
      <c r="B8" s="51"/>
      <c r="C8" s="51"/>
      <c r="D8" s="20"/>
      <c r="E8" s="9" t="s">
        <v>0</v>
      </c>
      <c r="F8" s="10">
        <v>23416774</v>
      </c>
      <c r="G8" s="6"/>
      <c r="H8" s="4"/>
      <c r="I8" s="8" t="s">
        <v>11</v>
      </c>
      <c r="J8" s="8" t="s">
        <v>5</v>
      </c>
      <c r="K8" s="4"/>
      <c r="L8" s="4"/>
      <c r="M8" s="4"/>
      <c r="N8" s="8" t="s">
        <v>49</v>
      </c>
      <c r="O8" s="8" t="s">
        <v>50</v>
      </c>
      <c r="P8" s="22"/>
    </row>
    <row r="9" spans="1:16" ht="15.75" thickTop="1" x14ac:dyDescent="0.25">
      <c r="A9" s="51"/>
      <c r="B9" s="51"/>
      <c r="C9" s="51"/>
      <c r="D9" s="20"/>
      <c r="E9" s="11" t="s">
        <v>1</v>
      </c>
      <c r="F9" s="12">
        <v>8913069</v>
      </c>
      <c r="G9" s="6"/>
      <c r="H9" s="4"/>
      <c r="I9" s="9" t="s">
        <v>0</v>
      </c>
      <c r="J9" s="13">
        <v>225.13125599999998</v>
      </c>
      <c r="K9" s="6"/>
      <c r="L9" s="4"/>
      <c r="M9" s="4"/>
      <c r="N9" s="9" t="s">
        <v>0</v>
      </c>
      <c r="O9" s="10">
        <v>3975329.6535999998</v>
      </c>
      <c r="P9" s="23"/>
    </row>
    <row r="10" spans="1:16" x14ac:dyDescent="0.25">
      <c r="A10" s="51"/>
      <c r="B10" s="51"/>
      <c r="C10" s="51"/>
      <c r="D10" s="20"/>
      <c r="E10" s="9" t="s">
        <v>2</v>
      </c>
      <c r="F10" s="10">
        <v>5780519</v>
      </c>
      <c r="G10" s="6"/>
      <c r="H10" s="4"/>
      <c r="I10" s="11" t="s">
        <v>1</v>
      </c>
      <c r="J10" s="14">
        <v>144.24879999999999</v>
      </c>
      <c r="K10" s="6"/>
      <c r="L10" s="4"/>
      <c r="M10" s="4"/>
      <c r="N10" s="11" t="s">
        <v>1</v>
      </c>
      <c r="O10" s="12">
        <v>2484581.0334999999</v>
      </c>
      <c r="P10" s="23"/>
    </row>
    <row r="11" spans="1:16" x14ac:dyDescent="0.25">
      <c r="A11" s="51"/>
      <c r="B11" s="51"/>
      <c r="C11" s="51"/>
      <c r="D11" s="20"/>
      <c r="E11" s="4"/>
      <c r="F11" s="4"/>
      <c r="G11" s="4"/>
      <c r="H11" s="4"/>
      <c r="I11" s="9" t="s">
        <v>2</v>
      </c>
      <c r="J11" s="13">
        <v>121.37681999999998</v>
      </c>
      <c r="K11" s="6"/>
      <c r="L11" s="4"/>
      <c r="M11" s="4"/>
      <c r="N11" s="9" t="s">
        <v>2</v>
      </c>
      <c r="O11" s="10">
        <v>993832.41339999996</v>
      </c>
      <c r="P11" s="23"/>
    </row>
    <row r="12" spans="1:16" x14ac:dyDescent="0.25">
      <c r="A12" s="51"/>
      <c r="B12" s="51"/>
      <c r="C12" s="51"/>
      <c r="D12" s="20"/>
      <c r="E12" s="49" t="s">
        <v>15</v>
      </c>
      <c r="F12" s="49"/>
      <c r="G12" s="4"/>
      <c r="H12" s="4"/>
      <c r="I12" s="4"/>
      <c r="J12" s="4"/>
      <c r="K12" s="4"/>
      <c r="L12" s="4"/>
      <c r="M12" s="4"/>
      <c r="N12" s="4"/>
      <c r="O12" s="4"/>
      <c r="P12" s="22"/>
    </row>
    <row r="13" spans="1:16" ht="15.75" thickBot="1" x14ac:dyDescent="0.3">
      <c r="A13" s="51"/>
      <c r="B13" s="51"/>
      <c r="C13" s="51"/>
      <c r="D13" s="20"/>
      <c r="E13" s="8"/>
      <c r="F13" s="8" t="s">
        <v>13</v>
      </c>
      <c r="G13" s="4"/>
      <c r="H13" s="4"/>
      <c r="I13" s="49" t="s">
        <v>9</v>
      </c>
      <c r="J13" s="49"/>
      <c r="K13" s="49"/>
      <c r="L13" s="4"/>
      <c r="M13" s="4"/>
      <c r="N13" s="4"/>
      <c r="O13" s="4"/>
      <c r="P13" s="22"/>
    </row>
    <row r="14" spans="1:16" ht="16.5" thickTop="1" thickBot="1" x14ac:dyDescent="0.3">
      <c r="A14" s="51"/>
      <c r="B14" s="51"/>
      <c r="C14" s="51"/>
      <c r="D14" s="20"/>
      <c r="E14" s="9" t="s">
        <v>5</v>
      </c>
      <c r="F14" s="10">
        <v>9938324.1339999996</v>
      </c>
      <c r="G14" s="6"/>
      <c r="H14" s="4"/>
      <c r="I14" s="8" t="s">
        <v>11</v>
      </c>
      <c r="J14" s="8" t="s">
        <v>6</v>
      </c>
      <c r="K14" s="8" t="s">
        <v>7</v>
      </c>
      <c r="L14" s="4"/>
      <c r="M14" s="4"/>
      <c r="N14" s="4"/>
      <c r="O14" s="4"/>
      <c r="P14" s="22"/>
    </row>
    <row r="15" spans="1:16" ht="15.75" thickTop="1" x14ac:dyDescent="0.25">
      <c r="A15" s="51"/>
      <c r="B15" s="51"/>
      <c r="C15" s="51"/>
      <c r="D15" s="20"/>
      <c r="E15" s="4"/>
      <c r="F15" s="4"/>
      <c r="G15" s="4"/>
      <c r="H15" s="4"/>
      <c r="I15" s="9" t="s">
        <v>0</v>
      </c>
      <c r="J15" s="13">
        <v>125.32</v>
      </c>
      <c r="K15" s="15">
        <v>76.7</v>
      </c>
      <c r="L15" s="6"/>
      <c r="M15" s="4"/>
      <c r="N15" s="4"/>
      <c r="O15" s="4"/>
      <c r="P15" s="22"/>
    </row>
    <row r="16" spans="1:16" x14ac:dyDescent="0.25">
      <c r="A16" s="51"/>
      <c r="B16" s="51"/>
      <c r="C16" s="51"/>
      <c r="D16" s="20"/>
      <c r="E16" s="4"/>
      <c r="F16" s="4"/>
      <c r="G16" s="4"/>
      <c r="H16" s="4"/>
      <c r="I16" s="11" t="s">
        <v>1</v>
      </c>
      <c r="J16" s="14">
        <v>32</v>
      </c>
      <c r="K16" s="16">
        <v>89.116799999999998</v>
      </c>
      <c r="L16" s="6"/>
      <c r="M16" s="4"/>
      <c r="N16" s="4"/>
      <c r="O16" s="4"/>
      <c r="P16" s="22"/>
    </row>
    <row r="17" spans="1:16" x14ac:dyDescent="0.25">
      <c r="A17" s="51"/>
      <c r="B17" s="51"/>
      <c r="C17" s="51"/>
      <c r="D17" s="20"/>
      <c r="E17" s="49" t="s">
        <v>16</v>
      </c>
      <c r="F17" s="49"/>
      <c r="G17" s="4"/>
      <c r="H17" s="4"/>
      <c r="I17" s="9" t="s">
        <v>2</v>
      </c>
      <c r="J17" s="13">
        <v>36</v>
      </c>
      <c r="K17" s="15">
        <v>88</v>
      </c>
      <c r="L17" s="6"/>
      <c r="M17" s="4"/>
      <c r="N17" s="4"/>
      <c r="O17" s="4"/>
      <c r="P17" s="22"/>
    </row>
    <row r="18" spans="1:16" ht="15.75" thickBot="1" x14ac:dyDescent="0.3">
      <c r="A18" s="51"/>
      <c r="B18" s="51"/>
      <c r="C18" s="51"/>
      <c r="D18" s="20"/>
      <c r="E18" s="8"/>
      <c r="F18" s="8" t="s">
        <v>12</v>
      </c>
      <c r="G18" s="4"/>
      <c r="H18" s="4"/>
      <c r="I18" s="4"/>
      <c r="J18" s="4"/>
      <c r="K18" s="4"/>
      <c r="L18" s="4"/>
      <c r="M18" s="4"/>
      <c r="N18" s="4"/>
      <c r="O18" s="4"/>
      <c r="P18" s="22"/>
    </row>
    <row r="19" spans="1:16" ht="15.75" thickTop="1" x14ac:dyDescent="0.25">
      <c r="A19" s="51"/>
      <c r="B19" s="51"/>
      <c r="C19" s="51"/>
      <c r="D19" s="20"/>
      <c r="E19" s="9" t="s">
        <v>6</v>
      </c>
      <c r="F19" s="10">
        <v>2500000</v>
      </c>
      <c r="G19" s="4"/>
      <c r="H19" s="4"/>
      <c r="I19" s="49" t="s">
        <v>10</v>
      </c>
      <c r="J19" s="49"/>
      <c r="K19" s="4"/>
      <c r="L19" s="4"/>
      <c r="M19" s="4"/>
      <c r="N19" s="4"/>
      <c r="O19" s="4"/>
      <c r="P19" s="22"/>
    </row>
    <row r="20" spans="1:16" ht="15.75" thickBot="1" x14ac:dyDescent="0.3">
      <c r="A20" s="51"/>
      <c r="B20" s="51"/>
      <c r="C20" s="51"/>
      <c r="D20" s="20"/>
      <c r="E20" s="11" t="s">
        <v>7</v>
      </c>
      <c r="F20" s="12">
        <v>3500000</v>
      </c>
      <c r="G20" s="4"/>
      <c r="H20" s="4"/>
      <c r="I20" s="8" t="s">
        <v>11</v>
      </c>
      <c r="J20" s="8" t="s">
        <v>5</v>
      </c>
      <c r="K20" s="4"/>
      <c r="L20" s="4"/>
      <c r="M20" s="4"/>
      <c r="N20" s="4"/>
      <c r="O20" s="4"/>
      <c r="P20" s="22"/>
    </row>
    <row r="21" spans="1:16" ht="15.75" thickTop="1" x14ac:dyDescent="0.25">
      <c r="A21" s="51"/>
      <c r="B21" s="51"/>
      <c r="C21" s="51"/>
      <c r="D21" s="20"/>
      <c r="E21" s="4"/>
      <c r="F21" s="4"/>
      <c r="G21" s="4"/>
      <c r="H21" s="4"/>
      <c r="I21" s="9" t="s">
        <v>6</v>
      </c>
      <c r="J21" s="13">
        <v>75</v>
      </c>
      <c r="K21" s="6"/>
      <c r="L21" s="4"/>
      <c r="M21" s="4"/>
      <c r="N21" s="4"/>
      <c r="O21" s="4"/>
      <c r="P21" s="22"/>
    </row>
    <row r="22" spans="1:16" x14ac:dyDescent="0.25">
      <c r="A22" s="51"/>
      <c r="B22" s="51"/>
      <c r="C22" s="51"/>
      <c r="D22" s="20"/>
      <c r="E22" s="4"/>
      <c r="F22" s="4"/>
      <c r="G22" s="4"/>
      <c r="H22" s="4"/>
      <c r="I22" s="11" t="s">
        <v>7</v>
      </c>
      <c r="J22" s="14">
        <v>136</v>
      </c>
      <c r="K22" s="4"/>
      <c r="L22" s="4"/>
      <c r="M22" s="4"/>
      <c r="N22" s="4"/>
      <c r="O22" s="4"/>
      <c r="P22" s="22"/>
    </row>
    <row r="23" spans="1:16" x14ac:dyDescent="0.25">
      <c r="A23" s="51"/>
      <c r="B23" s="51"/>
      <c r="C23" s="51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8" spans="1:16" x14ac:dyDescent="0.25">
      <c r="A28" s="52" t="s">
        <v>21</v>
      </c>
      <c r="B28" s="52"/>
      <c r="C28" s="52"/>
      <c r="E28" s="50" t="s">
        <v>18</v>
      </c>
      <c r="F28" s="50"/>
    </row>
    <row r="29" spans="1:16" x14ac:dyDescent="0.25">
      <c r="A29" s="52"/>
      <c r="B29" s="52"/>
      <c r="C29" s="52"/>
      <c r="E29" s="27" t="s">
        <v>11</v>
      </c>
      <c r="F29" s="27" t="s">
        <v>5</v>
      </c>
    </row>
    <row r="30" spans="1:16" x14ac:dyDescent="0.25">
      <c r="A30" s="52"/>
      <c r="B30" s="52"/>
      <c r="C30" s="52"/>
      <c r="E30" s="27" t="s">
        <v>0</v>
      </c>
      <c r="F30" s="28"/>
      <c r="G30" s="2"/>
    </row>
    <row r="31" spans="1:16" x14ac:dyDescent="0.25">
      <c r="A31" s="52"/>
      <c r="B31" s="52"/>
      <c r="C31" s="52"/>
      <c r="E31" s="27" t="s">
        <v>1</v>
      </c>
      <c r="F31" s="29"/>
      <c r="G31" s="2"/>
    </row>
    <row r="32" spans="1:16" x14ac:dyDescent="0.25">
      <c r="A32" s="52"/>
      <c r="B32" s="52"/>
      <c r="C32" s="52"/>
      <c r="E32" s="27" t="s">
        <v>2</v>
      </c>
      <c r="F32" s="28"/>
      <c r="G32" s="2"/>
    </row>
    <row r="33" spans="1:7" x14ac:dyDescent="0.25">
      <c r="A33" s="52"/>
      <c r="B33" s="52"/>
      <c r="C33" s="52"/>
    </row>
    <row r="34" spans="1:7" x14ac:dyDescent="0.25">
      <c r="A34" s="52"/>
      <c r="B34" s="52"/>
      <c r="C34" s="52"/>
      <c r="E34" s="50" t="s">
        <v>19</v>
      </c>
      <c r="F34" s="50"/>
      <c r="G34" s="50"/>
    </row>
    <row r="35" spans="1:7" x14ac:dyDescent="0.25">
      <c r="A35" s="52"/>
      <c r="B35" s="52"/>
      <c r="C35" s="52"/>
      <c r="E35" s="27" t="s">
        <v>11</v>
      </c>
      <c r="F35" s="27" t="s">
        <v>6</v>
      </c>
      <c r="G35" s="27" t="s">
        <v>7</v>
      </c>
    </row>
    <row r="36" spans="1:7" x14ac:dyDescent="0.25">
      <c r="A36" s="52"/>
      <c r="B36" s="52"/>
      <c r="C36" s="52"/>
      <c r="E36" s="27" t="s">
        <v>0</v>
      </c>
      <c r="F36" s="28"/>
      <c r="G36" s="28"/>
    </row>
    <row r="37" spans="1:7" x14ac:dyDescent="0.25">
      <c r="A37" s="52"/>
      <c r="B37" s="52"/>
      <c r="C37" s="52"/>
      <c r="E37" s="27" t="s">
        <v>1</v>
      </c>
      <c r="F37" s="29"/>
      <c r="G37" s="28"/>
    </row>
    <row r="38" spans="1:7" x14ac:dyDescent="0.25">
      <c r="A38" s="52"/>
      <c r="B38" s="52"/>
      <c r="C38" s="52"/>
      <c r="E38" s="27" t="s">
        <v>2</v>
      </c>
      <c r="F38" s="28"/>
      <c r="G38" s="28"/>
    </row>
    <row r="39" spans="1:7" x14ac:dyDescent="0.25">
      <c r="A39" s="52"/>
      <c r="B39" s="52"/>
      <c r="C39" s="52"/>
    </row>
    <row r="40" spans="1:7" x14ac:dyDescent="0.25">
      <c r="A40" s="52"/>
      <c r="B40" s="52"/>
      <c r="C40" s="52"/>
      <c r="E40" s="50" t="s">
        <v>20</v>
      </c>
      <c r="F40" s="50"/>
    </row>
    <row r="41" spans="1:7" x14ac:dyDescent="0.25">
      <c r="A41" s="52"/>
      <c r="B41" s="52"/>
      <c r="C41" s="52"/>
      <c r="E41" s="27" t="s">
        <v>11</v>
      </c>
      <c r="F41" s="27" t="s">
        <v>5</v>
      </c>
    </row>
    <row r="42" spans="1:7" x14ac:dyDescent="0.25">
      <c r="A42" s="52"/>
      <c r="B42" s="52"/>
      <c r="C42" s="52"/>
      <c r="E42" s="27" t="s">
        <v>6</v>
      </c>
      <c r="F42" s="30"/>
    </row>
    <row r="43" spans="1:7" x14ac:dyDescent="0.25">
      <c r="A43" s="52"/>
      <c r="B43" s="52"/>
      <c r="C43" s="52"/>
      <c r="E43" s="27" t="s">
        <v>7</v>
      </c>
      <c r="F43" s="30"/>
    </row>
    <row r="44" spans="1:7" x14ac:dyDescent="0.25">
      <c r="A44" s="52"/>
      <c r="B44" s="52"/>
      <c r="C44" s="52"/>
    </row>
    <row r="47" spans="1:7" ht="18.75" x14ac:dyDescent="0.25">
      <c r="A47" s="53" t="s">
        <v>23</v>
      </c>
      <c r="B47" s="53"/>
      <c r="C47" s="53"/>
      <c r="E47" s="32" t="s">
        <v>22</v>
      </c>
      <c r="F47" s="33"/>
      <c r="G47" s="7"/>
    </row>
    <row r="50" spans="1:8" ht="14.45" customHeight="1" x14ac:dyDescent="0.25">
      <c r="A50" s="56" t="s">
        <v>17</v>
      </c>
      <c r="B50" s="56"/>
      <c r="C50" s="56"/>
      <c r="E50" s="55" t="s">
        <v>30</v>
      </c>
      <c r="F50" s="55"/>
      <c r="G50" s="55"/>
      <c r="H50" s="55"/>
    </row>
    <row r="51" spans="1:8" x14ac:dyDescent="0.25">
      <c r="A51" s="56"/>
      <c r="B51" s="56"/>
      <c r="C51" s="56"/>
      <c r="E51" s="27" t="s">
        <v>24</v>
      </c>
      <c r="F51" s="27" t="s">
        <v>25</v>
      </c>
      <c r="G51" s="27" t="s">
        <v>26</v>
      </c>
      <c r="H51" s="27" t="s">
        <v>27</v>
      </c>
    </row>
    <row r="52" spans="1:8" x14ac:dyDescent="0.25">
      <c r="A52" s="56"/>
      <c r="B52" s="56"/>
      <c r="C52" s="56"/>
      <c r="E52" s="27" t="s">
        <v>28</v>
      </c>
      <c r="F52" s="45"/>
      <c r="G52" s="46"/>
      <c r="H52" s="45"/>
    </row>
    <row r="53" spans="1:8" x14ac:dyDescent="0.25">
      <c r="A53" s="56"/>
      <c r="B53" s="56"/>
      <c r="C53" s="56"/>
      <c r="E53" s="27" t="s">
        <v>29</v>
      </c>
      <c r="F53" s="45"/>
      <c r="G53" s="46"/>
      <c r="H53" s="45"/>
    </row>
    <row r="54" spans="1:8" x14ac:dyDescent="0.25">
      <c r="A54" s="56"/>
      <c r="B54" s="56"/>
      <c r="C54" s="56"/>
      <c r="E54" s="27" t="s">
        <v>43</v>
      </c>
      <c r="F54" s="45"/>
      <c r="G54" s="46"/>
      <c r="H54" s="45"/>
    </row>
    <row r="55" spans="1:8" x14ac:dyDescent="0.25">
      <c r="A55" s="56"/>
      <c r="B55" s="56"/>
      <c r="C55" s="56"/>
    </row>
    <row r="56" spans="1:8" x14ac:dyDescent="0.25">
      <c r="A56" s="56"/>
      <c r="B56" s="56"/>
      <c r="C56" s="56"/>
      <c r="E56" s="55" t="s">
        <v>31</v>
      </c>
      <c r="F56" s="55"/>
      <c r="G56" s="55"/>
      <c r="H56" s="55"/>
    </row>
    <row r="57" spans="1:8" x14ac:dyDescent="0.25">
      <c r="A57" s="56"/>
      <c r="B57" s="56"/>
      <c r="C57" s="56"/>
      <c r="E57" s="27" t="s">
        <v>24</v>
      </c>
      <c r="F57" s="27" t="s">
        <v>25</v>
      </c>
      <c r="G57" s="27" t="s">
        <v>26</v>
      </c>
      <c r="H57" s="27" t="s">
        <v>27</v>
      </c>
    </row>
    <row r="58" spans="1:8" x14ac:dyDescent="0.25">
      <c r="A58" s="56"/>
      <c r="B58" s="56"/>
      <c r="C58" s="56"/>
      <c r="E58" s="27" t="s">
        <v>32</v>
      </c>
      <c r="F58" s="47"/>
      <c r="G58" s="46"/>
      <c r="H58" s="45"/>
    </row>
    <row r="59" spans="1:8" x14ac:dyDescent="0.25">
      <c r="A59" s="56"/>
      <c r="B59" s="56"/>
      <c r="C59" s="56"/>
    </row>
    <row r="60" spans="1:8" x14ac:dyDescent="0.25">
      <c r="A60" s="56"/>
      <c r="B60" s="56"/>
      <c r="C60" s="56"/>
      <c r="E60" s="55" t="s">
        <v>33</v>
      </c>
      <c r="F60" s="55"/>
      <c r="G60" s="55"/>
      <c r="H60" s="55"/>
    </row>
    <row r="61" spans="1:8" x14ac:dyDescent="0.25">
      <c r="A61" s="56"/>
      <c r="B61" s="56"/>
      <c r="C61" s="56"/>
      <c r="E61" s="27" t="s">
        <v>24</v>
      </c>
      <c r="F61" s="27" t="s">
        <v>25</v>
      </c>
      <c r="G61" s="27" t="s">
        <v>26</v>
      </c>
      <c r="H61" s="27" t="s">
        <v>27</v>
      </c>
    </row>
    <row r="62" spans="1:8" x14ac:dyDescent="0.25">
      <c r="A62" s="56"/>
      <c r="B62" s="56"/>
      <c r="C62" s="56"/>
      <c r="E62" s="27" t="s">
        <v>34</v>
      </c>
      <c r="F62" s="45"/>
      <c r="G62" s="46"/>
      <c r="H62" s="45"/>
    </row>
    <row r="63" spans="1:8" x14ac:dyDescent="0.25">
      <c r="A63" s="56"/>
      <c r="B63" s="56"/>
      <c r="C63" s="56"/>
      <c r="E63" s="27" t="s">
        <v>35</v>
      </c>
      <c r="F63" s="45"/>
      <c r="G63" s="46"/>
      <c r="H63" s="45"/>
    </row>
    <row r="64" spans="1:8" x14ac:dyDescent="0.25">
      <c r="A64" s="56"/>
      <c r="B64" s="56"/>
      <c r="C64" s="56"/>
    </row>
    <row r="65" spans="1:9" x14ac:dyDescent="0.25">
      <c r="A65" s="56"/>
      <c r="B65" s="56"/>
      <c r="C65" s="56"/>
      <c r="E65" s="55" t="s">
        <v>36</v>
      </c>
      <c r="F65" s="55"/>
      <c r="G65" s="55"/>
      <c r="H65" s="55"/>
    </row>
    <row r="66" spans="1:9" x14ac:dyDescent="0.25">
      <c r="A66" s="56"/>
      <c r="B66" s="56"/>
      <c r="C66" s="56"/>
      <c r="E66" s="27" t="s">
        <v>24</v>
      </c>
      <c r="F66" s="27" t="s">
        <v>25</v>
      </c>
      <c r="G66" s="27" t="s">
        <v>26</v>
      </c>
      <c r="H66" s="27" t="s">
        <v>27</v>
      </c>
    </row>
    <row r="67" spans="1:9" x14ac:dyDescent="0.25">
      <c r="A67" s="56"/>
      <c r="B67" s="56"/>
      <c r="C67" s="56"/>
      <c r="E67" s="27" t="s">
        <v>37</v>
      </c>
      <c r="F67" s="45"/>
      <c r="G67" s="46"/>
      <c r="H67" s="45"/>
    </row>
    <row r="68" spans="1:9" x14ac:dyDescent="0.25">
      <c r="A68" s="56"/>
      <c r="B68" s="56"/>
      <c r="C68" s="56"/>
      <c r="E68" s="27" t="s">
        <v>38</v>
      </c>
      <c r="F68" s="45"/>
      <c r="G68" s="46"/>
      <c r="H68" s="45"/>
    </row>
    <row r="69" spans="1:9" x14ac:dyDescent="0.25">
      <c r="A69" s="56"/>
      <c r="B69" s="56"/>
      <c r="C69" s="56"/>
    </row>
    <row r="70" spans="1:9" x14ac:dyDescent="0.25">
      <c r="A70" s="56"/>
      <c r="B70" s="56"/>
      <c r="C70" s="56"/>
      <c r="E70" s="55" t="s">
        <v>45</v>
      </c>
      <c r="F70" s="55"/>
      <c r="G70" s="55"/>
      <c r="H70" s="55"/>
    </row>
    <row r="71" spans="1:9" x14ac:dyDescent="0.25">
      <c r="A71" s="56"/>
      <c r="B71" s="56"/>
      <c r="C71" s="56"/>
      <c r="E71" s="27" t="s">
        <v>24</v>
      </c>
      <c r="F71" s="27" t="s">
        <v>25</v>
      </c>
      <c r="G71" s="27" t="s">
        <v>26</v>
      </c>
      <c r="H71" s="27" t="s">
        <v>27</v>
      </c>
    </row>
    <row r="72" spans="1:9" x14ac:dyDescent="0.25">
      <c r="A72" s="56"/>
      <c r="B72" s="56"/>
      <c r="C72" s="56"/>
      <c r="E72" s="27" t="s">
        <v>46</v>
      </c>
      <c r="F72" s="45"/>
      <c r="G72" s="46"/>
      <c r="H72" s="45"/>
    </row>
    <row r="73" spans="1:9" x14ac:dyDescent="0.25">
      <c r="A73" s="56"/>
      <c r="B73" s="56"/>
      <c r="C73" s="56"/>
      <c r="E73" s="27" t="s">
        <v>48</v>
      </c>
      <c r="F73" s="45"/>
      <c r="G73" s="46"/>
      <c r="H73" s="45"/>
    </row>
    <row r="74" spans="1:9" x14ac:dyDescent="0.25">
      <c r="A74" s="56"/>
      <c r="B74" s="56"/>
      <c r="C74" s="56"/>
      <c r="E74" s="27" t="s">
        <v>47</v>
      </c>
      <c r="F74" s="45"/>
      <c r="G74" s="46"/>
      <c r="H74" s="45"/>
    </row>
    <row r="75" spans="1:9" x14ac:dyDescent="0.25">
      <c r="E75" s="4"/>
      <c r="F75" s="6"/>
      <c r="G75" s="4"/>
      <c r="H75" s="6"/>
    </row>
    <row r="76" spans="1:9" x14ac:dyDescent="0.25">
      <c r="E76" s="4"/>
      <c r="F76" s="6"/>
      <c r="G76" s="4"/>
      <c r="H76" s="6"/>
    </row>
    <row r="77" spans="1:9" x14ac:dyDescent="0.25">
      <c r="E77" s="4"/>
      <c r="F77" s="6"/>
      <c r="G77" s="4"/>
      <c r="H77" s="6"/>
    </row>
    <row r="78" spans="1:9" x14ac:dyDescent="0.25">
      <c r="A78" s="57" t="s">
        <v>52</v>
      </c>
      <c r="B78" s="57"/>
      <c r="C78" s="57"/>
      <c r="D78" s="57"/>
      <c r="E78" s="57"/>
      <c r="F78" s="57"/>
      <c r="G78" s="57"/>
      <c r="H78" s="57"/>
      <c r="I78" s="57"/>
    </row>
    <row r="79" spans="1:9" x14ac:dyDescent="0.25">
      <c r="A79" s="57"/>
      <c r="B79" s="57"/>
      <c r="C79" s="57"/>
      <c r="D79" s="57"/>
      <c r="E79" s="57"/>
      <c r="F79" s="57"/>
      <c r="G79" s="57"/>
      <c r="H79" s="57"/>
      <c r="I79" s="57"/>
    </row>
    <row r="80" spans="1:9" x14ac:dyDescent="0.25">
      <c r="A80" s="57"/>
      <c r="B80" s="57"/>
      <c r="C80" s="57"/>
      <c r="D80" s="57"/>
      <c r="E80" s="57"/>
      <c r="F80" s="57"/>
      <c r="G80" s="57"/>
      <c r="H80" s="57"/>
      <c r="I80" s="57"/>
    </row>
    <row r="81" spans="2:10" x14ac:dyDescent="0.25">
      <c r="E81" s="4"/>
      <c r="F81" s="6"/>
      <c r="G81" s="4"/>
      <c r="H81" s="6"/>
    </row>
    <row r="82" spans="2:10" x14ac:dyDescent="0.25">
      <c r="E82" s="50" t="s">
        <v>41</v>
      </c>
      <c r="F82" s="50"/>
      <c r="G82" s="50"/>
      <c r="H82" s="6"/>
    </row>
    <row r="83" spans="2:10" x14ac:dyDescent="0.25">
      <c r="B83" s="1"/>
      <c r="C83" s="1"/>
      <c r="E83" s="38" t="s">
        <v>41</v>
      </c>
      <c r="F83" s="39" t="s">
        <v>54</v>
      </c>
      <c r="G83" s="40" t="s">
        <v>53</v>
      </c>
      <c r="H83" s="6"/>
    </row>
    <row r="84" spans="2:10" x14ac:dyDescent="0.25">
      <c r="B84" s="1"/>
      <c r="C84" s="1"/>
      <c r="E84" s="35" t="s">
        <v>40</v>
      </c>
      <c r="F84" s="34" t="s">
        <v>44</v>
      </c>
      <c r="G84" s="36">
        <f>F47</f>
        <v>0</v>
      </c>
      <c r="H84" s="6"/>
    </row>
    <row r="85" spans="2:10" x14ac:dyDescent="0.25">
      <c r="B85" s="1"/>
      <c r="C85" s="1"/>
      <c r="E85" s="35" t="s">
        <v>76</v>
      </c>
      <c r="F85" s="34" t="s">
        <v>39</v>
      </c>
      <c r="G85" s="37">
        <f>F47/SUM(F14)</f>
        <v>0</v>
      </c>
      <c r="H85" s="6"/>
    </row>
    <row r="86" spans="2:10" x14ac:dyDescent="0.25">
      <c r="B86" s="1"/>
      <c r="C86" s="1"/>
      <c r="E86" s="35" t="s">
        <v>55</v>
      </c>
      <c r="F86" s="34" t="s">
        <v>39</v>
      </c>
      <c r="G86" s="36" t="e">
        <f>(F30*J9+F36*J15+G36*K15+F36*J21+G36*J22)/F52</f>
        <v>#DIV/0!</v>
      </c>
      <c r="H86" s="6"/>
    </row>
    <row r="87" spans="2:10" x14ac:dyDescent="0.25">
      <c r="B87" s="1"/>
      <c r="C87" s="1"/>
      <c r="E87" s="35" t="s">
        <v>56</v>
      </c>
      <c r="F87" s="34" t="s">
        <v>39</v>
      </c>
      <c r="G87" s="36" t="e">
        <f>(F31*J10+F37*J16+G37*K16+F37*J21+G37*J22)/F53</f>
        <v>#DIV/0!</v>
      </c>
      <c r="H87" s="6"/>
    </row>
    <row r="88" spans="2:10" x14ac:dyDescent="0.25">
      <c r="B88" s="1"/>
      <c r="C88" s="1"/>
      <c r="E88" s="41" t="s">
        <v>57</v>
      </c>
      <c r="F88" s="34" t="s">
        <v>39</v>
      </c>
      <c r="G88" s="42" t="e">
        <f>(F32*J11+F38*J17+G38*K17+F38*J21+G38*J22)/F54</f>
        <v>#DIV/0!</v>
      </c>
      <c r="H88" s="6"/>
    </row>
    <row r="89" spans="2:10" x14ac:dyDescent="0.25">
      <c r="E89" s="4"/>
      <c r="F89" s="6"/>
      <c r="G89" s="4"/>
      <c r="H89" s="6"/>
    </row>
    <row r="90" spans="2:10" x14ac:dyDescent="0.25">
      <c r="E90" s="4"/>
      <c r="F90" s="6"/>
      <c r="G90" s="4"/>
      <c r="H90" s="6"/>
    </row>
    <row r="91" spans="2:10" x14ac:dyDescent="0.25">
      <c r="E91" s="4"/>
      <c r="F91" s="6"/>
      <c r="G91" s="4"/>
      <c r="H91" s="6"/>
    </row>
    <row r="92" spans="2:10" x14ac:dyDescent="0.25">
      <c r="E92" s="4"/>
      <c r="F92" s="6"/>
      <c r="G92" s="4"/>
      <c r="H92" s="6"/>
    </row>
    <row r="94" spans="2:10" x14ac:dyDescent="0.25">
      <c r="H94" s="2"/>
      <c r="I94" s="2"/>
      <c r="J94" s="3"/>
    </row>
    <row r="95" spans="2:10" x14ac:dyDescent="0.25">
      <c r="H95" s="2"/>
      <c r="I95" s="2"/>
      <c r="J95" s="3"/>
    </row>
    <row r="96" spans="2:10" x14ac:dyDescent="0.25">
      <c r="H96" s="2"/>
      <c r="I96" s="2"/>
      <c r="J96" s="3"/>
    </row>
    <row r="97" spans="4:10" x14ac:dyDescent="0.25">
      <c r="H97" s="2"/>
      <c r="I97" s="2"/>
      <c r="J97" s="3"/>
    </row>
    <row r="98" spans="4:10" x14ac:dyDescent="0.25">
      <c r="H98" s="2"/>
      <c r="I98" s="2"/>
      <c r="J98" s="3"/>
    </row>
    <row r="100" spans="4:10" x14ac:dyDescent="0.25">
      <c r="E100" s="1" t="s">
        <v>58</v>
      </c>
      <c r="F100" s="1" t="s">
        <v>65</v>
      </c>
      <c r="G100" s="1" t="s">
        <v>66</v>
      </c>
    </row>
    <row r="101" spans="4:10" x14ac:dyDescent="0.25">
      <c r="D101" s="1" t="s">
        <v>62</v>
      </c>
      <c r="E101" s="44" t="e">
        <f>F30/SUM(F30,F36:G36)</f>
        <v>#DIV/0!</v>
      </c>
      <c r="F101" s="44" t="e">
        <f>G36/SUM(F30,F36:G36)</f>
        <v>#DIV/0!</v>
      </c>
      <c r="G101" s="44" t="e">
        <f>100%-SUM(E101:F101)</f>
        <v>#DIV/0!</v>
      </c>
    </row>
    <row r="102" spans="4:10" x14ac:dyDescent="0.25">
      <c r="D102" s="1" t="s">
        <v>63</v>
      </c>
      <c r="E102" s="44" t="e">
        <f>F31/SUM(F31,F37:G37)</f>
        <v>#DIV/0!</v>
      </c>
      <c r="F102" s="44" t="e">
        <f t="shared" ref="F102:F103" si="0">G37/SUM(F31,F37:G37)</f>
        <v>#DIV/0!</v>
      </c>
      <c r="G102" s="44" t="e">
        <f>100%-SUM(E102:F102)</f>
        <v>#DIV/0!</v>
      </c>
    </row>
    <row r="103" spans="4:10" x14ac:dyDescent="0.25">
      <c r="D103" s="1" t="s">
        <v>64</v>
      </c>
      <c r="E103" s="44" t="e">
        <f>F32/SUM(F32,F38:G38)</f>
        <v>#DIV/0!</v>
      </c>
      <c r="F103" s="44" t="e">
        <f t="shared" si="0"/>
        <v>#DIV/0!</v>
      </c>
      <c r="G103" s="44" t="e">
        <f>100%-SUM(E103:F103)</f>
        <v>#DIV/0!</v>
      </c>
    </row>
    <row r="130" spans="5:9" x14ac:dyDescent="0.25">
      <c r="F130" s="1" t="s">
        <v>69</v>
      </c>
      <c r="G130" s="1" t="s">
        <v>70</v>
      </c>
      <c r="H130" s="1" t="s">
        <v>71</v>
      </c>
      <c r="I130" s="1" t="s">
        <v>72</v>
      </c>
    </row>
    <row r="131" spans="5:9" x14ac:dyDescent="0.25">
      <c r="E131" s="1" t="s">
        <v>68</v>
      </c>
      <c r="F131" s="2">
        <f>H62</f>
        <v>0</v>
      </c>
      <c r="G131" s="2">
        <f>F62</f>
        <v>0</v>
      </c>
      <c r="H131" s="2">
        <f>F131-G131</f>
        <v>0</v>
      </c>
      <c r="I131" s="43" t="e">
        <f>G131/F131</f>
        <v>#DIV/0!</v>
      </c>
    </row>
    <row r="132" spans="5:9" x14ac:dyDescent="0.25">
      <c r="E132" s="1" t="s">
        <v>67</v>
      </c>
      <c r="F132" s="2">
        <f>H63</f>
        <v>0</v>
      </c>
      <c r="G132" s="2">
        <f>F63</f>
        <v>0</v>
      </c>
      <c r="H132" s="2">
        <f>F132-G132</f>
        <v>0</v>
      </c>
      <c r="I132" s="43" t="e">
        <f>G132/F132</f>
        <v>#DIV/0!</v>
      </c>
    </row>
    <row r="151" spans="5:9" x14ac:dyDescent="0.25">
      <c r="F151" s="1" t="s">
        <v>73</v>
      </c>
      <c r="G151" s="1" t="s">
        <v>74</v>
      </c>
      <c r="H151" s="1" t="s">
        <v>75</v>
      </c>
      <c r="I151" s="1" t="s">
        <v>77</v>
      </c>
    </row>
    <row r="152" spans="5:9" x14ac:dyDescent="0.25">
      <c r="E152" s="1" t="s">
        <v>59</v>
      </c>
      <c r="F152" s="2">
        <f>F52</f>
        <v>0</v>
      </c>
      <c r="G152" s="48">
        <f>F8</f>
        <v>23416774</v>
      </c>
      <c r="H152" s="48">
        <f>O9</f>
        <v>3975329.6535999998</v>
      </c>
      <c r="I152" s="44">
        <f>F152/G152</f>
        <v>0</v>
      </c>
    </row>
    <row r="153" spans="5:9" x14ac:dyDescent="0.25">
      <c r="E153" s="1" t="s">
        <v>60</v>
      </c>
      <c r="F153" s="2">
        <f>F53</f>
        <v>0</v>
      </c>
      <c r="G153" s="48">
        <f>F9</f>
        <v>8913069</v>
      </c>
      <c r="H153" s="48">
        <f t="shared" ref="H153:H154" si="1">O10</f>
        <v>2484581.0334999999</v>
      </c>
      <c r="I153" s="44">
        <f t="shared" ref="I153:I154" si="2">F153/G153</f>
        <v>0</v>
      </c>
    </row>
    <row r="154" spans="5:9" x14ac:dyDescent="0.25">
      <c r="E154" s="1" t="s">
        <v>61</v>
      </c>
      <c r="F154" s="2">
        <f>F54</f>
        <v>0</v>
      </c>
      <c r="G154" s="48">
        <f>F10</f>
        <v>5780519</v>
      </c>
      <c r="H154" s="48">
        <f t="shared" si="1"/>
        <v>993832.41339999996</v>
      </c>
      <c r="I154" s="44">
        <f t="shared" si="2"/>
        <v>0</v>
      </c>
    </row>
  </sheetData>
  <mergeCells count="22">
    <mergeCell ref="A1:J3"/>
    <mergeCell ref="E50:H50"/>
    <mergeCell ref="E56:H56"/>
    <mergeCell ref="E60:H60"/>
    <mergeCell ref="E65:H65"/>
    <mergeCell ref="I7:J7"/>
    <mergeCell ref="I13:K13"/>
    <mergeCell ref="I19:J19"/>
    <mergeCell ref="N7:O7"/>
    <mergeCell ref="E82:G82"/>
    <mergeCell ref="A5:C23"/>
    <mergeCell ref="E28:F28"/>
    <mergeCell ref="E34:G34"/>
    <mergeCell ref="E40:F40"/>
    <mergeCell ref="A28:C44"/>
    <mergeCell ref="A47:C47"/>
    <mergeCell ref="E6:F6"/>
    <mergeCell ref="E12:F12"/>
    <mergeCell ref="E17:F17"/>
    <mergeCell ref="E70:H70"/>
    <mergeCell ref="A50:C74"/>
    <mergeCell ref="A78:I80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Guilherme Péra</dc:creator>
  <cp:lastModifiedBy>Caixeta</cp:lastModifiedBy>
  <dcterms:created xsi:type="dcterms:W3CDTF">2015-09-04T03:22:04Z</dcterms:created>
  <dcterms:modified xsi:type="dcterms:W3CDTF">2020-09-10T08:52:09Z</dcterms:modified>
</cp:coreProperties>
</file>