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8475" activeTab="1"/>
  </bookViews>
  <sheets>
    <sheet name="Tabela_Propriedades" sheetId="1" r:id="rId1"/>
    <sheet name="Est_viscosidade" sheetId="7" r:id="rId2"/>
    <sheet name="Gráf1" sheetId="4" r:id="rId3"/>
    <sheet name="Gráf3_Visc_cin" sheetId="6" r:id="rId4"/>
  </sheets>
  <calcPr calcId="145621"/>
</workbook>
</file>

<file path=xl/calcChain.xml><?xml version="1.0" encoding="utf-8"?>
<calcChain xmlns="http://schemas.openxmlformats.org/spreadsheetml/2006/main">
  <c r="F9" i="7" l="1"/>
  <c r="F8" i="7"/>
  <c r="L14" i="7" l="1"/>
  <c r="L13" i="7"/>
  <c r="L12" i="7"/>
  <c r="L11" i="7"/>
  <c r="L10" i="7"/>
  <c r="L9" i="7"/>
  <c r="L8" i="7"/>
  <c r="L7" i="7"/>
  <c r="L6" i="7"/>
  <c r="L5" i="7"/>
  <c r="M14" i="7"/>
  <c r="J14" i="7"/>
  <c r="I14" i="7"/>
  <c r="H14" i="7"/>
  <c r="F14" i="7"/>
  <c r="E14" i="7"/>
  <c r="D14" i="7"/>
  <c r="C14" i="7"/>
  <c r="K14" i="7" s="1"/>
  <c r="M13" i="7"/>
  <c r="J13" i="7"/>
  <c r="H13" i="7"/>
  <c r="I13" i="7" s="1"/>
  <c r="F13" i="7"/>
  <c r="D13" i="7"/>
  <c r="E13" i="7" s="1"/>
  <c r="C13" i="7"/>
  <c r="K13" i="7" s="1"/>
  <c r="J12" i="7"/>
  <c r="H12" i="7"/>
  <c r="F12" i="7"/>
  <c r="D12" i="7"/>
  <c r="C12" i="7"/>
  <c r="K12" i="7" s="1"/>
  <c r="J11" i="7"/>
  <c r="H11" i="7"/>
  <c r="F11" i="7"/>
  <c r="D11" i="7"/>
  <c r="C11" i="7"/>
  <c r="K11" i="7" s="1"/>
  <c r="M10" i="7"/>
  <c r="J10" i="7"/>
  <c r="I10" i="7"/>
  <c r="H10" i="7"/>
  <c r="F10" i="7"/>
  <c r="E10" i="7"/>
  <c r="D10" i="7"/>
  <c r="C10" i="7"/>
  <c r="K10" i="7" s="1"/>
  <c r="M9" i="7"/>
  <c r="J9" i="7"/>
  <c r="H9" i="7"/>
  <c r="I9" i="7" s="1"/>
  <c r="D9" i="7"/>
  <c r="E9" i="7" s="1"/>
  <c r="C9" i="7"/>
  <c r="K9" i="7" s="1"/>
  <c r="J8" i="7"/>
  <c r="H8" i="7"/>
  <c r="D8" i="7"/>
  <c r="C8" i="7"/>
  <c r="G8" i="7" s="1"/>
  <c r="J7" i="7"/>
  <c r="H7" i="7"/>
  <c r="F7" i="7"/>
  <c r="D7" i="7"/>
  <c r="C7" i="7"/>
  <c r="G7" i="7" s="1"/>
  <c r="M6" i="7"/>
  <c r="J6" i="7"/>
  <c r="I6" i="7"/>
  <c r="H6" i="7"/>
  <c r="F6" i="7"/>
  <c r="E6" i="7"/>
  <c r="D6" i="7"/>
  <c r="C6" i="7"/>
  <c r="K6" i="7" s="1"/>
  <c r="M5" i="7"/>
  <c r="J5" i="7"/>
  <c r="H5" i="7"/>
  <c r="I5" i="7" s="1"/>
  <c r="F5" i="7"/>
  <c r="D5" i="7"/>
  <c r="E5" i="7" s="1"/>
  <c r="C5" i="7"/>
  <c r="K5" i="7" s="1"/>
  <c r="G6" i="7" l="1"/>
  <c r="E8" i="7"/>
  <c r="I8" i="7"/>
  <c r="M8" i="7"/>
  <c r="G10" i="7"/>
  <c r="E12" i="7"/>
  <c r="I12" i="7"/>
  <c r="M12" i="7"/>
  <c r="G14" i="7"/>
  <c r="K8" i="7"/>
  <c r="K15" i="7" s="1"/>
  <c r="K7" i="7"/>
  <c r="G5" i="7"/>
  <c r="E7" i="7"/>
  <c r="E15" i="7" s="1"/>
  <c r="I7" i="7"/>
  <c r="I15" i="7" s="1"/>
  <c r="M7" i="7"/>
  <c r="M15" i="7" s="1"/>
  <c r="G9" i="7"/>
  <c r="E11" i="7"/>
  <c r="I11" i="7"/>
  <c r="M11" i="7"/>
  <c r="G13" i="7"/>
  <c r="G12" i="7"/>
  <c r="G11" i="7"/>
  <c r="D25" i="1"/>
  <c r="I26" i="1"/>
  <c r="G15" i="7" l="1"/>
</calcChain>
</file>

<file path=xl/comments1.xml><?xml version="1.0" encoding="utf-8"?>
<comments xmlns="http://schemas.openxmlformats.org/spreadsheetml/2006/main">
  <authors>
    <author>Fernando Campos Mendonça</author>
  </authors>
  <commentList>
    <comment ref="D4" authorId="0">
      <text>
        <r>
          <rPr>
            <b/>
            <sz val="9"/>
            <color indexed="81"/>
            <rFont val="Segoe UI"/>
            <family val="2"/>
          </rPr>
          <t>Equação de 6º grau</t>
        </r>
      </text>
    </comment>
    <comment ref="F4" authorId="0">
      <text>
        <r>
          <rPr>
            <b/>
            <sz val="9"/>
            <color indexed="81"/>
            <rFont val="Segoe UI"/>
            <family val="2"/>
          </rPr>
          <t>Equação de 5º grau</t>
        </r>
      </text>
    </comment>
    <comment ref="H4" authorId="0">
      <text>
        <r>
          <rPr>
            <b/>
            <sz val="9"/>
            <color indexed="81"/>
            <rFont val="Segoe UI"/>
            <family val="2"/>
          </rPr>
          <t>Equação de 4º grau</t>
        </r>
      </text>
    </comment>
    <comment ref="J4" authorId="0">
      <text>
        <r>
          <rPr>
            <b/>
            <sz val="9"/>
            <color indexed="81"/>
            <rFont val="Segoe UI"/>
            <family val="2"/>
          </rPr>
          <t>Equação de 3º grau</t>
        </r>
      </text>
    </comment>
    <comment ref="L4" authorId="0">
      <text>
        <r>
          <rPr>
            <b/>
            <sz val="9"/>
            <color indexed="81"/>
            <rFont val="Segoe UI"/>
            <family val="2"/>
          </rPr>
          <t>Equação de 2º grau</t>
        </r>
      </text>
    </comment>
  </commentList>
</comments>
</file>

<file path=xl/sharedStrings.xml><?xml version="1.0" encoding="utf-8"?>
<sst xmlns="http://schemas.openxmlformats.org/spreadsheetml/2006/main" count="89" uniqueCount="78">
  <si>
    <t>Temperatura</t>
  </si>
  <si>
    <t>Peso</t>
  </si>
  <si>
    <t>específico</t>
  </si>
  <si>
    <t>Massa</t>
  </si>
  <si>
    <t>específica</t>
  </si>
  <si>
    <t>Viscosidade</t>
  </si>
  <si>
    <t>dinâmica</t>
  </si>
  <si>
    <t>cinemática</t>
  </si>
  <si>
    <t>Tensão superficial</t>
  </si>
  <si>
    <t xml:space="preserve"> (água com o ar)</t>
  </si>
  <si>
    <t>Pressão (tensão)</t>
  </si>
  <si>
    <t>de vapor</t>
  </si>
  <si>
    <t>T</t>
  </si>
  <si>
    <t>g</t>
  </si>
  <si>
    <t>r</t>
  </si>
  <si>
    <t>m</t>
  </si>
  <si>
    <t>s</t>
  </si>
  <si>
    <r>
      <t>e</t>
    </r>
    <r>
      <rPr>
        <vertAlign val="subscript"/>
        <sz val="12"/>
        <color theme="1"/>
        <rFont val="Times New Roman"/>
        <family val="1"/>
      </rPr>
      <t>s</t>
    </r>
  </si>
  <si>
    <t>e</t>
  </si>
  <si>
    <t>ºC</t>
  </si>
  <si>
    <r>
      <t>kgf.m</t>
    </r>
    <r>
      <rPr>
        <vertAlign val="superscript"/>
        <sz val="12"/>
        <color theme="1"/>
        <rFont val="Times New Roman"/>
        <family val="1"/>
      </rPr>
      <t>-3</t>
    </r>
  </si>
  <si>
    <r>
      <t>kgf m</t>
    </r>
    <r>
      <rPr>
        <vertAlign val="superscript"/>
        <sz val="12"/>
        <color theme="1"/>
        <rFont val="Times New Roman"/>
        <family val="1"/>
      </rPr>
      <t>-4</t>
    </r>
    <r>
      <rPr>
        <sz val="12"/>
        <color theme="1"/>
        <rFont val="Times New Roman"/>
        <family val="1"/>
      </rPr>
      <t xml:space="preserve"> s</t>
    </r>
    <r>
      <rPr>
        <vertAlign val="superscript"/>
        <sz val="12"/>
        <color theme="1"/>
        <rFont val="Times New Roman"/>
        <family val="1"/>
      </rPr>
      <t>2</t>
    </r>
  </si>
  <si>
    <r>
      <t>kgf m</t>
    </r>
    <r>
      <rPr>
        <vertAlign val="superscript"/>
        <sz val="12"/>
        <color theme="1"/>
        <rFont val="Times New Roman"/>
        <family val="1"/>
      </rPr>
      <t>-2</t>
    </r>
    <r>
      <rPr>
        <sz val="12"/>
        <color theme="1"/>
        <rFont val="Times New Roman"/>
        <family val="1"/>
      </rPr>
      <t xml:space="preserve"> s</t>
    </r>
  </si>
  <si>
    <r>
      <t>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s</t>
    </r>
    <r>
      <rPr>
        <vertAlign val="superscript"/>
        <sz val="12"/>
        <color theme="1"/>
        <rFont val="Times New Roman"/>
        <family val="1"/>
      </rPr>
      <t>-1</t>
    </r>
  </si>
  <si>
    <t>Centistokes</t>
  </si>
  <si>
    <r>
      <t>kg m</t>
    </r>
    <r>
      <rPr>
        <vertAlign val="superscript"/>
        <sz val="12"/>
        <color theme="1"/>
        <rFont val="Times New Roman"/>
        <family val="1"/>
      </rPr>
      <t>-1</t>
    </r>
  </si>
  <si>
    <t>mca</t>
  </si>
  <si>
    <r>
      <t>kgf m</t>
    </r>
    <r>
      <rPr>
        <vertAlign val="superscript"/>
        <sz val="12"/>
        <color theme="1"/>
        <rFont val="Times New Roman"/>
        <family val="1"/>
      </rPr>
      <t>-2</t>
    </r>
  </si>
  <si>
    <t>(valores aproximados)</t>
  </si>
  <si>
    <r>
      <t>181 x 10</t>
    </r>
    <r>
      <rPr>
        <vertAlign val="superscript"/>
        <sz val="12"/>
        <color theme="1"/>
        <rFont val="Times New Roman"/>
        <family val="1"/>
      </rPr>
      <t>-6</t>
    </r>
  </si>
  <si>
    <r>
      <t>1,78 x 10</t>
    </r>
    <r>
      <rPr>
        <vertAlign val="superscript"/>
        <sz val="12"/>
        <color theme="1"/>
        <rFont val="Times New Roman"/>
        <family val="1"/>
      </rPr>
      <t>-6</t>
    </r>
  </si>
  <si>
    <r>
      <t>160 x 10</t>
    </r>
    <r>
      <rPr>
        <vertAlign val="superscript"/>
        <sz val="12"/>
        <color theme="1"/>
        <rFont val="Times New Roman"/>
        <family val="1"/>
      </rPr>
      <t>-6</t>
    </r>
  </si>
  <si>
    <r>
      <t>1,57 x 10</t>
    </r>
    <r>
      <rPr>
        <vertAlign val="superscript"/>
        <sz val="12"/>
        <color theme="1"/>
        <rFont val="Times New Roman"/>
        <family val="1"/>
      </rPr>
      <t>-6</t>
    </r>
  </si>
  <si>
    <t>---</t>
  </si>
  <si>
    <r>
      <t>134 x 10</t>
    </r>
    <r>
      <rPr>
        <vertAlign val="superscript"/>
        <sz val="12"/>
        <color theme="1"/>
        <rFont val="Times New Roman"/>
        <family val="1"/>
      </rPr>
      <t>-6</t>
    </r>
  </si>
  <si>
    <r>
      <t>1,31 x 10</t>
    </r>
    <r>
      <rPr>
        <vertAlign val="superscript"/>
        <sz val="12"/>
        <color theme="1"/>
        <rFont val="Times New Roman"/>
        <family val="1"/>
      </rPr>
      <t>-6</t>
    </r>
  </si>
  <si>
    <r>
      <t>103 x 10</t>
    </r>
    <r>
      <rPr>
        <vertAlign val="superscript"/>
        <sz val="12"/>
        <color theme="1"/>
        <rFont val="Times New Roman"/>
        <family val="1"/>
      </rPr>
      <t>-6</t>
    </r>
  </si>
  <si>
    <r>
      <t>1,01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</si>
  <si>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84 x 10</t>
    </r>
    <r>
      <rPr>
        <vertAlign val="superscript"/>
        <sz val="12"/>
        <color theme="1"/>
        <rFont val="Times New Roman"/>
        <family val="1"/>
      </rPr>
      <t>-6</t>
    </r>
  </si>
  <si>
    <r>
      <t>0,83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</si>
  <si>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67 x 10</t>
    </r>
    <r>
      <rPr>
        <vertAlign val="superscript"/>
        <sz val="12"/>
        <color theme="1"/>
        <rFont val="Times New Roman"/>
        <family val="1"/>
      </rPr>
      <t>-6</t>
    </r>
  </si>
  <si>
    <r>
      <t>0,66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</si>
  <si>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56 x 10</t>
    </r>
    <r>
      <rPr>
        <vertAlign val="superscript"/>
        <sz val="12"/>
        <color theme="1"/>
        <rFont val="Times New Roman"/>
        <family val="1"/>
      </rPr>
      <t>-6</t>
    </r>
  </si>
  <si>
    <r>
      <t>0,56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</si>
  <si>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47 x 10</t>
    </r>
    <r>
      <rPr>
        <vertAlign val="superscript"/>
        <sz val="12"/>
        <color theme="1"/>
        <rFont val="Times New Roman"/>
        <family val="1"/>
      </rPr>
      <t>-6</t>
    </r>
  </si>
  <si>
    <r>
      <t>0,47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</si>
  <si>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37 x 10</t>
    </r>
    <r>
      <rPr>
        <vertAlign val="superscript"/>
        <sz val="12"/>
        <color theme="1"/>
        <rFont val="Times New Roman"/>
        <family val="1"/>
      </rPr>
      <t>-6</t>
    </r>
  </si>
  <si>
    <r>
      <t>0,37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</si>
  <si>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28 x 10</t>
    </r>
    <r>
      <rPr>
        <vertAlign val="superscript"/>
        <sz val="12"/>
        <color theme="1"/>
        <rFont val="Times New Roman"/>
        <family val="1"/>
      </rPr>
      <t>-6</t>
    </r>
  </si>
  <si>
    <r>
      <t>0,29 x 10</t>
    </r>
    <r>
      <rPr>
        <vertAlign val="superscript"/>
        <sz val="12"/>
        <color theme="1"/>
        <rFont val="Times New Roman"/>
        <family val="1"/>
      </rPr>
      <t>-6</t>
    </r>
  </si>
  <si>
    <t xml:space="preserve"> ---</t>
  </si>
  <si>
    <r>
      <t xml:space="preserve">Nos cálculos habituais da Hidráulica feitos no sistema MK*S Técnico, toma-se </t>
    </r>
    <r>
      <rPr>
        <sz val="12"/>
        <color theme="1"/>
        <rFont val="Symbol"/>
        <family val="1"/>
        <charset val="2"/>
      </rPr>
      <t>g</t>
    </r>
    <r>
      <rPr>
        <sz val="12"/>
        <color theme="1"/>
        <rFont val="Times New Roman"/>
        <family val="1"/>
      </rPr>
      <t xml:space="preserve"> = 1000 kgf m</t>
    </r>
    <r>
      <rPr>
        <vertAlign val="superscript"/>
        <sz val="12"/>
        <color theme="1"/>
        <rFont val="Times New Roman"/>
        <family val="1"/>
      </rPr>
      <t>-3</t>
    </r>
    <r>
      <rPr>
        <sz val="12"/>
        <color theme="1"/>
        <rFont val="Times New Roman"/>
        <family val="1"/>
      </rPr>
      <t xml:space="preserve">; </t>
    </r>
    <r>
      <rPr>
        <sz val="12"/>
        <color theme="1"/>
        <rFont val="Symbol"/>
        <family val="1"/>
        <charset val="2"/>
      </rPr>
      <t>r</t>
    </r>
    <r>
      <rPr>
        <sz val="12"/>
        <color theme="1"/>
        <rFont val="Times New Roman"/>
        <family val="1"/>
      </rPr>
      <t xml:space="preserve"> = 102 kgf m</t>
    </r>
    <r>
      <rPr>
        <vertAlign val="superscript"/>
        <sz val="12"/>
        <color theme="1"/>
        <rFont val="Times New Roman"/>
        <family val="1"/>
      </rPr>
      <t>-4</t>
    </r>
    <r>
      <rPr>
        <sz val="12"/>
        <color theme="1"/>
        <rFont val="Times New Roman"/>
        <family val="1"/>
      </rPr>
      <t xml:space="preserve"> s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; </t>
    </r>
    <r>
      <rPr>
        <sz val="12"/>
        <color theme="1"/>
        <rFont val="Symbol"/>
        <family val="1"/>
        <charset val="2"/>
      </rPr>
      <t>n</t>
    </r>
    <r>
      <rPr>
        <sz val="12"/>
        <color theme="1"/>
        <rFont val="Times New Roman"/>
        <family val="1"/>
      </rPr>
      <t xml:space="preserve"> = 1,01 x 10</t>
    </r>
    <r>
      <rPr>
        <vertAlign val="super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 xml:space="preserve"> 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s</t>
    </r>
    <r>
      <rPr>
        <vertAlign val="superscript"/>
        <sz val="12"/>
        <color theme="1"/>
        <rFont val="Times New Roman"/>
        <family val="1"/>
      </rPr>
      <t>-1</t>
    </r>
  </si>
  <si>
    <r>
      <t xml:space="preserve">Para o gelo:    0ºC, </t>
    </r>
    <r>
      <rPr>
        <sz val="12"/>
        <color theme="1"/>
        <rFont val="Symbol"/>
        <family val="1"/>
        <charset val="2"/>
      </rPr>
      <t>g</t>
    </r>
    <r>
      <rPr>
        <sz val="12"/>
        <color theme="1"/>
        <rFont val="Times New Roman"/>
        <family val="1"/>
      </rPr>
      <t xml:space="preserve"> = 916,7 kgf m</t>
    </r>
    <r>
      <rPr>
        <vertAlign val="superscript"/>
        <sz val="12"/>
        <color theme="1"/>
        <rFont val="Times New Roman"/>
        <family val="1"/>
      </rPr>
      <t>-3</t>
    </r>
  </si>
  <si>
    <r>
      <t xml:space="preserve">        -10ºC, </t>
    </r>
    <r>
      <rPr>
        <sz val="12"/>
        <color theme="1"/>
        <rFont val="Symbol"/>
        <family val="1"/>
        <charset val="2"/>
      </rPr>
      <t>g</t>
    </r>
    <r>
      <rPr>
        <sz val="12"/>
        <color theme="1"/>
        <rFont val="Times New Roman"/>
        <family val="1"/>
      </rPr>
      <t xml:space="preserve"> = 918,6 kgf m</t>
    </r>
    <r>
      <rPr>
        <vertAlign val="superscript"/>
        <sz val="12"/>
        <color theme="1"/>
        <rFont val="Times New Roman"/>
        <family val="1"/>
      </rPr>
      <t>-3</t>
    </r>
  </si>
  <si>
    <t>Módulo de elasticidade</t>
  </si>
  <si>
    <r>
      <t>PROPRIEDADES FÍSICAS DA ÁGUA DOCE À PRESSÃO ATMOSFÉRICA (g = 9,81 m.s</t>
    </r>
    <r>
      <rPr>
        <b/>
        <vertAlign val="superscript"/>
        <sz val="12"/>
        <color theme="1"/>
        <rFont val="Times New Roman"/>
        <family val="1"/>
      </rPr>
      <t>-2</t>
    </r>
    <r>
      <rPr>
        <b/>
        <sz val="12"/>
        <color theme="1"/>
        <rFont val="Times New Roman"/>
        <family val="1"/>
      </rPr>
      <t>)</t>
    </r>
  </si>
  <si>
    <t xml:space="preserve">Pressão (de saturação) de vapor (kPa): </t>
  </si>
  <si>
    <t xml:space="preserve">Pressão (de saturação) de vapor (mca): </t>
  </si>
  <si>
    <r>
      <t>1,99 x 10</t>
    </r>
    <r>
      <rPr>
        <vertAlign val="superscript"/>
        <sz val="12"/>
        <color theme="1"/>
        <rFont val="Times New Roman"/>
        <family val="1"/>
      </rPr>
      <t>8</t>
    </r>
  </si>
  <si>
    <r>
      <t>2,09 x 10</t>
    </r>
    <r>
      <rPr>
        <vertAlign val="superscript"/>
        <sz val="12"/>
        <color theme="1"/>
        <rFont val="Times New Roman"/>
        <family val="1"/>
      </rPr>
      <t>8</t>
    </r>
  </si>
  <si>
    <r>
      <t>2,18 x 10</t>
    </r>
    <r>
      <rPr>
        <vertAlign val="superscript"/>
        <sz val="12"/>
        <color theme="1"/>
        <rFont val="Times New Roman"/>
        <family val="1"/>
      </rPr>
      <t>8</t>
    </r>
  </si>
  <si>
    <r>
      <t>2,20 x 10</t>
    </r>
    <r>
      <rPr>
        <vertAlign val="superscript"/>
        <sz val="12"/>
        <color theme="1"/>
        <rFont val="Times New Roman"/>
        <family val="1"/>
      </rPr>
      <t>8</t>
    </r>
  </si>
  <si>
    <r>
      <t>2,21 x 10</t>
    </r>
    <r>
      <rPr>
        <vertAlign val="superscript"/>
        <sz val="12"/>
        <color theme="1"/>
        <rFont val="Times New Roman"/>
        <family val="1"/>
      </rPr>
      <t>8</t>
    </r>
  </si>
  <si>
    <r>
      <t>2,22 x 10</t>
    </r>
    <r>
      <rPr>
        <vertAlign val="superscript"/>
        <sz val="12"/>
        <color theme="1"/>
        <rFont val="Times New Roman"/>
        <family val="1"/>
      </rPr>
      <t>8</t>
    </r>
  </si>
  <si>
    <r>
      <t>2,23 x 10</t>
    </r>
    <r>
      <rPr>
        <vertAlign val="superscript"/>
        <sz val="12"/>
        <color theme="1"/>
        <rFont val="Times New Roman"/>
        <family val="1"/>
      </rPr>
      <t>8</t>
    </r>
  </si>
  <si>
    <t>Temperatura (ºC)</t>
  </si>
  <si>
    <t>Altitude (m)</t>
  </si>
  <si>
    <t>Patm (mca)</t>
  </si>
  <si>
    <t>Cálculo de pressão a partir da altitude local:</t>
  </si>
  <si>
    <t>Temperatura de ebulição da água a partir da Patm local:</t>
  </si>
  <si>
    <t>n</t>
  </si>
  <si>
    <r>
      <rPr>
        <i/>
        <sz val="11"/>
        <color theme="1"/>
        <rFont val="Symbol"/>
        <family val="1"/>
        <charset val="2"/>
      </rPr>
      <t>n</t>
    </r>
    <r>
      <rPr>
        <vertAlign val="subscript"/>
        <sz val="11"/>
        <color theme="1"/>
        <rFont val="Calibri"/>
        <family val="2"/>
        <scheme val="minor"/>
      </rPr>
      <t>est</t>
    </r>
  </si>
  <si>
    <r>
      <rPr>
        <i/>
        <sz val="11"/>
        <color theme="1"/>
        <rFont val="Symbol"/>
        <family val="1"/>
        <charset val="2"/>
      </rPr>
      <t>n</t>
    </r>
    <r>
      <rPr>
        <vertAlign val="subscript"/>
        <sz val="11"/>
        <color theme="1"/>
        <rFont val="Calibri"/>
        <family val="2"/>
        <scheme val="minor"/>
      </rPr>
      <t>obs</t>
    </r>
  </si>
  <si>
    <t>Diferença</t>
  </si>
  <si>
    <t xml:space="preserve">Total: </t>
  </si>
  <si>
    <t>Estimativa da viscosidade cinemática</t>
  </si>
  <si>
    <t>Teste de modelos polinomiais de graus 2 a 6</t>
  </si>
  <si>
    <r>
      <rPr>
        <i/>
        <sz val="11"/>
        <color rgb="FF0000CC"/>
        <rFont val="Symbol"/>
        <family val="1"/>
        <charset val="2"/>
      </rPr>
      <t>n</t>
    </r>
    <r>
      <rPr>
        <vertAlign val="subscript"/>
        <sz val="11"/>
        <color rgb="FF0000CC"/>
        <rFont val="Calibri"/>
        <family val="2"/>
        <scheme val="minor"/>
      </rPr>
      <t>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</si>
</sst>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vertAlign val="sub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b/>
      <sz val="9"/>
      <color indexed="81"/>
      <name val="Segoe UI"/>
      <family val="2"/>
    </font>
    <font>
      <sz val="11"/>
      <color rgb="FF0000CC"/>
      <name val="Calibri"/>
      <family val="2"/>
      <scheme val="minor"/>
    </font>
    <font>
      <i/>
      <sz val="11"/>
      <color rgb="FF0000CC"/>
      <name val="Symbol"/>
      <family val="1"/>
      <charset val="2"/>
    </font>
    <font>
      <vertAlign val="subscript"/>
      <sz val="11"/>
      <color rgb="FF0000CC"/>
      <name val="Calibri"/>
      <family val="2"/>
      <scheme val="minor"/>
    </font>
    <font>
      <sz val="12"/>
      <color rgb="FF0000CC"/>
      <name val="Times New Roman"/>
      <family val="1"/>
    </font>
    <font>
      <b/>
      <sz val="11"/>
      <color rgb="FF00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/>
    <xf numFmtId="164" fontId="0" fillId="0" borderId="0" xfId="0" applyNumberFormat="1"/>
    <xf numFmtId="0" fontId="7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165" fontId="0" fillId="0" borderId="0" xfId="0" applyNumberFormat="1"/>
    <xf numFmtId="0" fontId="8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0" fillId="0" borderId="0" xfId="0" applyNumberFormat="1"/>
    <xf numFmtId="0" fontId="13" fillId="0" borderId="0" xfId="0" applyFont="1" applyAlignment="1">
      <alignment horizontal="center"/>
    </xf>
    <xf numFmtId="166" fontId="16" fillId="0" borderId="1" xfId="0" applyNumberFormat="1" applyFont="1" applyBorder="1" applyAlignment="1">
      <alignment horizontal="center" wrapText="1"/>
    </xf>
    <xf numFmtId="166" fontId="16" fillId="0" borderId="0" xfId="0" applyNumberFormat="1" applyFont="1" applyAlignment="1">
      <alignment horizontal="center" wrapText="1"/>
    </xf>
    <xf numFmtId="166" fontId="16" fillId="0" borderId="2" xfId="0" applyNumberFormat="1" applyFont="1" applyBorder="1" applyAlignment="1">
      <alignment horizontal="center" wrapText="1"/>
    </xf>
    <xf numFmtId="166" fontId="13" fillId="0" borderId="0" xfId="0" applyNumberFormat="1" applyFont="1"/>
    <xf numFmtId="166" fontId="17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es_1</c:v>
          </c:tx>
          <c:spPr>
            <a:ln w="28575">
              <a:noFill/>
            </a:ln>
          </c:spPr>
          <c:trendline>
            <c:trendlineType val="poly"/>
            <c:order val="4"/>
            <c:dispRSqr val="1"/>
            <c:dispEq val="1"/>
            <c:trendlineLbl>
              <c:layout>
                <c:manualLayout>
                  <c:x val="-0.15352900841339612"/>
                  <c:y val="-4.051629165205439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pt-BR"/>
                </a:p>
              </c:txPr>
            </c:trendlineLbl>
          </c:trendline>
          <c:xVal>
            <c:numRef>
              <c:f>Tabela_Propriedades!$A$7:$A$16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80</c:v>
                </c:pt>
                <c:pt idx="9">
                  <c:v>100</c:v>
                </c:pt>
              </c:numCache>
            </c:numRef>
          </c:xVal>
          <c:yVal>
            <c:numRef>
              <c:f>Tabela_Propriedades!$H$7:$H$16</c:f>
              <c:numCache>
                <c:formatCode>General</c:formatCode>
                <c:ptCount val="10"/>
                <c:pt idx="0">
                  <c:v>6.2E-2</c:v>
                </c:pt>
                <c:pt idx="1">
                  <c:v>8.3000000000000004E-2</c:v>
                </c:pt>
                <c:pt idx="2">
                  <c:v>0.125</c:v>
                </c:pt>
                <c:pt idx="3">
                  <c:v>0.23899999999999999</c:v>
                </c:pt>
                <c:pt idx="4">
                  <c:v>0.433</c:v>
                </c:pt>
                <c:pt idx="5">
                  <c:v>0.753</c:v>
                </c:pt>
                <c:pt idx="6">
                  <c:v>1.258</c:v>
                </c:pt>
                <c:pt idx="7">
                  <c:v>2.0329999999999999</c:v>
                </c:pt>
                <c:pt idx="8">
                  <c:v>4.8310000000000004</c:v>
                </c:pt>
                <c:pt idx="9">
                  <c:v>10.333</c:v>
                </c:pt>
              </c:numCache>
            </c:numRef>
          </c:yVal>
          <c:smooth val="0"/>
        </c:ser>
        <c:ser>
          <c:idx val="1"/>
          <c:order val="1"/>
          <c:tx>
            <c:v>es_calc</c:v>
          </c:tx>
          <c:spPr>
            <a:ln w="28575">
              <a:noFill/>
            </a:ln>
          </c:spPr>
          <c:trendline>
            <c:trendlineType val="poly"/>
            <c:order val="5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pt-BR"/>
                </a:p>
              </c:txPr>
            </c:trendlineLbl>
          </c:trendline>
          <c:xVal>
            <c:numRef>
              <c:f>Tabela_Propriedades!$A$7:$A$16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80</c:v>
                </c:pt>
                <c:pt idx="9">
                  <c:v>100</c:v>
                </c:pt>
              </c:numCache>
            </c:numRef>
          </c:xVal>
          <c:yVal>
            <c:numRef>
              <c:f>Tabela_Propriedades!$J$7:$J$16</c:f>
              <c:numCache>
                <c:formatCode>0.000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241984"/>
        <c:axId val="283210112"/>
      </c:scatterChart>
      <c:valAx>
        <c:axId val="2532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3210112"/>
        <c:crosses val="autoZero"/>
        <c:crossBetween val="midCat"/>
      </c:valAx>
      <c:valAx>
        <c:axId val="28321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3241984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500"/>
          </a:pPr>
          <a:endParaRPr lang="pt-B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Est_viscosidade!$C$4</c:f>
              <c:strCache>
                <c:ptCount val="1"/>
                <c:pt idx="0">
                  <c:v>nobs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5"/>
            <c:dispRSqr val="1"/>
            <c:dispEq val="1"/>
            <c:trendlineLbl>
              <c:layout>
                <c:manualLayout>
                  <c:x val="1.1288348900163416E-2"/>
                  <c:y val="-0.62052017642250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Est_viscosidade!$B$5:$B$14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80</c:v>
                </c:pt>
                <c:pt idx="9">
                  <c:v>100</c:v>
                </c:pt>
              </c:numCache>
            </c:numRef>
          </c:xVal>
          <c:yVal>
            <c:numRef>
              <c:f>Est_viscosidade!$C$5:$C$14</c:f>
              <c:numCache>
                <c:formatCode>0.00000000</c:formatCode>
                <c:ptCount val="10"/>
                <c:pt idx="0">
                  <c:v>1.7799999999999999E-6</c:v>
                </c:pt>
                <c:pt idx="1">
                  <c:v>1.57E-6</c:v>
                </c:pt>
                <c:pt idx="2">
                  <c:v>1.31E-6</c:v>
                </c:pt>
                <c:pt idx="3">
                  <c:v>1.0099999999999999E-6</c:v>
                </c:pt>
                <c:pt idx="4">
                  <c:v>8.2999999999999989E-7</c:v>
                </c:pt>
                <c:pt idx="5">
                  <c:v>6.6000000000000003E-7</c:v>
                </c:pt>
                <c:pt idx="6">
                  <c:v>5.6000000000000004E-7</c:v>
                </c:pt>
                <c:pt idx="7">
                  <c:v>4.6999999999999995E-7</c:v>
                </c:pt>
                <c:pt idx="8">
                  <c:v>3.7E-7</c:v>
                </c:pt>
                <c:pt idx="9">
                  <c:v>2.8999999999999998E-7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896576"/>
        <c:axId val="253898112"/>
      </c:scatterChart>
      <c:valAx>
        <c:axId val="25389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3898112"/>
        <c:crosses val="autoZero"/>
        <c:crossBetween val="midCat"/>
      </c:valAx>
      <c:valAx>
        <c:axId val="25389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3896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628650</xdr:colOff>
          <xdr:row>19</xdr:row>
          <xdr:rowOff>38100</xdr:rowOff>
        </xdr:from>
        <xdr:to>
          <xdr:col>5</xdr:col>
          <xdr:colOff>428625</xdr:colOff>
          <xdr:row>20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638175</xdr:colOff>
          <xdr:row>21</xdr:row>
          <xdr:rowOff>19050</xdr:rowOff>
        </xdr:from>
        <xdr:to>
          <xdr:col>5</xdr:col>
          <xdr:colOff>438150</xdr:colOff>
          <xdr:row>22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07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showGridLines="0" topLeftCell="A18" zoomScale="115" zoomScaleNormal="115" workbookViewId="0">
      <selection activeCell="I26" sqref="I26"/>
    </sheetView>
  </sheetViews>
  <sheetFormatPr defaultRowHeight="15" x14ac:dyDescent="0.25"/>
  <cols>
    <col min="1" max="1" width="13.7109375" customWidth="1"/>
    <col min="2" max="2" width="12.42578125" customWidth="1"/>
    <col min="3" max="3" width="15.5703125" customWidth="1"/>
    <col min="4" max="4" width="11.85546875" customWidth="1"/>
    <col min="5" max="5" width="14" customWidth="1"/>
    <col min="6" max="6" width="12.85546875" customWidth="1"/>
    <col min="7" max="7" width="18.42578125" customWidth="1"/>
    <col min="8" max="8" width="18.28515625" customWidth="1"/>
    <col min="9" max="9" width="21.85546875" customWidth="1"/>
    <col min="10" max="10" width="11.5703125" customWidth="1"/>
    <col min="15" max="15" width="11.85546875" bestFit="1" customWidth="1"/>
    <col min="16" max="16" width="12.7109375" bestFit="1" customWidth="1"/>
    <col min="17" max="17" width="11.85546875" bestFit="1" customWidth="1"/>
    <col min="18" max="18" width="12.7109375" bestFit="1" customWidth="1"/>
    <col min="19" max="23" width="11.85546875" bestFit="1" customWidth="1"/>
  </cols>
  <sheetData>
    <row r="1" spans="1:11" ht="18.75" x14ac:dyDescent="0.25">
      <c r="A1" s="8" t="s">
        <v>55</v>
      </c>
    </row>
    <row r="2" spans="1:11" ht="16.5" thickBot="1" x14ac:dyDescent="0.3">
      <c r="A2" s="1"/>
    </row>
    <row r="3" spans="1:11" ht="15.75" x14ac:dyDescent="0.25">
      <c r="A3" s="28" t="s">
        <v>0</v>
      </c>
      <c r="B3" s="3" t="s">
        <v>1</v>
      </c>
      <c r="C3" s="3" t="s">
        <v>3</v>
      </c>
      <c r="D3" s="3" t="s">
        <v>5</v>
      </c>
      <c r="E3" s="28" t="s">
        <v>5</v>
      </c>
      <c r="F3" s="28"/>
      <c r="G3" s="3" t="s">
        <v>8</v>
      </c>
      <c r="H3" s="3" t="s">
        <v>10</v>
      </c>
      <c r="I3" s="3" t="s">
        <v>54</v>
      </c>
    </row>
    <row r="4" spans="1:11" ht="15.75" x14ac:dyDescent="0.25">
      <c r="A4" s="29"/>
      <c r="B4" s="2" t="s">
        <v>2</v>
      </c>
      <c r="C4" s="2" t="s">
        <v>4</v>
      </c>
      <c r="D4" s="2" t="s">
        <v>6</v>
      </c>
      <c r="E4" s="30" t="s">
        <v>7</v>
      </c>
      <c r="F4" s="30"/>
      <c r="G4" s="2" t="s">
        <v>9</v>
      </c>
      <c r="H4" s="2" t="s">
        <v>11</v>
      </c>
      <c r="I4" s="2" t="s">
        <v>28</v>
      </c>
    </row>
    <row r="5" spans="1:11" ht="19.5" thickBot="1" x14ac:dyDescent="0.4">
      <c r="A5" s="2" t="s">
        <v>12</v>
      </c>
      <c r="B5" s="4" t="s">
        <v>13</v>
      </c>
      <c r="C5" s="4" t="s">
        <v>14</v>
      </c>
      <c r="D5" s="4" t="s">
        <v>15</v>
      </c>
      <c r="E5" s="31" t="s">
        <v>70</v>
      </c>
      <c r="F5" s="32"/>
      <c r="G5" s="4" t="s">
        <v>16</v>
      </c>
      <c r="H5" s="2" t="s">
        <v>17</v>
      </c>
      <c r="I5" s="4" t="s">
        <v>18</v>
      </c>
    </row>
    <row r="6" spans="1:11" ht="19.5" thickBot="1" x14ac:dyDescent="0.3">
      <c r="A6" s="2" t="s">
        <v>19</v>
      </c>
      <c r="B6" s="2" t="s">
        <v>20</v>
      </c>
      <c r="C6" s="2" t="s">
        <v>21</v>
      </c>
      <c r="D6" s="2" t="s">
        <v>22</v>
      </c>
      <c r="E6" s="3" t="s">
        <v>23</v>
      </c>
      <c r="F6" s="3" t="s">
        <v>24</v>
      </c>
      <c r="G6" s="2" t="s">
        <v>25</v>
      </c>
      <c r="H6" s="2" t="s">
        <v>26</v>
      </c>
      <c r="I6" s="2" t="s">
        <v>27</v>
      </c>
    </row>
    <row r="7" spans="1:11" ht="18.75" x14ac:dyDescent="0.25">
      <c r="A7" s="3">
        <v>0</v>
      </c>
      <c r="B7" s="3">
        <v>999.9</v>
      </c>
      <c r="C7" s="3">
        <v>101.93</v>
      </c>
      <c r="D7" s="3" t="s">
        <v>29</v>
      </c>
      <c r="E7" s="3" t="s">
        <v>30</v>
      </c>
      <c r="F7" s="3">
        <v>1.78</v>
      </c>
      <c r="G7" s="3">
        <v>7.7099999999999998E-3</v>
      </c>
      <c r="H7" s="3">
        <v>6.2E-2</v>
      </c>
      <c r="I7" s="6" t="s">
        <v>58</v>
      </c>
      <c r="J7" s="9"/>
      <c r="K7" s="10"/>
    </row>
    <row r="8" spans="1:11" ht="18.75" x14ac:dyDescent="0.25">
      <c r="A8" s="2">
        <v>4</v>
      </c>
      <c r="B8" s="2">
        <v>1000</v>
      </c>
      <c r="C8" s="2">
        <v>101.94</v>
      </c>
      <c r="D8" s="2" t="s">
        <v>31</v>
      </c>
      <c r="E8" s="2" t="s">
        <v>32</v>
      </c>
      <c r="F8" s="2">
        <v>1.57</v>
      </c>
      <c r="G8" s="2">
        <v>7.6600000000000001E-3</v>
      </c>
      <c r="H8" s="2">
        <v>8.3000000000000004E-2</v>
      </c>
      <c r="I8" s="2" t="s">
        <v>33</v>
      </c>
      <c r="J8" s="9"/>
    </row>
    <row r="9" spans="1:11" ht="18.75" x14ac:dyDescent="0.25">
      <c r="A9" s="2">
        <v>10</v>
      </c>
      <c r="B9" s="2">
        <v>999.7</v>
      </c>
      <c r="C9" s="2">
        <v>101.91</v>
      </c>
      <c r="D9" s="2" t="s">
        <v>34</v>
      </c>
      <c r="E9" s="2" t="s">
        <v>35</v>
      </c>
      <c r="F9" s="2">
        <v>1.31</v>
      </c>
      <c r="G9" s="2">
        <v>7.5700000000000003E-3</v>
      </c>
      <c r="H9" s="2">
        <v>0.125</v>
      </c>
      <c r="I9" s="7" t="s">
        <v>59</v>
      </c>
      <c r="J9" s="9"/>
    </row>
    <row r="10" spans="1:11" ht="18.75" x14ac:dyDescent="0.25">
      <c r="A10" s="2">
        <v>20</v>
      </c>
      <c r="B10" s="2">
        <v>998.2</v>
      </c>
      <c r="C10" s="2">
        <v>101.75</v>
      </c>
      <c r="D10" s="2" t="s">
        <v>36</v>
      </c>
      <c r="E10" s="2" t="s">
        <v>37</v>
      </c>
      <c r="F10" s="2">
        <v>1.01</v>
      </c>
      <c r="G10" s="2">
        <v>7.43E-3</v>
      </c>
      <c r="H10" s="2">
        <v>0.23899999999999999</v>
      </c>
      <c r="I10" s="7" t="s">
        <v>60</v>
      </c>
      <c r="J10" s="9"/>
    </row>
    <row r="11" spans="1:11" ht="18.75" x14ac:dyDescent="0.25">
      <c r="A11" s="2">
        <v>30</v>
      </c>
      <c r="B11" s="2">
        <v>995.7</v>
      </c>
      <c r="C11" s="2">
        <v>101.5</v>
      </c>
      <c r="D11" s="2" t="s">
        <v>38</v>
      </c>
      <c r="E11" s="2" t="s">
        <v>39</v>
      </c>
      <c r="F11" s="2">
        <v>0.83</v>
      </c>
      <c r="G11" s="2">
        <v>7.26E-3</v>
      </c>
      <c r="H11" s="2">
        <v>0.433</v>
      </c>
      <c r="I11" s="7" t="s">
        <v>61</v>
      </c>
      <c r="J11" s="9"/>
    </row>
    <row r="12" spans="1:11" ht="18.75" x14ac:dyDescent="0.25">
      <c r="A12" s="2">
        <v>40</v>
      </c>
      <c r="B12" s="2">
        <v>992.2</v>
      </c>
      <c r="C12" s="2">
        <v>101.14</v>
      </c>
      <c r="D12" s="2" t="s">
        <v>40</v>
      </c>
      <c r="E12" s="2" t="s">
        <v>41</v>
      </c>
      <c r="F12" s="2">
        <v>0.66</v>
      </c>
      <c r="G12" s="2">
        <v>7.1000000000000004E-3</v>
      </c>
      <c r="H12" s="2">
        <v>0.753</v>
      </c>
      <c r="I12" s="7" t="s">
        <v>62</v>
      </c>
      <c r="J12" s="9"/>
    </row>
    <row r="13" spans="1:11" ht="18.75" x14ac:dyDescent="0.25">
      <c r="A13" s="2">
        <v>50</v>
      </c>
      <c r="B13" s="2">
        <v>988.1</v>
      </c>
      <c r="C13" s="2">
        <v>100.72</v>
      </c>
      <c r="D13" s="2" t="s">
        <v>42</v>
      </c>
      <c r="E13" s="2" t="s">
        <v>43</v>
      </c>
      <c r="F13" s="2">
        <v>0.56000000000000005</v>
      </c>
      <c r="G13" s="2">
        <v>6.8999999999999999E-3</v>
      </c>
      <c r="H13" s="2">
        <v>1.258</v>
      </c>
      <c r="I13" s="7" t="s">
        <v>63</v>
      </c>
      <c r="J13" s="9"/>
    </row>
    <row r="14" spans="1:11" ht="18.75" x14ac:dyDescent="0.25">
      <c r="A14" s="2">
        <v>60</v>
      </c>
      <c r="B14" s="2">
        <v>983.2</v>
      </c>
      <c r="C14" s="2">
        <v>100.22</v>
      </c>
      <c r="D14" s="2" t="s">
        <v>44</v>
      </c>
      <c r="E14" s="2" t="s">
        <v>45</v>
      </c>
      <c r="F14" s="2">
        <v>0.47</v>
      </c>
      <c r="G14" s="2">
        <v>6.7600000000000004E-3</v>
      </c>
      <c r="H14" s="2">
        <v>2.0329999999999999</v>
      </c>
      <c r="I14" s="7" t="s">
        <v>64</v>
      </c>
      <c r="J14" s="9"/>
    </row>
    <row r="15" spans="1:11" ht="18.75" x14ac:dyDescent="0.25">
      <c r="A15" s="2">
        <v>80</v>
      </c>
      <c r="B15" s="2">
        <v>971.8</v>
      </c>
      <c r="C15" s="2">
        <v>99.06</v>
      </c>
      <c r="D15" s="2" t="s">
        <v>46</v>
      </c>
      <c r="E15" s="2" t="s">
        <v>47</v>
      </c>
      <c r="F15" s="2">
        <v>0.37</v>
      </c>
      <c r="G15" s="2">
        <v>6.3800000000000003E-3</v>
      </c>
      <c r="H15" s="2">
        <v>4.8310000000000004</v>
      </c>
      <c r="I15" s="2" t="s">
        <v>33</v>
      </c>
      <c r="J15" s="9"/>
    </row>
    <row r="16" spans="1:11" ht="19.5" thickBot="1" x14ac:dyDescent="0.3">
      <c r="A16" s="5">
        <v>100</v>
      </c>
      <c r="B16" s="5">
        <v>958.4</v>
      </c>
      <c r="C16" s="5">
        <v>97.7</v>
      </c>
      <c r="D16" s="5" t="s">
        <v>48</v>
      </c>
      <c r="E16" s="5" t="s">
        <v>49</v>
      </c>
      <c r="F16" s="5">
        <v>0.28999999999999998</v>
      </c>
      <c r="G16" s="5">
        <v>6.0099999999999997E-3</v>
      </c>
      <c r="H16" s="5">
        <v>10.333</v>
      </c>
      <c r="I16" s="5" t="s">
        <v>50</v>
      </c>
      <c r="J16" s="9"/>
    </row>
    <row r="17" spans="1:9" ht="18.75" x14ac:dyDescent="0.25">
      <c r="A17" s="1" t="s">
        <v>51</v>
      </c>
    </row>
    <row r="18" spans="1:9" ht="18.75" x14ac:dyDescent="0.25">
      <c r="A18" s="1" t="s">
        <v>52</v>
      </c>
    </row>
    <row r="19" spans="1:9" ht="18.75" x14ac:dyDescent="0.25">
      <c r="A19" s="1" t="s">
        <v>53</v>
      </c>
    </row>
    <row r="20" spans="1:9" ht="38.25" customHeight="1" x14ac:dyDescent="0.25">
      <c r="A20" s="1" t="s">
        <v>56</v>
      </c>
    </row>
    <row r="22" spans="1:9" ht="39" customHeight="1" x14ac:dyDescent="0.25">
      <c r="A22" s="1" t="s">
        <v>57</v>
      </c>
    </row>
    <row r="24" spans="1:9" x14ac:dyDescent="0.25">
      <c r="B24" s="14" t="s">
        <v>69</v>
      </c>
      <c r="G24" s="14" t="s">
        <v>68</v>
      </c>
    </row>
    <row r="25" spans="1:9" x14ac:dyDescent="0.25">
      <c r="C25" t="s">
        <v>67</v>
      </c>
      <c r="D25" s="12">
        <f>0.06175*EXP(17.269*D26/(237.3+D26))</f>
        <v>10.330631127395984</v>
      </c>
      <c r="H25" t="s">
        <v>66</v>
      </c>
      <c r="I25">
        <v>546</v>
      </c>
    </row>
    <row r="26" spans="1:9" x14ac:dyDescent="0.25">
      <c r="C26" s="11" t="s">
        <v>65</v>
      </c>
      <c r="D26" s="13">
        <v>100</v>
      </c>
      <c r="H26" t="s">
        <v>67</v>
      </c>
      <c r="I26" s="12">
        <f>10.33 - 0.12*I25/100</f>
        <v>9.6747999999999994</v>
      </c>
    </row>
  </sheetData>
  <mergeCells count="4">
    <mergeCell ref="A3:A4"/>
    <mergeCell ref="E3:F3"/>
    <mergeCell ref="E4:F4"/>
    <mergeCell ref="E5:F5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r:id="rId4">
            <anchor moveWithCells="1" sizeWithCells="1">
              <from>
                <xdr:col>2</xdr:col>
                <xdr:colOff>628650</xdr:colOff>
                <xdr:row>19</xdr:row>
                <xdr:rowOff>38100</xdr:rowOff>
              </from>
              <to>
                <xdr:col>5</xdr:col>
                <xdr:colOff>428625</xdr:colOff>
                <xdr:row>20</xdr:row>
                <xdr:rowOff>57150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7" r:id="rId5">
          <objectPr defaultSize="0" r:id="rId6">
            <anchor moveWithCells="1" sizeWithCells="1">
              <from>
                <xdr:col>2</xdr:col>
                <xdr:colOff>638175</xdr:colOff>
                <xdr:row>21</xdr:row>
                <xdr:rowOff>19050</xdr:rowOff>
              </from>
              <to>
                <xdr:col>5</xdr:col>
                <xdr:colOff>438150</xdr:colOff>
                <xdr:row>22</xdr:row>
                <xdr:rowOff>28575</xdr:rowOff>
              </to>
            </anchor>
          </objectPr>
        </oleObject>
      </mc:Choice>
      <mc:Fallback>
        <oleObject progId="Equation.3" shapeId="1027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F10" sqref="F10"/>
    </sheetView>
  </sheetViews>
  <sheetFormatPr defaultRowHeight="15" x14ac:dyDescent="0.25"/>
  <cols>
    <col min="3" max="3" width="11.85546875" bestFit="1" customWidth="1"/>
    <col min="4" max="4" width="12.7109375" bestFit="1" customWidth="1"/>
    <col min="5" max="5" width="11.85546875" bestFit="1" customWidth="1"/>
    <col min="6" max="6" width="12.7109375" bestFit="1" customWidth="1"/>
    <col min="7" max="9" width="11.85546875" bestFit="1" customWidth="1"/>
    <col min="10" max="10" width="14.42578125" customWidth="1"/>
    <col min="11" max="13" width="11.85546875" bestFit="1" customWidth="1"/>
  </cols>
  <sheetData>
    <row r="1" spans="1:13" x14ac:dyDescent="0.25">
      <c r="A1" t="s">
        <v>75</v>
      </c>
    </row>
    <row r="2" spans="1:13" x14ac:dyDescent="0.25">
      <c r="A2" t="s">
        <v>76</v>
      </c>
    </row>
    <row r="4" spans="1:13" ht="18.75" thickBot="1" x14ac:dyDescent="0.4">
      <c r="B4" s="17" t="s">
        <v>12</v>
      </c>
      <c r="C4" s="17" t="s">
        <v>72</v>
      </c>
      <c r="D4" s="17" t="s">
        <v>71</v>
      </c>
      <c r="E4" s="17" t="s">
        <v>73</v>
      </c>
      <c r="F4" s="17" t="s">
        <v>71</v>
      </c>
      <c r="G4" s="17" t="s">
        <v>73</v>
      </c>
      <c r="H4" s="17" t="s">
        <v>71</v>
      </c>
      <c r="I4" s="17" t="s">
        <v>73</v>
      </c>
      <c r="J4" s="22" t="s">
        <v>77</v>
      </c>
      <c r="K4" s="22" t="s">
        <v>73</v>
      </c>
      <c r="L4" s="17" t="s">
        <v>71</v>
      </c>
      <c r="M4" s="17" t="s">
        <v>73</v>
      </c>
    </row>
    <row r="5" spans="1:13" ht="15.75" x14ac:dyDescent="0.25">
      <c r="B5" s="15">
        <v>0</v>
      </c>
      <c r="C5" s="18">
        <f>1.78*10^-6</f>
        <v>1.7799999999999999E-6</v>
      </c>
      <c r="D5" s="18">
        <f t="shared" ref="D5:D14" si="0">0.000000000000000003*$B5^6 - 0.000000000000002*$B5^5 + 0.0000000000003*$B5^4 - 0.00000000003*$B5^3 + 0.000000002*$B5^2 - 0.00000006*$B5 + 0.000002</f>
        <v>1.9999999999999999E-6</v>
      </c>
      <c r="E5" s="18">
        <f t="shared" ref="E5:E14" si="1">SQRT(($C5-D5)^2)</f>
        <v>2.2000000000000001E-7</v>
      </c>
      <c r="F5" s="18">
        <f t="shared" ref="F5:F14" si="2">-0.0000000000000007*$B5^5 + 0.0000000000002*$B5^4 - 0.00000000002*$B5^3 + 0.000000001*$B5^2 - 0.00000006*$B5 + 0.000002</f>
        <v>1.9999999999999999E-6</v>
      </c>
      <c r="G5" s="18">
        <f t="shared" ref="G5:G14" si="3">SQRT(($C5-F5)^2)</f>
        <v>2.2000000000000001E-7</v>
      </c>
      <c r="H5" s="18">
        <f t="shared" ref="H5:H14" si="4">0.00000000000003*$B5^4 - 0.000000000008*$B5^3 + 0.0000000009*$B5^2 - 0.00000005*$B5 + 0.000002</f>
        <v>1.9999999999999999E-6</v>
      </c>
      <c r="I5" s="18">
        <f t="shared" ref="I5:I14" si="5">SQRT(($C5-H5)^2)</f>
        <v>2.2000000000000001E-7</v>
      </c>
      <c r="J5" s="23">
        <f t="shared" ref="J5:J14" si="6">-0.000000000003*$B5^3 + 0.0000000006*$B5^2 - 0.00000005*$B5 + 0.000002</f>
        <v>1.9999999999999999E-6</v>
      </c>
      <c r="K5" s="23">
        <f t="shared" ref="K5:K14" si="7">SQRT(($C5-J5)^2)</f>
        <v>2.2000000000000001E-7</v>
      </c>
      <c r="L5" s="18">
        <f>0.0000000002*$N4^2 - 0.00000003*$N4 + 0.000002</f>
        <v>1.9999999999999999E-6</v>
      </c>
      <c r="M5" s="18">
        <f t="shared" ref="M5:M14" si="8">SQRT(($C5-L5)^2)</f>
        <v>2.2000000000000001E-7</v>
      </c>
    </row>
    <row r="6" spans="1:13" ht="15.75" x14ac:dyDescent="0.25">
      <c r="B6" s="16">
        <v>4</v>
      </c>
      <c r="C6" s="19">
        <f>1.57 * 10^-6</f>
        <v>1.57E-6</v>
      </c>
      <c r="D6" s="19">
        <f t="shared" si="0"/>
        <v>1.7901547642879999E-6</v>
      </c>
      <c r="E6" s="19">
        <f t="shared" si="1"/>
        <v>2.2015476428799993E-7</v>
      </c>
      <c r="F6" s="19">
        <f t="shared" si="2"/>
        <v>1.7747704831999998E-6</v>
      </c>
      <c r="G6" s="19">
        <f t="shared" si="3"/>
        <v>2.0477048319999984E-7</v>
      </c>
      <c r="H6" s="19">
        <f t="shared" si="4"/>
        <v>1.8138956799999999E-6</v>
      </c>
      <c r="I6" s="19">
        <f t="shared" si="5"/>
        <v>2.438956799999999E-7</v>
      </c>
      <c r="J6" s="24">
        <f t="shared" si="6"/>
        <v>1.809408E-6</v>
      </c>
      <c r="K6" s="24">
        <f t="shared" si="7"/>
        <v>2.39408E-7</v>
      </c>
      <c r="L6" s="19">
        <f t="shared" ref="L6:L14" si="9">0.0000000002*$N5^2 - 0.00000003*$N5 + 0.000002</f>
        <v>1.9999999999999999E-6</v>
      </c>
      <c r="M6" s="19">
        <f t="shared" si="8"/>
        <v>4.2999999999999991E-7</v>
      </c>
    </row>
    <row r="7" spans="1:13" ht="15.75" x14ac:dyDescent="0.25">
      <c r="B7" s="16">
        <v>10</v>
      </c>
      <c r="C7" s="19">
        <f>1.31 * 10^-6</f>
        <v>1.31E-6</v>
      </c>
      <c r="D7" s="19">
        <f t="shared" si="0"/>
        <v>1.5728029999999999E-6</v>
      </c>
      <c r="E7" s="19">
        <f t="shared" si="1"/>
        <v>2.6280299999999992E-7</v>
      </c>
      <c r="F7" s="19">
        <f t="shared" si="2"/>
        <v>1.4819299999999999E-6</v>
      </c>
      <c r="G7" s="19">
        <f t="shared" si="3"/>
        <v>1.7192999999999998E-7</v>
      </c>
      <c r="H7" s="19">
        <f t="shared" si="4"/>
        <v>1.5822999999999999E-6</v>
      </c>
      <c r="I7" s="19">
        <f t="shared" si="5"/>
        <v>2.7229999999999992E-7</v>
      </c>
      <c r="J7" s="24">
        <f t="shared" si="6"/>
        <v>1.5569999999999999E-6</v>
      </c>
      <c r="K7" s="24">
        <f t="shared" si="7"/>
        <v>2.4699999999999992E-7</v>
      </c>
      <c r="L7" s="19">
        <f t="shared" si="9"/>
        <v>1.9999999999999999E-6</v>
      </c>
      <c r="M7" s="19">
        <f t="shared" si="8"/>
        <v>6.8999999999999996E-7</v>
      </c>
    </row>
    <row r="8" spans="1:13" ht="15.75" x14ac:dyDescent="0.25">
      <c r="B8" s="16">
        <v>20</v>
      </c>
      <c r="C8" s="19">
        <f>1.01 * 10^-6</f>
        <v>1.0099999999999999E-6</v>
      </c>
      <c r="D8" s="19">
        <f t="shared" si="0"/>
        <v>1.4017920000000001E-6</v>
      </c>
      <c r="E8" s="19">
        <f t="shared" si="1"/>
        <v>3.917920000000002E-7</v>
      </c>
      <c r="F8" s="19">
        <f>-0.0000000000000007*$B8^5 + 0.0000000000002*$B8^4 - 0.00000000002*$B8^3 + 0.000000001*$B8^2 - 0.00000006*$B8 + 0.000002</f>
        <v>1.0697600000000001E-6</v>
      </c>
      <c r="G8" s="19">
        <f t="shared" si="3"/>
        <v>5.9760000000000212E-8</v>
      </c>
      <c r="H8" s="19">
        <f t="shared" si="4"/>
        <v>1.3007999999999999E-6</v>
      </c>
      <c r="I8" s="19">
        <f t="shared" si="5"/>
        <v>2.9080000000000004E-7</v>
      </c>
      <c r="J8" s="24">
        <f t="shared" si="6"/>
        <v>1.2159999999999999E-6</v>
      </c>
      <c r="K8" s="24">
        <f t="shared" si="7"/>
        <v>2.0600000000000002E-7</v>
      </c>
      <c r="L8" s="19">
        <f t="shared" si="9"/>
        <v>1.9999999999999999E-6</v>
      </c>
      <c r="M8" s="19">
        <f t="shared" si="8"/>
        <v>9.9000000000000005E-7</v>
      </c>
    </row>
    <row r="9" spans="1:13" ht="15.75" x14ac:dyDescent="0.25">
      <c r="B9" s="16">
        <v>30</v>
      </c>
      <c r="C9" s="19">
        <f>0.83 * 10^-6</f>
        <v>8.2999999999999989E-7</v>
      </c>
      <c r="D9" s="19">
        <f t="shared" si="0"/>
        <v>1.3865870000000001E-6</v>
      </c>
      <c r="E9" s="19">
        <f t="shared" si="1"/>
        <v>5.5658700000000017E-7</v>
      </c>
      <c r="F9" s="19">
        <f>-0.0000000000000007*$B9^5 + 0.0000000000002*$B9^4 - 0.00000000002*$B9^3 + 0.000000001*$B9^2 - 0.00000006*$B9 + 0.000002</f>
        <v>7.0499000000000017E-7</v>
      </c>
      <c r="G9" s="19">
        <f t="shared" si="3"/>
        <v>1.2500999999999971E-7</v>
      </c>
      <c r="H9" s="19">
        <f t="shared" si="4"/>
        <v>1.1182999999999999E-6</v>
      </c>
      <c r="I9" s="19">
        <f t="shared" si="5"/>
        <v>2.8830000000000006E-7</v>
      </c>
      <c r="J9" s="24">
        <f t="shared" si="6"/>
        <v>9.5899999999999984E-7</v>
      </c>
      <c r="K9" s="24">
        <f t="shared" si="7"/>
        <v>1.2899999999999995E-7</v>
      </c>
      <c r="L9" s="19">
        <f t="shared" si="9"/>
        <v>1.9999999999999999E-6</v>
      </c>
      <c r="M9" s="19">
        <f t="shared" si="8"/>
        <v>1.17E-6</v>
      </c>
    </row>
    <row r="10" spans="1:13" ht="15.75" x14ac:dyDescent="0.25">
      <c r="B10" s="16">
        <v>40</v>
      </c>
      <c r="C10" s="19">
        <f>0.66 * 10^-6</f>
        <v>6.6000000000000003E-7</v>
      </c>
      <c r="D10" s="19">
        <f t="shared" si="0"/>
        <v>1.4554880000000004E-6</v>
      </c>
      <c r="E10" s="19">
        <f t="shared" si="1"/>
        <v>7.9548800000000035E-7</v>
      </c>
      <c r="F10" s="19">
        <f t="shared" si="2"/>
        <v>3.6032000000000009E-7</v>
      </c>
      <c r="G10" s="19">
        <f t="shared" si="3"/>
        <v>2.9967999999999994E-7</v>
      </c>
      <c r="H10" s="19">
        <f t="shared" si="4"/>
        <v>1.0047999999999999E-6</v>
      </c>
      <c r="I10" s="19">
        <f t="shared" si="5"/>
        <v>3.4479999999999986E-7</v>
      </c>
      <c r="J10" s="24">
        <f t="shared" si="6"/>
        <v>7.6799999999999989E-7</v>
      </c>
      <c r="K10" s="24">
        <f t="shared" si="7"/>
        <v>1.0799999999999986E-7</v>
      </c>
      <c r="L10" s="19">
        <f t="shared" si="9"/>
        <v>1.9999999999999999E-6</v>
      </c>
      <c r="M10" s="19">
        <f t="shared" si="8"/>
        <v>1.3399999999999999E-6</v>
      </c>
    </row>
    <row r="11" spans="1:13" ht="15.75" x14ac:dyDescent="0.25">
      <c r="B11" s="16">
        <v>50</v>
      </c>
      <c r="C11" s="19">
        <f>0.56 * 10^-6</f>
        <v>5.6000000000000004E-7</v>
      </c>
      <c r="D11" s="19">
        <f t="shared" si="0"/>
        <v>1.5468750000000003E-6</v>
      </c>
      <c r="E11" s="19">
        <f t="shared" si="1"/>
        <v>9.8687500000000019E-7</v>
      </c>
      <c r="F11" s="19">
        <f t="shared" si="2"/>
        <v>3.125000000000076E-8</v>
      </c>
      <c r="G11" s="19">
        <f t="shared" si="3"/>
        <v>5.2874999999999928E-7</v>
      </c>
      <c r="H11" s="19">
        <f t="shared" si="4"/>
        <v>9.3750000000000034E-7</v>
      </c>
      <c r="I11" s="19">
        <f t="shared" si="5"/>
        <v>3.775000000000003E-7</v>
      </c>
      <c r="J11" s="24">
        <f t="shared" si="6"/>
        <v>6.2500000000000016E-7</v>
      </c>
      <c r="K11" s="24">
        <f t="shared" si="7"/>
        <v>6.5000000000000119E-8</v>
      </c>
      <c r="L11" s="19">
        <f t="shared" si="9"/>
        <v>1.9999999999999999E-6</v>
      </c>
      <c r="M11" s="19">
        <f t="shared" si="8"/>
        <v>1.4399999999999998E-6</v>
      </c>
    </row>
    <row r="12" spans="1:13" ht="15.75" x14ac:dyDescent="0.25">
      <c r="B12" s="16">
        <v>60</v>
      </c>
      <c r="C12" s="19">
        <f>0.47 * 10^-6</f>
        <v>4.6999999999999995E-7</v>
      </c>
      <c r="D12" s="19">
        <f t="shared" si="0"/>
        <v>1.5927680000000002E-6</v>
      </c>
      <c r="E12" s="19">
        <f t="shared" si="1"/>
        <v>1.1227680000000003E-6</v>
      </c>
      <c r="F12" s="19">
        <f t="shared" si="2"/>
        <v>-2.7232000000000005E-7</v>
      </c>
      <c r="G12" s="19">
        <f t="shared" si="3"/>
        <v>7.4231999999999999E-7</v>
      </c>
      <c r="H12" s="19">
        <f t="shared" si="4"/>
        <v>9.007999999999997E-7</v>
      </c>
      <c r="I12" s="19">
        <f t="shared" si="5"/>
        <v>4.3079999999999975E-7</v>
      </c>
      <c r="J12" s="24">
        <f t="shared" si="6"/>
        <v>5.1199999999999993E-7</v>
      </c>
      <c r="K12" s="24">
        <f t="shared" si="7"/>
        <v>4.1999999999999979E-8</v>
      </c>
      <c r="L12" s="19">
        <f t="shared" si="9"/>
        <v>1.9999999999999999E-6</v>
      </c>
      <c r="M12" s="19">
        <f t="shared" si="8"/>
        <v>1.53E-6</v>
      </c>
    </row>
    <row r="13" spans="1:13" ht="15.75" x14ac:dyDescent="0.25">
      <c r="B13" s="16">
        <v>80</v>
      </c>
      <c r="C13" s="19">
        <f>0.37 * 10^-6</f>
        <v>3.7E-7</v>
      </c>
      <c r="D13" s="19">
        <f t="shared" si="0"/>
        <v>1.1608320000000021E-6</v>
      </c>
      <c r="E13" s="19">
        <f t="shared" si="1"/>
        <v>7.9083200000000206E-7</v>
      </c>
      <c r="F13" s="19">
        <f t="shared" si="2"/>
        <v>-7.4175999999999957E-7</v>
      </c>
      <c r="G13" s="19">
        <f t="shared" si="3"/>
        <v>1.1117599999999996E-6</v>
      </c>
      <c r="H13" s="19">
        <f t="shared" si="4"/>
        <v>8.9279999999999974E-7</v>
      </c>
      <c r="I13" s="19">
        <f t="shared" si="5"/>
        <v>5.2279999999999968E-7</v>
      </c>
      <c r="J13" s="24">
        <f t="shared" si="6"/>
        <v>3.0399999999999955E-7</v>
      </c>
      <c r="K13" s="24">
        <f t="shared" si="7"/>
        <v>6.6000000000000459E-8</v>
      </c>
      <c r="L13" s="19">
        <f t="shared" si="9"/>
        <v>1.9999999999999999E-6</v>
      </c>
      <c r="M13" s="19">
        <f t="shared" si="8"/>
        <v>1.6299999999999999E-6</v>
      </c>
    </row>
    <row r="14" spans="1:13" ht="16.5" thickBot="1" x14ac:dyDescent="0.3">
      <c r="B14" s="5">
        <v>100</v>
      </c>
      <c r="C14" s="20">
        <f>0.29 * 10^-6</f>
        <v>2.8999999999999998E-7</v>
      </c>
      <c r="D14" s="20">
        <f t="shared" si="0"/>
        <v>-1.0000000000000044E-6</v>
      </c>
      <c r="E14" s="20">
        <f t="shared" si="1"/>
        <v>1.2900000000000044E-6</v>
      </c>
      <c r="F14" s="20">
        <f t="shared" si="2"/>
        <v>-9.9999999999999593E-7</v>
      </c>
      <c r="G14" s="20">
        <f t="shared" si="3"/>
        <v>1.2899999999999959E-6</v>
      </c>
      <c r="H14" s="20">
        <f t="shared" si="4"/>
        <v>1.000000000000001E-6</v>
      </c>
      <c r="I14" s="20">
        <f t="shared" si="5"/>
        <v>7.1000000000000104E-7</v>
      </c>
      <c r="J14" s="25">
        <f t="shared" si="6"/>
        <v>0</v>
      </c>
      <c r="K14" s="25">
        <f t="shared" si="7"/>
        <v>2.8999999999999998E-7</v>
      </c>
      <c r="L14" s="20">
        <f t="shared" si="9"/>
        <v>1.9999999999999999E-6</v>
      </c>
      <c r="M14" s="20">
        <f t="shared" si="8"/>
        <v>1.7099999999999999E-6</v>
      </c>
    </row>
    <row r="15" spans="1:13" x14ac:dyDescent="0.25">
      <c r="D15" s="11" t="s">
        <v>74</v>
      </c>
      <c r="E15" s="21">
        <f>SUM(E5:E14)</f>
        <v>6.6372997642880077E-6</v>
      </c>
      <c r="F15" s="21"/>
      <c r="G15" s="21">
        <f>SUM(G5:G14)</f>
        <v>4.7539804831999948E-6</v>
      </c>
      <c r="H15" s="21"/>
      <c r="I15" s="21">
        <f>SUM(I5:I14)</f>
        <v>3.7011956800000007E-6</v>
      </c>
      <c r="J15" s="26"/>
      <c r="K15" s="27">
        <f>SUM(K5:K14)</f>
        <v>1.6124080000000004E-6</v>
      </c>
      <c r="L15" s="21"/>
      <c r="M15" s="21">
        <f>SUM(M5:M14)</f>
        <v>1.115E-5</v>
      </c>
    </row>
    <row r="16" spans="1:13" x14ac:dyDescent="0.25">
      <c r="K16" s="21"/>
    </row>
    <row r="17" spans="11:11" x14ac:dyDescent="0.25">
      <c r="K17" s="21"/>
    </row>
    <row r="18" spans="11:11" x14ac:dyDescent="0.25">
      <c r="K18" s="21"/>
    </row>
    <row r="19" spans="11:11" x14ac:dyDescent="0.25">
      <c r="K19" s="21"/>
    </row>
  </sheetData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2</vt:i4>
      </vt:variant>
    </vt:vector>
  </HeadingPairs>
  <TitlesOfParts>
    <vt:vector size="4" baseType="lpstr">
      <vt:lpstr>Tabela_Propriedades</vt:lpstr>
      <vt:lpstr>Est_viscosidade</vt:lpstr>
      <vt:lpstr>Gráf1</vt:lpstr>
      <vt:lpstr>Gráf3_Visc_cin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Campos Mendonça</dc:creator>
  <cp:lastModifiedBy>  ---</cp:lastModifiedBy>
  <dcterms:created xsi:type="dcterms:W3CDTF">2010-09-24T00:20:34Z</dcterms:created>
  <dcterms:modified xsi:type="dcterms:W3CDTF">2018-05-14T13:13:13Z</dcterms:modified>
</cp:coreProperties>
</file>