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AULAS_PROF_JOAO\POLI\PNV3421_Estocasticos\Material_RUI\"/>
    </mc:Choice>
  </mc:AlternateContent>
  <xr:revisionPtr revIDLastSave="0" documentId="13_ncr:1_{0ED5938C-B5A5-4DBF-A24D-295D4DA8893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36" i="1" l="1"/>
  <c r="AL31" i="1"/>
  <c r="AL30" i="1"/>
  <c r="AG44" i="1"/>
  <c r="AF44" i="1"/>
  <c r="AF43" i="1"/>
  <c r="AE44" i="1"/>
  <c r="AE43" i="1"/>
  <c r="AE42" i="1"/>
  <c r="AH33" i="1"/>
  <c r="AG33" i="1"/>
  <c r="AG32" i="1"/>
  <c r="AF33" i="1"/>
  <c r="AF32" i="1"/>
  <c r="AF31" i="1"/>
  <c r="AE31" i="1"/>
  <c r="AE30" i="1"/>
  <c r="Z46" i="1"/>
  <c r="Y45" i="1"/>
  <c r="X45" i="1"/>
  <c r="W45" i="1"/>
  <c r="V45" i="1"/>
  <c r="Z35" i="1"/>
  <c r="Z34" i="1"/>
  <c r="Y33" i="1"/>
  <c r="X33" i="1"/>
  <c r="W33" i="1"/>
  <c r="V33" i="1"/>
  <c r="H13" i="1" l="1"/>
  <c r="G13" i="1"/>
  <c r="H12" i="1"/>
  <c r="G12" i="1"/>
  <c r="H24" i="1" l="1"/>
  <c r="H20" i="1"/>
  <c r="G24" i="1"/>
  <c r="G20" i="1"/>
  <c r="G23" i="1"/>
  <c r="G19" i="1"/>
  <c r="H19" i="1"/>
  <c r="H17" i="1"/>
  <c r="H22" i="1"/>
  <c r="H18" i="1"/>
  <c r="H23" i="1"/>
  <c r="G22" i="1"/>
  <c r="G18" i="1"/>
  <c r="G17" i="1"/>
  <c r="H25" i="1"/>
  <c r="H21" i="1"/>
  <c r="G25" i="1"/>
  <c r="G21" i="1"/>
  <c r="L37" i="1" l="1"/>
  <c r="L48" i="1" s="1"/>
  <c r="L31" i="1"/>
  <c r="L43" i="1" s="1"/>
  <c r="L32" i="1"/>
  <c r="L44" i="1" s="1"/>
  <c r="L34" i="1"/>
  <c r="L33" i="1"/>
  <c r="L45" i="1" s="1"/>
  <c r="L35" i="1"/>
  <c r="L46" i="1" s="1"/>
  <c r="L36" i="1"/>
  <c r="P36" i="1"/>
  <c r="P37" i="1"/>
  <c r="P35" i="1"/>
  <c r="N34" i="1"/>
  <c r="N35" i="1"/>
  <c r="N46" i="1" s="1"/>
  <c r="N36" i="1"/>
  <c r="N37" i="1"/>
  <c r="N48" i="1" s="1"/>
  <c r="X35" i="1" s="1"/>
  <c r="W46" i="1" s="1"/>
  <c r="N33" i="1"/>
  <c r="N45" i="1" s="1"/>
  <c r="X32" i="1" s="1"/>
  <c r="W43" i="1" s="1"/>
  <c r="R37" i="1"/>
  <c r="M36" i="1"/>
  <c r="M37" i="1"/>
  <c r="M48" i="1" s="1"/>
  <c r="W35" i="1" s="1"/>
  <c r="M32" i="1"/>
  <c r="M44" i="1" s="1"/>
  <c r="W31" i="1" s="1"/>
  <c r="M33" i="1"/>
  <c r="M45" i="1" s="1"/>
  <c r="W32" i="1" s="1"/>
  <c r="M34" i="1"/>
  <c r="M35" i="1"/>
  <c r="M46" i="1" s="1"/>
  <c r="O35" i="1"/>
  <c r="O46" i="1" s="1"/>
  <c r="O36" i="1"/>
  <c r="O37" i="1"/>
  <c r="O48" i="1" s="1"/>
  <c r="Y35" i="1" s="1"/>
  <c r="X46" i="1" s="1"/>
  <c r="O34" i="1"/>
  <c r="K31" i="1"/>
  <c r="K43" i="1" s="1"/>
  <c r="V30" i="1" s="1"/>
  <c r="K30" i="1"/>
  <c r="K42" i="1" s="1"/>
  <c r="K33" i="1"/>
  <c r="K45" i="1" s="1"/>
  <c r="K34" i="1"/>
  <c r="K35" i="1"/>
  <c r="K46" i="1" s="1"/>
  <c r="K36" i="1"/>
  <c r="K37" i="1"/>
  <c r="K48" i="1" s="1"/>
  <c r="V35" i="1" s="1"/>
  <c r="V46" i="1" s="1"/>
  <c r="K32" i="1"/>
  <c r="K44" i="1" s="1"/>
  <c r="V31" i="1" s="1"/>
  <c r="V42" i="1" s="1"/>
  <c r="Q36" i="1"/>
  <c r="Q37" i="1"/>
  <c r="P48" i="1" s="1"/>
  <c r="K69" i="1" l="1"/>
  <c r="L72" i="1"/>
  <c r="K47" i="1"/>
  <c r="V34" i="1" s="1"/>
  <c r="V44" i="1"/>
  <c r="L47" i="1"/>
  <c r="X44" i="1"/>
  <c r="Y46" i="1"/>
  <c r="W44" i="1"/>
  <c r="V32" i="1"/>
  <c r="V43" i="1" s="1"/>
  <c r="M47" i="1"/>
  <c r="W34" i="1" s="1"/>
  <c r="N47" i="1"/>
  <c r="X34" i="1" s="1"/>
  <c r="O47" i="1"/>
  <c r="Y34" i="1" s="1"/>
  <c r="P47" i="1"/>
  <c r="Q48" i="1"/>
  <c r="AA35" i="1" s="1"/>
  <c r="K70" i="1" l="1"/>
  <c r="AE32" i="1"/>
  <c r="K71" i="1"/>
  <c r="AE33" i="1"/>
  <c r="L71" i="1"/>
  <c r="L70" i="1"/>
  <c r="AM31" i="1"/>
  <c r="K72" i="1"/>
  <c r="N72" i="1"/>
  <c r="M72" i="1"/>
  <c r="M71" i="1" l="1"/>
</calcChain>
</file>

<file path=xl/sharedStrings.xml><?xml version="1.0" encoding="utf-8"?>
<sst xmlns="http://schemas.openxmlformats.org/spreadsheetml/2006/main" count="128" uniqueCount="27">
  <si>
    <t>Terminal</t>
  </si>
  <si>
    <t>Volume de contêineres movimentado por mês (T.E.U.)</t>
  </si>
  <si>
    <r>
      <t>Área disponível (m</t>
    </r>
    <r>
      <rPr>
        <vertAlign val="superscript"/>
        <sz val="12"/>
        <color rgb="FF000000"/>
        <rFont val="Arial"/>
        <family val="2"/>
      </rPr>
      <t>2</t>
    </r>
    <r>
      <rPr>
        <sz val="12"/>
        <color rgb="FF000000"/>
        <rFont val="Arial"/>
        <family val="2"/>
      </rPr>
      <t>)</t>
    </r>
  </si>
  <si>
    <t>A</t>
  </si>
  <si>
    <t>B</t>
  </si>
  <si>
    <t>C</t>
  </si>
  <si>
    <t>D</t>
  </si>
  <si>
    <t>E</t>
  </si>
  <si>
    <t>F</t>
  </si>
  <si>
    <t>G</t>
  </si>
  <si>
    <t>H</t>
  </si>
  <si>
    <t>I</t>
  </si>
  <si>
    <t>Média</t>
  </si>
  <si>
    <t>Desvio-Padrão</t>
  </si>
  <si>
    <t>Volume de contêineres</t>
  </si>
  <si>
    <t xml:space="preserve">Área </t>
  </si>
  <si>
    <t>FH</t>
  </si>
  <si>
    <t>BG</t>
  </si>
  <si>
    <t>CFH</t>
  </si>
  <si>
    <t>EI</t>
  </si>
  <si>
    <t>BGCFH</t>
  </si>
  <si>
    <t>AEI</t>
  </si>
  <si>
    <t>ADEI</t>
  </si>
  <si>
    <t>Terminais/grupos</t>
  </si>
  <si>
    <t>FHCGB</t>
  </si>
  <si>
    <t>IEAD</t>
  </si>
  <si>
    <t>2,02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</si>
</sst>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vertAlign val="superscript"/>
      <sz val="12"/>
      <color rgb="FF000000"/>
      <name val="Arial"/>
      <family val="2"/>
    </font>
    <font>
      <b/>
      <sz val="1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D9D9D9"/>
        <bgColor indexed="64"/>
      </patternFill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 readingOrder="1"/>
    </xf>
    <xf numFmtId="164" fontId="1" fillId="0" borderId="1" xfId="0" applyNumberFormat="1" applyFont="1" applyBorder="1" applyAlignment="1">
      <alignment horizontal="center" vertical="center" wrapText="1" readingOrder="1"/>
    </xf>
    <xf numFmtId="2" fontId="0" fillId="0" borderId="0" xfId="0" applyNumberFormat="1"/>
    <xf numFmtId="0" fontId="1" fillId="0" borderId="3" xfId="0" applyFont="1" applyBorder="1" applyAlignment="1">
      <alignment horizontal="center" vertical="center" wrapText="1" readingOrder="1"/>
    </xf>
    <xf numFmtId="2" fontId="0" fillId="0" borderId="2" xfId="0" applyNumberFormat="1" applyBorder="1" applyAlignment="1">
      <alignment horizontal="center"/>
    </xf>
    <xf numFmtId="2" fontId="0" fillId="2" borderId="0" xfId="0" applyNumberFormat="1" applyFill="1"/>
    <xf numFmtId="0" fontId="1" fillId="3" borderId="1" xfId="0" applyFont="1" applyFill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0" fontId="3" fillId="4" borderId="1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F1:AS72"/>
  <sheetViews>
    <sheetView tabSelected="1" topLeftCell="A16" zoomScale="90" zoomScaleNormal="90" workbookViewId="0">
      <selection activeCell="AL37" sqref="AL37"/>
    </sheetView>
  </sheetViews>
  <sheetFormatPr defaultRowHeight="14.4" x14ac:dyDescent="0.3"/>
  <cols>
    <col min="6" max="8" width="24.44140625" customWidth="1"/>
    <col min="11" max="21" width="5.6640625" customWidth="1"/>
    <col min="44" max="44" width="16.5546875" customWidth="1"/>
    <col min="45" max="45" width="11.44140625" customWidth="1"/>
  </cols>
  <sheetData>
    <row r="1" spans="6:8" ht="15" thickBot="1" x14ac:dyDescent="0.35"/>
    <row r="2" spans="6:8" ht="45.6" thickBot="1" x14ac:dyDescent="0.35">
      <c r="F2" s="1" t="s">
        <v>0</v>
      </c>
      <c r="G2" s="1" t="s">
        <v>1</v>
      </c>
      <c r="H2" s="1" t="s">
        <v>2</v>
      </c>
    </row>
    <row r="3" spans="6:8" ht="15.6" thickBot="1" x14ac:dyDescent="0.35">
      <c r="F3" s="1" t="s">
        <v>3</v>
      </c>
      <c r="G3" s="1">
        <v>10000</v>
      </c>
      <c r="H3" s="1">
        <v>40000</v>
      </c>
    </row>
    <row r="4" spans="6:8" ht="15.6" thickBot="1" x14ac:dyDescent="0.35">
      <c r="F4" s="1" t="s">
        <v>4</v>
      </c>
      <c r="G4" s="1">
        <v>5800</v>
      </c>
      <c r="H4" s="1">
        <v>12000</v>
      </c>
    </row>
    <row r="5" spans="6:8" ht="15.6" thickBot="1" x14ac:dyDescent="0.35">
      <c r="F5" s="1" t="s">
        <v>5</v>
      </c>
      <c r="G5" s="1">
        <v>3000</v>
      </c>
      <c r="H5" s="1">
        <v>15000</v>
      </c>
    </row>
    <row r="6" spans="6:8" ht="15.6" thickBot="1" x14ac:dyDescent="0.35">
      <c r="F6" s="1" t="s">
        <v>6</v>
      </c>
      <c r="G6" s="1">
        <v>12000</v>
      </c>
      <c r="H6" s="1">
        <v>19000</v>
      </c>
    </row>
    <row r="7" spans="6:8" ht="15.6" thickBot="1" x14ac:dyDescent="0.35">
      <c r="F7" s="1" t="s">
        <v>7</v>
      </c>
      <c r="G7" s="1">
        <v>8500</v>
      </c>
      <c r="H7" s="1">
        <v>30000</v>
      </c>
    </row>
    <row r="8" spans="6:8" ht="15.6" thickBot="1" x14ac:dyDescent="0.35">
      <c r="F8" s="1" t="s">
        <v>8</v>
      </c>
      <c r="G8" s="1">
        <v>4200</v>
      </c>
      <c r="H8" s="1">
        <v>8000</v>
      </c>
    </row>
    <row r="9" spans="6:8" ht="15.6" thickBot="1" x14ac:dyDescent="0.35">
      <c r="F9" s="1" t="s">
        <v>9</v>
      </c>
      <c r="G9" s="1">
        <v>6000</v>
      </c>
      <c r="H9" s="1">
        <v>18500</v>
      </c>
    </row>
    <row r="10" spans="6:8" ht="15.6" thickBot="1" x14ac:dyDescent="0.35">
      <c r="F10" s="1" t="s">
        <v>10</v>
      </c>
      <c r="G10" s="1">
        <v>2800</v>
      </c>
      <c r="H10" s="1">
        <v>9000</v>
      </c>
    </row>
    <row r="11" spans="6:8" ht="15.6" thickBot="1" x14ac:dyDescent="0.35">
      <c r="F11" s="1" t="s">
        <v>11</v>
      </c>
      <c r="G11" s="1">
        <v>7000</v>
      </c>
      <c r="H11" s="1">
        <v>25000</v>
      </c>
    </row>
    <row r="12" spans="6:8" ht="15.6" thickBot="1" x14ac:dyDescent="0.35">
      <c r="F12" s="1" t="s">
        <v>12</v>
      </c>
      <c r="G12" s="2">
        <f>AVERAGE(G3:G11)</f>
        <v>6588.8888888888887</v>
      </c>
      <c r="H12" s="2">
        <f>AVERAGE(H3:H11)</f>
        <v>19611.111111111109</v>
      </c>
    </row>
    <row r="13" spans="6:8" ht="15.6" thickBot="1" x14ac:dyDescent="0.35">
      <c r="F13" s="1" t="s">
        <v>13</v>
      </c>
      <c r="G13" s="2">
        <f>STDEV(G3:G11)</f>
        <v>3135.460271014626</v>
      </c>
      <c r="H13" s="2">
        <f>STDEV(H3:H11)</f>
        <v>10493.384159131463</v>
      </c>
    </row>
    <row r="15" spans="6:8" ht="15" thickBot="1" x14ac:dyDescent="0.35"/>
    <row r="16" spans="6:8" ht="15.6" thickBot="1" x14ac:dyDescent="0.35">
      <c r="F16" s="1" t="s">
        <v>0</v>
      </c>
      <c r="G16" s="1" t="s">
        <v>14</v>
      </c>
      <c r="H16" s="1" t="s">
        <v>15</v>
      </c>
    </row>
    <row r="17" spans="6:40" ht="15.6" thickBot="1" x14ac:dyDescent="0.35">
      <c r="F17" s="1" t="s">
        <v>3</v>
      </c>
      <c r="G17" s="5">
        <f>(G3-$G$12)/$G$13</f>
        <v>1.0879139954808885</v>
      </c>
      <c r="H17" s="5">
        <f>(H3-$H$12)/$H$13</f>
        <v>1.9430232020187925</v>
      </c>
    </row>
    <row r="18" spans="6:40" ht="15.6" thickBot="1" x14ac:dyDescent="0.35">
      <c r="F18" s="1" t="s">
        <v>4</v>
      </c>
      <c r="G18" s="5">
        <f t="shared" ref="G18:G25" si="0">(G4-$G$12)/$G$13</f>
        <v>-0.25160225954118259</v>
      </c>
      <c r="H18" s="5">
        <f t="shared" ref="H18:H25" si="1">(H4-$H$12)/$H$13</f>
        <v>-0.72532473753835014</v>
      </c>
    </row>
    <row r="19" spans="6:40" ht="15.6" thickBot="1" x14ac:dyDescent="0.35">
      <c r="F19" s="1" t="s">
        <v>5</v>
      </c>
      <c r="G19" s="5">
        <f t="shared" si="0"/>
        <v>-1.1446130962225634</v>
      </c>
      <c r="H19" s="5">
        <f t="shared" si="1"/>
        <v>-0.43943031544294198</v>
      </c>
    </row>
    <row r="20" spans="6:40" ht="15.6" thickBot="1" x14ac:dyDescent="0.35">
      <c r="F20" s="1" t="s">
        <v>6</v>
      </c>
      <c r="G20" s="5">
        <f t="shared" si="0"/>
        <v>1.7257788788247319</v>
      </c>
      <c r="H20" s="5">
        <f t="shared" si="1"/>
        <v>-5.8237752649064466E-2</v>
      </c>
    </row>
    <row r="21" spans="6:40" ht="15.6" thickBot="1" x14ac:dyDescent="0.35">
      <c r="F21" s="1" t="s">
        <v>7</v>
      </c>
      <c r="G21" s="5">
        <f t="shared" si="0"/>
        <v>0.60951533297300597</v>
      </c>
      <c r="H21" s="5">
        <f t="shared" si="1"/>
        <v>0.99004179503409873</v>
      </c>
    </row>
    <row r="22" spans="6:40" ht="15.6" thickBot="1" x14ac:dyDescent="0.35">
      <c r="F22" s="1" t="s">
        <v>8</v>
      </c>
      <c r="G22" s="5">
        <f t="shared" si="0"/>
        <v>-0.76189416621625738</v>
      </c>
      <c r="H22" s="5">
        <f t="shared" si="1"/>
        <v>-1.1065173003322277</v>
      </c>
    </row>
    <row r="23" spans="6:40" ht="15.6" thickBot="1" x14ac:dyDescent="0.35">
      <c r="F23" s="1" t="s">
        <v>9</v>
      </c>
      <c r="G23" s="5">
        <f t="shared" si="0"/>
        <v>-0.18781577120679827</v>
      </c>
      <c r="H23" s="5">
        <f t="shared" si="1"/>
        <v>-0.10588682299829916</v>
      </c>
    </row>
    <row r="24" spans="6:40" ht="15.6" thickBot="1" x14ac:dyDescent="0.35">
      <c r="F24" s="1" t="s">
        <v>10</v>
      </c>
      <c r="G24" s="5">
        <f t="shared" si="0"/>
        <v>-1.2083995845569477</v>
      </c>
      <c r="H24" s="5">
        <f t="shared" si="1"/>
        <v>-1.0112191596337583</v>
      </c>
    </row>
    <row r="25" spans="6:40" ht="15.6" thickBot="1" x14ac:dyDescent="0.35">
      <c r="F25" s="1" t="s">
        <v>11</v>
      </c>
      <c r="G25" s="5">
        <f t="shared" si="0"/>
        <v>0.13111667046512343</v>
      </c>
      <c r="H25" s="5">
        <f t="shared" si="1"/>
        <v>0.51355109154175183</v>
      </c>
    </row>
    <row r="27" spans="6:40" ht="15" thickBot="1" x14ac:dyDescent="0.35"/>
    <row r="28" spans="6:40" ht="15.6" thickBot="1" x14ac:dyDescent="0.35">
      <c r="K28" s="4" t="s">
        <v>3</v>
      </c>
      <c r="L28" s="1" t="s">
        <v>4</v>
      </c>
      <c r="M28" s="1" t="s">
        <v>5</v>
      </c>
      <c r="N28" s="1" t="s">
        <v>6</v>
      </c>
      <c r="O28" s="1" t="s">
        <v>7</v>
      </c>
      <c r="P28" s="1" t="s">
        <v>8</v>
      </c>
      <c r="Q28" s="1" t="s">
        <v>9</v>
      </c>
      <c r="R28" s="1" t="s">
        <v>10</v>
      </c>
      <c r="S28" s="1" t="s">
        <v>11</v>
      </c>
      <c r="V28" s="4" t="s">
        <v>3</v>
      </c>
      <c r="W28" s="1" t="s">
        <v>5</v>
      </c>
      <c r="X28" s="1" t="s">
        <v>6</v>
      </c>
      <c r="Y28" s="1" t="s">
        <v>7</v>
      </c>
      <c r="Z28" s="7" t="s">
        <v>17</v>
      </c>
      <c r="AA28" s="7" t="s">
        <v>16</v>
      </c>
      <c r="AB28" s="1" t="s">
        <v>11</v>
      </c>
      <c r="AE28" s="1" t="s">
        <v>3</v>
      </c>
      <c r="AF28" s="1" t="s">
        <v>6</v>
      </c>
      <c r="AG28" s="7" t="s">
        <v>19</v>
      </c>
      <c r="AH28" s="7" t="s">
        <v>17</v>
      </c>
      <c r="AI28" s="7" t="s">
        <v>18</v>
      </c>
      <c r="AL28" s="7" t="s">
        <v>21</v>
      </c>
      <c r="AM28" s="1" t="s">
        <v>6</v>
      </c>
      <c r="AN28" s="7" t="s">
        <v>20</v>
      </c>
    </row>
    <row r="29" spans="6:40" ht="15.6" thickBot="1" x14ac:dyDescent="0.35">
      <c r="J29" s="1" t="s">
        <v>3</v>
      </c>
      <c r="U29" s="1" t="s">
        <v>3</v>
      </c>
      <c r="V29" s="3"/>
      <c r="AD29" s="1" t="s">
        <v>3</v>
      </c>
      <c r="AK29" s="7" t="s">
        <v>21</v>
      </c>
    </row>
    <row r="30" spans="6:40" ht="15.6" thickBot="1" x14ac:dyDescent="0.35">
      <c r="J30" s="1" t="s">
        <v>4</v>
      </c>
      <c r="K30" s="3">
        <f>SQRT((G17-G18)^2+(H17-H18)^2)</f>
        <v>2.9856966563948188</v>
      </c>
      <c r="U30" s="1" t="s">
        <v>5</v>
      </c>
      <c r="V30" s="3">
        <f>K43</f>
        <v>3.2650056627907502</v>
      </c>
      <c r="AD30" s="1" t="s">
        <v>6</v>
      </c>
      <c r="AE30" s="3">
        <f>V42</f>
        <v>2.1004563832846799</v>
      </c>
      <c r="AK30" s="1" t="s">
        <v>6</v>
      </c>
      <c r="AL30" s="6">
        <f>AVERAGE(AE42,AF43)</f>
        <v>1.8565763958034585</v>
      </c>
    </row>
    <row r="31" spans="6:40" ht="15.6" thickBot="1" x14ac:dyDescent="0.35">
      <c r="J31" s="1" t="s">
        <v>5</v>
      </c>
      <c r="K31" s="3">
        <f>SQRT((G17-G19)^2+(H17-H19)^2)</f>
        <v>3.2650056627907502</v>
      </c>
      <c r="L31" s="3">
        <f>SQRT(($G$18-G19)^2+($H$18-H19)^2)</f>
        <v>0.93765877323024438</v>
      </c>
      <c r="U31" s="1" t="s">
        <v>6</v>
      </c>
      <c r="V31" s="3">
        <f>K44</f>
        <v>2.1004563832846799</v>
      </c>
      <c r="W31" s="3">
        <f>M44</f>
        <v>2.8955928340057198</v>
      </c>
      <c r="AD31" s="7" t="s">
        <v>19</v>
      </c>
      <c r="AE31" s="3">
        <f>AVERAGE(V43,V46)</f>
        <v>1.3932257594449591</v>
      </c>
      <c r="AF31" s="3">
        <f>AVERAGE(W43,W46)</f>
        <v>1.612696408322237</v>
      </c>
      <c r="AK31" s="7" t="s">
        <v>20</v>
      </c>
      <c r="AL31" s="3">
        <f>AVERAGE(AE44,AG44)</f>
        <v>2.3940321224282135</v>
      </c>
      <c r="AM31" s="3">
        <f>AF44</f>
        <v>2.4472356482979611</v>
      </c>
    </row>
    <row r="32" spans="6:40" ht="15.6" thickBot="1" x14ac:dyDescent="0.35">
      <c r="J32" s="1" t="s">
        <v>6</v>
      </c>
      <c r="K32" s="3">
        <f>SQRT(($G$17-G20)^2+($H$17-H20)^2)</f>
        <v>2.1004563832846799</v>
      </c>
      <c r="L32" s="3">
        <f t="shared" ref="L32:L37" si="2">SQRT(($G$18-G20)^2+($H$18-H20)^2)</f>
        <v>2.0868735495410253</v>
      </c>
      <c r="M32" s="3">
        <f>SQRT(($G$19-G20)^2+($H$19-H20)^2)</f>
        <v>2.8955928340057198</v>
      </c>
      <c r="U32" s="1" t="s">
        <v>7</v>
      </c>
      <c r="V32" s="3">
        <f>K45</f>
        <v>1.0663202344267211</v>
      </c>
      <c r="W32" s="3">
        <f>M45</f>
        <v>2.2628205984442959</v>
      </c>
      <c r="X32" s="3">
        <f>N45</f>
        <v>1.531317835685422</v>
      </c>
      <c r="AD32" s="7" t="s">
        <v>17</v>
      </c>
      <c r="AE32" s="3">
        <f>V44</f>
        <v>2.6996538974823459</v>
      </c>
      <c r="AF32" s="3">
        <f>W44</f>
        <v>2.0005306727939041</v>
      </c>
      <c r="AG32" s="3">
        <f>AVERAGE(X44,Y46)</f>
        <v>1.3170068450697408</v>
      </c>
    </row>
    <row r="33" spans="10:45" ht="15.6" thickBot="1" x14ac:dyDescent="0.35">
      <c r="J33" s="1" t="s">
        <v>7</v>
      </c>
      <c r="K33" s="3">
        <f t="shared" ref="K33:K37" si="3">SQRT(($G$17-G21)^2+($H$17-H21)^2)</f>
        <v>1.0663202344267211</v>
      </c>
      <c r="L33" s="3">
        <f t="shared" si="2"/>
        <v>1.919376421968098</v>
      </c>
      <c r="M33" s="3">
        <f t="shared" ref="M33:M37" si="4">SQRT(($G$19-G21)^2+($H$19-H21)^2)</f>
        <v>2.2628205984442959</v>
      </c>
      <c r="N33" s="3">
        <f>SQRT(($G$20-G21)^2+($H$20-H21)^2)</f>
        <v>1.531317835685422</v>
      </c>
      <c r="U33" s="7" t="s">
        <v>17</v>
      </c>
      <c r="V33" s="3">
        <f>AVERAGE(K42,K46)</f>
        <v>2.6996538974823459</v>
      </c>
      <c r="W33" s="3">
        <f>AVERAGE(L43,M46)</f>
        <v>0.97546347116468468</v>
      </c>
      <c r="X33" s="3">
        <f>AVERAGE(L44,N46)</f>
        <v>2.0005306727939041</v>
      </c>
      <c r="Y33" s="3">
        <f>AVERAGE(L45,O46)</f>
        <v>1.6373305254676906</v>
      </c>
      <c r="AD33" s="7" t="s">
        <v>18</v>
      </c>
      <c r="AE33" s="3">
        <f>V45</f>
        <v>3.459617213874405</v>
      </c>
      <c r="AF33" s="3">
        <f>W45</f>
        <v>2.8939406238020178</v>
      </c>
      <c r="AG33" s="3">
        <f>AVERAGE(X45,Z46)</f>
        <v>2.0998505332863617</v>
      </c>
      <c r="AH33" s="6">
        <f>Y45</f>
        <v>1.0069101294561935</v>
      </c>
    </row>
    <row r="34" spans="10:45" ht="15.6" thickBot="1" x14ac:dyDescent="0.35">
      <c r="J34" s="1" t="s">
        <v>8</v>
      </c>
      <c r="K34" s="3">
        <f t="shared" si="3"/>
        <v>3.5667194325543305</v>
      </c>
      <c r="L34" s="3">
        <f t="shared" si="2"/>
        <v>0.63695023349351843</v>
      </c>
      <c r="M34" s="3">
        <f t="shared" si="4"/>
        <v>0.76907660528314725</v>
      </c>
      <c r="N34" s="3">
        <f t="shared" ref="N34:N37" si="5">SQRT(($G$20-G22)^2+($H$20-H22)^2)</f>
        <v>2.6995198071350255</v>
      </c>
      <c r="O34" s="3">
        <f>SQRT(($G$21-G22)^2+($H$21-H22)^2)</f>
        <v>2.5052592789629209</v>
      </c>
      <c r="U34" s="7" t="s">
        <v>16</v>
      </c>
      <c r="V34" s="3">
        <f>K47</f>
        <v>3.6542287649580603</v>
      </c>
      <c r="W34" s="6">
        <f>M47</f>
        <v>0.67220616599925831</v>
      </c>
      <c r="X34" s="3">
        <f>N47</f>
        <v>2.8922884135983162</v>
      </c>
      <c r="Y34" s="3">
        <f>O47</f>
        <v>2.604467282844749</v>
      </c>
      <c r="Z34" s="3">
        <f>AVERAGE(L47,P47)</f>
        <v>1.0383567877477025</v>
      </c>
      <c r="AA34" s="3"/>
      <c r="AL34" t="s">
        <v>22</v>
      </c>
      <c r="AM34" t="s">
        <v>20</v>
      </c>
    </row>
    <row r="35" spans="10:45" ht="15.6" thickBot="1" x14ac:dyDescent="0.35">
      <c r="J35" s="1" t="s">
        <v>9</v>
      </c>
      <c r="K35" s="3">
        <f t="shared" si="3"/>
        <v>2.4136111385698729</v>
      </c>
      <c r="L35" s="3">
        <f t="shared" si="2"/>
        <v>0.62271345421771651</v>
      </c>
      <c r="M35" s="3">
        <f t="shared" si="4"/>
        <v>1.013268169099125</v>
      </c>
      <c r="N35" s="3">
        <f t="shared" si="5"/>
        <v>1.914187796046783</v>
      </c>
      <c r="O35" s="3">
        <f t="shared" ref="O35:O37" si="6">SQRT(($G$21-G23)^2+($H$21-H23)^2)</f>
        <v>1.3552846289672835</v>
      </c>
      <c r="P35" s="3">
        <f>SQRT(($G$22-G23)^2+($H$22-H23)^2)</f>
        <v>1.1536149079247209</v>
      </c>
      <c r="U35" s="1" t="s">
        <v>11</v>
      </c>
      <c r="V35" s="3">
        <f>K48</f>
        <v>1.7201312844631971</v>
      </c>
      <c r="W35" s="3">
        <f>M48</f>
        <v>1.5923755837337956</v>
      </c>
      <c r="X35" s="3">
        <f>N48</f>
        <v>1.6940749809590521</v>
      </c>
      <c r="Y35" s="3">
        <f>O48</f>
        <v>0.67521009382559039</v>
      </c>
      <c r="Z35" s="3">
        <f>AVERAGE(L48,P48)</f>
        <v>0.99668316467179097</v>
      </c>
      <c r="AA35" s="3">
        <f>Q48</f>
        <v>1.9397386681226061</v>
      </c>
      <c r="AK35" t="s">
        <v>22</v>
      </c>
    </row>
    <row r="36" spans="10:45" ht="15.6" thickBot="1" x14ac:dyDescent="0.35">
      <c r="J36" s="1" t="s">
        <v>10</v>
      </c>
      <c r="K36" s="3">
        <f t="shared" si="3"/>
        <v>3.7417380973617895</v>
      </c>
      <c r="L36" s="3">
        <f t="shared" si="2"/>
        <v>0.99859738720997615</v>
      </c>
      <c r="M36" s="3">
        <f t="shared" si="4"/>
        <v>0.57533572671536937</v>
      </c>
      <c r="N36" s="3">
        <f t="shared" si="5"/>
        <v>3.0850570200616074</v>
      </c>
      <c r="O36" s="3">
        <f t="shared" si="6"/>
        <v>2.7036752867265776</v>
      </c>
      <c r="P36" s="6">
        <f t="shared" ref="P36:P37" si="7">SQRT(($G$22-G24)^2+($H$22-H24)^2)</f>
        <v>0.45656196099563551</v>
      </c>
      <c r="Q36" s="3">
        <f>SQRT(($G$23-G24)^2+($H$23-H24)^2)</f>
        <v>1.3642646223625947</v>
      </c>
      <c r="AK36" t="s">
        <v>20</v>
      </c>
      <c r="AL36" s="6">
        <f>AVERAGE(AL31,AM31)</f>
        <v>2.4206338853630873</v>
      </c>
    </row>
    <row r="37" spans="10:45" ht="15.6" thickBot="1" x14ac:dyDescent="0.35">
      <c r="J37" s="1" t="s">
        <v>11</v>
      </c>
      <c r="K37" s="3">
        <f t="shared" si="3"/>
        <v>1.7201312844631971</v>
      </c>
      <c r="L37" s="3">
        <f t="shared" si="2"/>
        <v>1.2966445539407019</v>
      </c>
      <c r="M37" s="3">
        <f t="shared" si="4"/>
        <v>1.5923755837337956</v>
      </c>
      <c r="N37" s="3">
        <f t="shared" si="5"/>
        <v>1.6940749809590521</v>
      </c>
      <c r="O37" s="3">
        <f t="shared" si="6"/>
        <v>0.67521009382559039</v>
      </c>
      <c r="P37" s="3">
        <f t="shared" si="7"/>
        <v>1.8498891720261303</v>
      </c>
      <c r="Q37" s="3">
        <f>SQRT(($G$23-G25)^2+($H$23-H25)^2)</f>
        <v>0.69672177540288005</v>
      </c>
      <c r="R37" s="3">
        <f>SQRT(($G$24-G25)^2+($H$24-H25)^2)</f>
        <v>2.0295881642190818</v>
      </c>
    </row>
    <row r="38" spans="10:45" ht="46.2" thickBot="1" x14ac:dyDescent="0.35">
      <c r="AR38" s="8" t="s">
        <v>23</v>
      </c>
      <c r="AS38" s="8" t="s">
        <v>24</v>
      </c>
    </row>
    <row r="39" spans="10:45" ht="46.2" thickBot="1" x14ac:dyDescent="0.35">
      <c r="AR39" s="8" t="s">
        <v>25</v>
      </c>
      <c r="AS39" s="9" t="s">
        <v>26</v>
      </c>
    </row>
    <row r="40" spans="10:45" ht="15.6" thickBot="1" x14ac:dyDescent="0.35">
      <c r="K40" s="4" t="s">
        <v>3</v>
      </c>
      <c r="L40" s="1" t="s">
        <v>4</v>
      </c>
      <c r="M40" s="1" t="s">
        <v>5</v>
      </c>
      <c r="N40" s="1" t="s">
        <v>6</v>
      </c>
      <c r="O40" s="1" t="s">
        <v>7</v>
      </c>
      <c r="P40" s="1" t="s">
        <v>9</v>
      </c>
      <c r="Q40" s="7" t="s">
        <v>16</v>
      </c>
      <c r="R40" s="1" t="s">
        <v>11</v>
      </c>
      <c r="V40" s="4" t="s">
        <v>3</v>
      </c>
      <c r="W40" s="1" t="s">
        <v>6</v>
      </c>
      <c r="X40" s="1" t="s">
        <v>7</v>
      </c>
      <c r="Y40" s="7" t="s">
        <v>17</v>
      </c>
      <c r="Z40" s="7" t="s">
        <v>18</v>
      </c>
      <c r="AA40" s="1" t="s">
        <v>11</v>
      </c>
      <c r="AE40" s="1" t="s">
        <v>3</v>
      </c>
      <c r="AF40" s="1" t="s">
        <v>6</v>
      </c>
      <c r="AG40" s="7" t="s">
        <v>19</v>
      </c>
      <c r="AH40" s="7" t="s">
        <v>20</v>
      </c>
    </row>
    <row r="41" spans="10:45" ht="15.6" thickBot="1" x14ac:dyDescent="0.35">
      <c r="J41" s="1" t="s">
        <v>3</v>
      </c>
      <c r="K41" s="3"/>
      <c r="U41" s="1" t="s">
        <v>3</v>
      </c>
      <c r="V41" s="3"/>
      <c r="AD41" s="1" t="s">
        <v>3</v>
      </c>
    </row>
    <row r="42" spans="10:45" ht="15.6" thickBot="1" x14ac:dyDescent="0.35">
      <c r="J42" s="1" t="s">
        <v>4</v>
      </c>
      <c r="K42" s="3">
        <f t="shared" ref="K42:L45" si="8">K30</f>
        <v>2.9856966563948188</v>
      </c>
      <c r="U42" s="1" t="s">
        <v>6</v>
      </c>
      <c r="V42" s="3">
        <f>V31</f>
        <v>2.1004563832846799</v>
      </c>
      <c r="AD42" s="1" t="s">
        <v>6</v>
      </c>
      <c r="AE42" s="3">
        <f>AE30</f>
        <v>2.1004563832846799</v>
      </c>
    </row>
    <row r="43" spans="10:45" ht="15.6" thickBot="1" x14ac:dyDescent="0.35">
      <c r="J43" s="1" t="s">
        <v>5</v>
      </c>
      <c r="K43" s="3">
        <f t="shared" si="8"/>
        <v>3.2650056627907502</v>
      </c>
      <c r="L43" s="3">
        <f t="shared" si="8"/>
        <v>0.93765877323024438</v>
      </c>
      <c r="U43" s="1" t="s">
        <v>7</v>
      </c>
      <c r="V43" s="3">
        <f>V32</f>
        <v>1.0663202344267211</v>
      </c>
      <c r="W43" s="3">
        <f>X32</f>
        <v>1.531317835685422</v>
      </c>
      <c r="AD43" s="7" t="s">
        <v>19</v>
      </c>
      <c r="AE43" s="6">
        <f>AE31</f>
        <v>1.3932257594449591</v>
      </c>
      <c r="AF43" s="3">
        <f>AF31</f>
        <v>1.612696408322237</v>
      </c>
    </row>
    <row r="44" spans="10:45" ht="15.6" thickBot="1" x14ac:dyDescent="0.35">
      <c r="J44" s="1" t="s">
        <v>6</v>
      </c>
      <c r="K44" s="3">
        <f t="shared" si="8"/>
        <v>2.1004563832846799</v>
      </c>
      <c r="L44" s="3">
        <f t="shared" ref="L44:M44" si="9">L32</f>
        <v>2.0868735495410253</v>
      </c>
      <c r="M44" s="3">
        <f t="shared" si="9"/>
        <v>2.8955928340057198</v>
      </c>
      <c r="U44" s="7" t="s">
        <v>17</v>
      </c>
      <c r="V44" s="3">
        <f>V33</f>
        <v>2.6996538974823459</v>
      </c>
      <c r="W44" s="3">
        <f>X33</f>
        <v>2.0005306727939041</v>
      </c>
      <c r="X44" s="3">
        <f>Y33</f>
        <v>1.6373305254676906</v>
      </c>
      <c r="AD44" s="7" t="s">
        <v>20</v>
      </c>
      <c r="AE44" s="3">
        <f>AVERAGE(AE32,AE33)</f>
        <v>3.0796355556783754</v>
      </c>
      <c r="AF44" s="3">
        <f>AVERAGE(AF32,AF33)</f>
        <v>2.4472356482979611</v>
      </c>
      <c r="AG44" s="3">
        <f>AVERAGE(AG32,AG33)</f>
        <v>1.7084286891780511</v>
      </c>
    </row>
    <row r="45" spans="10:45" ht="15.6" thickBot="1" x14ac:dyDescent="0.35">
      <c r="J45" s="1" t="s">
        <v>7</v>
      </c>
      <c r="K45" s="3">
        <f t="shared" si="8"/>
        <v>1.0663202344267211</v>
      </c>
      <c r="L45" s="3">
        <f t="shared" ref="L45:N45" si="10">L33</f>
        <v>1.919376421968098</v>
      </c>
      <c r="M45" s="3">
        <f t="shared" si="10"/>
        <v>2.2628205984442959</v>
      </c>
      <c r="N45" s="3">
        <f t="shared" si="10"/>
        <v>1.531317835685422</v>
      </c>
      <c r="U45" s="7" t="s">
        <v>18</v>
      </c>
      <c r="V45" s="3">
        <f>AVERAGE(V30,V34)</f>
        <v>3.459617213874405</v>
      </c>
      <c r="W45" s="3">
        <f>AVERAGE(W31,X34)</f>
        <v>2.8939406238020178</v>
      </c>
      <c r="X45" s="3">
        <f>AVERAGE(W32,Y34)</f>
        <v>2.4336439406445223</v>
      </c>
      <c r="Y45" s="3">
        <f>AVERAGE(W33,Z34)</f>
        <v>1.0069101294561935</v>
      </c>
      <c r="Z45" s="3"/>
    </row>
    <row r="46" spans="10:45" ht="15.6" thickBot="1" x14ac:dyDescent="0.35">
      <c r="J46" s="1" t="s">
        <v>9</v>
      </c>
      <c r="K46" s="3">
        <f>K35</f>
        <v>2.4136111385698729</v>
      </c>
      <c r="L46" s="6">
        <f>L35</f>
        <v>0.62271345421771651</v>
      </c>
      <c r="M46" s="3">
        <f>M35</f>
        <v>1.013268169099125</v>
      </c>
      <c r="N46" s="3">
        <f>N35</f>
        <v>1.914187796046783</v>
      </c>
      <c r="O46" s="3">
        <f>O35</f>
        <v>1.3552846289672835</v>
      </c>
      <c r="U46" s="1" t="s">
        <v>11</v>
      </c>
      <c r="V46" s="3">
        <f>V35</f>
        <v>1.7201312844631971</v>
      </c>
      <c r="W46" s="3">
        <f>X35</f>
        <v>1.6940749809590521</v>
      </c>
      <c r="X46" s="6">
        <f>Y35</f>
        <v>0.67521009382559039</v>
      </c>
      <c r="Y46" s="3">
        <f>Z35</f>
        <v>0.99668316467179097</v>
      </c>
      <c r="Z46" s="3">
        <f>AVERAGE(W35,AA35)</f>
        <v>1.7660571259282007</v>
      </c>
    </row>
    <row r="47" spans="10:45" ht="15.6" thickBot="1" x14ac:dyDescent="0.35">
      <c r="J47" s="7" t="s">
        <v>16</v>
      </c>
      <c r="K47" s="3">
        <f>(K34+K36)/2</f>
        <v>3.6542287649580603</v>
      </c>
      <c r="L47" s="3">
        <f>(L34+L36)/2</f>
        <v>0.81777381035174734</v>
      </c>
      <c r="M47" s="3">
        <f>(M34+M36)/2</f>
        <v>0.67220616599925831</v>
      </c>
      <c r="N47" s="3">
        <f>(N34+N36)/2</f>
        <v>2.8922884135983162</v>
      </c>
      <c r="O47" s="3">
        <f>(O34+O36)/2</f>
        <v>2.604467282844749</v>
      </c>
      <c r="P47" s="3">
        <f>(P35+Q36)/2</f>
        <v>1.2589397651436578</v>
      </c>
      <c r="Q47" s="3"/>
    </row>
    <row r="48" spans="10:45" ht="15.6" thickBot="1" x14ac:dyDescent="0.35">
      <c r="J48" s="1" t="s">
        <v>11</v>
      </c>
      <c r="K48" s="3">
        <f>K37</f>
        <v>1.7201312844631971</v>
      </c>
      <c r="L48" s="3">
        <f>L37</f>
        <v>1.2966445539407019</v>
      </c>
      <c r="M48" s="3">
        <f>M37</f>
        <v>1.5923755837337956</v>
      </c>
      <c r="N48" s="3">
        <f>N37</f>
        <v>1.6940749809590521</v>
      </c>
      <c r="O48" s="3">
        <f>O37</f>
        <v>0.67521009382559039</v>
      </c>
      <c r="P48" s="3">
        <f>Q37</f>
        <v>0.69672177540288005</v>
      </c>
      <c r="Q48" s="3">
        <f>(P37+R37)/2</f>
        <v>1.9397386681226061</v>
      </c>
    </row>
    <row r="49" spans="18:18" x14ac:dyDescent="0.3">
      <c r="R49" s="3"/>
    </row>
    <row r="66" spans="10:15" ht="15" thickBot="1" x14ac:dyDescent="0.35"/>
    <row r="67" spans="10:15" ht="15.6" thickBot="1" x14ac:dyDescent="0.35">
      <c r="K67" s="4" t="s">
        <v>3</v>
      </c>
      <c r="L67" s="1" t="s">
        <v>6</v>
      </c>
      <c r="M67" s="1" t="s">
        <v>17</v>
      </c>
      <c r="N67" s="1" t="s">
        <v>18</v>
      </c>
      <c r="O67" s="1" t="s">
        <v>19</v>
      </c>
    </row>
    <row r="68" spans="10:15" ht="15.6" thickBot="1" x14ac:dyDescent="0.35">
      <c r="J68" s="1" t="s">
        <v>3</v>
      </c>
      <c r="K68" s="3"/>
    </row>
    <row r="69" spans="10:15" ht="15.6" thickBot="1" x14ac:dyDescent="0.35">
      <c r="J69" s="1" t="s">
        <v>6</v>
      </c>
      <c r="K69" s="3">
        <f>V42</f>
        <v>2.1004563832846799</v>
      </c>
    </row>
    <row r="70" spans="10:15" ht="15.6" thickBot="1" x14ac:dyDescent="0.35">
      <c r="J70" s="1" t="s">
        <v>17</v>
      </c>
      <c r="K70" s="3">
        <f>V44</f>
        <v>2.6996538974823459</v>
      </c>
      <c r="L70" s="3">
        <f>W44</f>
        <v>2.0005306727939041</v>
      </c>
    </row>
    <row r="71" spans="10:15" ht="15.6" thickBot="1" x14ac:dyDescent="0.35">
      <c r="J71" s="1" t="s">
        <v>18</v>
      </c>
      <c r="K71" s="3">
        <f>AVERAGE(V41,V45)</f>
        <v>3.459617213874405</v>
      </c>
      <c r="L71" s="3">
        <f>W45</f>
        <v>2.8939406238020178</v>
      </c>
      <c r="M71" s="3">
        <f>Y45</f>
        <v>1.0069101294561935</v>
      </c>
      <c r="N71" s="3"/>
    </row>
    <row r="72" spans="10:15" ht="15.6" thickBot="1" x14ac:dyDescent="0.35">
      <c r="J72" s="1" t="s">
        <v>19</v>
      </c>
      <c r="K72" s="3">
        <f>AVERAGE(V43,V46)</f>
        <v>1.3932257594449591</v>
      </c>
      <c r="L72" s="3">
        <f>AVERAGE(W43,W46)</f>
        <v>1.612696408322237</v>
      </c>
      <c r="M72" s="3">
        <f>AVERAGE(X44,Y46)</f>
        <v>1.3170068450697408</v>
      </c>
      <c r="N72" s="3">
        <f>AVERAGE(Z46,X45)</f>
        <v>2.0998505332863617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Ferreira Netto</dc:creator>
  <cp:lastModifiedBy>João Ferreira Netto</cp:lastModifiedBy>
  <dcterms:created xsi:type="dcterms:W3CDTF">2019-08-27T11:56:16Z</dcterms:created>
  <dcterms:modified xsi:type="dcterms:W3CDTF">2020-09-08T14:26:31Z</dcterms:modified>
</cp:coreProperties>
</file>