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4194BFC-69D3-43FA-B7A1-68B98040E40B}" xr6:coauthVersionLast="45" xr6:coauthVersionMax="45" xr10:uidLastSave="{00000000-0000-0000-0000-000000000000}"/>
  <bookViews>
    <workbookView xWindow="-120" yWindow="-120" windowWidth="20730" windowHeight="11160" xr2:uid="{378D2A51-0502-4067-B6EF-33B2397E224A}"/>
  </bookViews>
  <sheets>
    <sheet name="Exercício 12" sheetId="1" r:id="rId1"/>
    <sheet name="Exercício 13" sheetId="2" r:id="rId2"/>
    <sheet name="Exercício 14" sheetId="3" r:id="rId3"/>
    <sheet name="Exercício 17" sheetId="4" r:id="rId4"/>
    <sheet name="Exercício 18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5" l="1"/>
  <c r="L3" i="5"/>
  <c r="L2" i="5"/>
  <c r="B10" i="5"/>
  <c r="G5" i="5"/>
  <c r="H4" i="5" s="1"/>
  <c r="K4" i="5"/>
  <c r="M4" i="5" s="1"/>
  <c r="N4" i="5" s="1"/>
  <c r="K3" i="5"/>
  <c r="H3" i="5"/>
  <c r="K2" i="5"/>
  <c r="H2" i="5"/>
  <c r="K4" i="4"/>
  <c r="K3" i="4"/>
  <c r="K2" i="4"/>
  <c r="H3" i="4"/>
  <c r="H4" i="4"/>
  <c r="H2" i="4"/>
  <c r="G5" i="4"/>
  <c r="B10" i="4"/>
  <c r="L4" i="4" s="1"/>
  <c r="D8" i="3"/>
  <c r="D5" i="3"/>
  <c r="D6" i="3"/>
  <c r="D4" i="3"/>
  <c r="D2" i="3"/>
  <c r="C8" i="3"/>
  <c r="C9" i="3" s="1"/>
  <c r="C4" i="3"/>
  <c r="C5" i="3"/>
  <c r="C6" i="3"/>
  <c r="C2" i="3"/>
  <c r="D9" i="3"/>
  <c r="B10" i="3"/>
  <c r="B9" i="3"/>
  <c r="H4" i="2"/>
  <c r="H5" i="2"/>
  <c r="H6" i="2"/>
  <c r="H7" i="2"/>
  <c r="H3" i="2"/>
  <c r="G3" i="2"/>
  <c r="G4" i="2" s="1"/>
  <c r="D11" i="2"/>
  <c r="D12" i="2"/>
  <c r="D14" i="2" s="1"/>
  <c r="D16" i="2" s="1"/>
  <c r="D18" i="2" s="1"/>
  <c r="B6" i="2"/>
  <c r="V6" i="1"/>
  <c r="V7" i="1"/>
  <c r="V8" i="1"/>
  <c r="V9" i="1"/>
  <c r="V5" i="1"/>
  <c r="U6" i="1"/>
  <c r="U9" i="1" s="1"/>
  <c r="D12" i="1"/>
  <c r="D14" i="1" s="1"/>
  <c r="D16" i="1" s="1"/>
  <c r="D18" i="1" s="1"/>
  <c r="C9" i="1"/>
  <c r="B6" i="1"/>
  <c r="M3" i="5" l="1"/>
  <c r="N3" i="5" s="1"/>
  <c r="M2" i="5"/>
  <c r="N2" i="5" s="1"/>
  <c r="M4" i="4"/>
  <c r="N4" i="4" s="1"/>
  <c r="L2" i="4"/>
  <c r="M2" i="4" s="1"/>
  <c r="N2" i="4" s="1"/>
  <c r="L3" i="4"/>
  <c r="M3" i="4" s="1"/>
  <c r="N3" i="4" s="1"/>
  <c r="D10" i="3"/>
  <c r="C10" i="3"/>
  <c r="G7" i="2"/>
</calcChain>
</file>

<file path=xl/sharedStrings.xml><?xml version="1.0" encoding="utf-8"?>
<sst xmlns="http://schemas.openxmlformats.org/spreadsheetml/2006/main" count="135" uniqueCount="68">
  <si>
    <t>Estoque inicial de produtos em fabricação, 1 de janeiro</t>
  </si>
  <si>
    <t>Custo de produção durante o ano</t>
  </si>
  <si>
    <t>Materiais diretos</t>
  </si>
  <si>
    <t>Estoque inicial, 1 de janeiro</t>
  </si>
  <si>
    <t>(+) Compras</t>
  </si>
  <si>
    <t>(=) Materiais diretos disponíveis</t>
  </si>
  <si>
    <t>(-) Estoque final de materiais diretos, 31 de dezembro</t>
  </si>
  <si>
    <t>(=) Materiais diretos utilizados na produção</t>
  </si>
  <si>
    <t>(+) Mão-de-obra direta</t>
  </si>
  <si>
    <t>(+) Custos indiretos de fabricação</t>
  </si>
  <si>
    <t>(=) Custos de produção incorridos durante o ano</t>
  </si>
  <si>
    <t>Custo total dos produtos em fabricação durante o ano</t>
  </si>
  <si>
    <t>(-) Estoque final de produtos em fabricação, 31 de dezembro</t>
  </si>
  <si>
    <t>(=) Custo dos produtos fabricados durante o ano</t>
  </si>
  <si>
    <t>(+) Estoque inicial de produtos acabados, 1 de janeiro</t>
  </si>
  <si>
    <t>(=) Produtos acabados disponíveis para venda</t>
  </si>
  <si>
    <t>(-) Estoque final de produtos acabados, 31 de dezembro</t>
  </si>
  <si>
    <t>(=) Custo dos produtos vendidos</t>
  </si>
  <si>
    <t>Estoque de Materiais Diretos</t>
  </si>
  <si>
    <t>X</t>
  </si>
  <si>
    <t>Estoque de Produtos em Fabricação</t>
  </si>
  <si>
    <t>Estoque de Produtos Acabados</t>
  </si>
  <si>
    <t>Receitas</t>
  </si>
  <si>
    <t>(-) CPV</t>
  </si>
  <si>
    <t>(=) Lucro Bruto</t>
  </si>
  <si>
    <t>(-) Despesas Gerais</t>
  </si>
  <si>
    <t>(-) Despesas c/ Vendas</t>
  </si>
  <si>
    <t>(=) Lucro Operacional</t>
  </si>
  <si>
    <t>DRE</t>
  </si>
  <si>
    <t>R$</t>
  </si>
  <si>
    <t>% Receitas</t>
  </si>
  <si>
    <t>-</t>
  </si>
  <si>
    <t>Margem Bruta</t>
  </si>
  <si>
    <t>Margem Operacional</t>
  </si>
  <si>
    <t>Receita de Vendas</t>
  </si>
  <si>
    <t>Custos</t>
  </si>
  <si>
    <t>Alimentos</t>
  </si>
  <si>
    <t>Mão-de-Obra</t>
  </si>
  <si>
    <t>Água e energia elétrica</t>
  </si>
  <si>
    <t>Aluguel</t>
  </si>
  <si>
    <t>Outros</t>
  </si>
  <si>
    <t>Total dos Custos</t>
  </si>
  <si>
    <t>Contas</t>
  </si>
  <si>
    <t>Resultado operacional</t>
  </si>
  <si>
    <t>Situação 1</t>
  </si>
  <si>
    <t>Situação 2</t>
  </si>
  <si>
    <t>Situação Corrente</t>
  </si>
  <si>
    <t>Custos diretos</t>
  </si>
  <si>
    <t>Mão-de-obra indireta</t>
  </si>
  <si>
    <t>Mão-de-Obra Direta</t>
  </si>
  <si>
    <t>Outros custos diretos</t>
  </si>
  <si>
    <t>Poduto M</t>
  </si>
  <si>
    <t>Produto W</t>
  </si>
  <si>
    <t>Produto Z</t>
  </si>
  <si>
    <t>Quantidades fabricadas</t>
  </si>
  <si>
    <t>Custos indiretos</t>
  </si>
  <si>
    <t>Outros custos indiretos</t>
  </si>
  <si>
    <t>Total dos custos indiretos</t>
  </si>
  <si>
    <t>MOD</t>
  </si>
  <si>
    <t>Produto M</t>
  </si>
  <si>
    <t>Total</t>
  </si>
  <si>
    <t>%</t>
  </si>
  <si>
    <t>Rateio dos custos Indiretos</t>
  </si>
  <si>
    <t>Custos Diretos</t>
  </si>
  <si>
    <t>Custos Indiretos</t>
  </si>
  <si>
    <t>Custos Totais</t>
  </si>
  <si>
    <t>Custos Unitários</t>
  </si>
  <si>
    <t>Quantidades Fabricadas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</si>
</sst>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5" formatCode="0.0000%"/>
    <numFmt numFmtId="176" formatCode="#,##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/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4" fontId="2" fillId="0" borderId="0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2" fillId="0" borderId="6" xfId="0" applyFont="1" applyBorder="1"/>
    <xf numFmtId="4" fontId="2" fillId="0" borderId="7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12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10" fontId="2" fillId="0" borderId="14" xfId="1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3" xfId="0" applyFont="1" applyBorder="1"/>
    <xf numFmtId="10" fontId="3" fillId="0" borderId="14" xfId="1" applyNumberFormat="1" applyFont="1" applyBorder="1" applyAlignment="1">
      <alignment horizontal="center"/>
    </xf>
    <xf numFmtId="0" fontId="3" fillId="0" borderId="0" xfId="0" applyFont="1"/>
    <xf numFmtId="0" fontId="3" fillId="0" borderId="15" xfId="0" applyFont="1" applyBorder="1"/>
    <xf numFmtId="10" fontId="3" fillId="0" borderId="17" xfId="1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10" fontId="0" fillId="0" borderId="0" xfId="1" applyNumberFormat="1" applyFont="1" applyAlignment="1">
      <alignment horizontal="center"/>
    </xf>
    <xf numFmtId="3" fontId="0" fillId="0" borderId="0" xfId="0" applyNumberFormat="1"/>
    <xf numFmtId="3" fontId="2" fillId="0" borderId="13" xfId="0" applyNumberFormat="1" applyFont="1" applyBorder="1"/>
    <xf numFmtId="3" fontId="2" fillId="0" borderId="14" xfId="0" applyNumberFormat="1" applyFont="1" applyBorder="1" applyAlignment="1">
      <alignment horizontal="center"/>
    </xf>
    <xf numFmtId="3" fontId="5" fillId="0" borderId="15" xfId="0" applyNumberFormat="1" applyFont="1" applyBorder="1"/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0" fillId="0" borderId="17" xfId="0" applyBorder="1"/>
    <xf numFmtId="3" fontId="0" fillId="0" borderId="9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175" fontId="0" fillId="0" borderId="14" xfId="1" applyNumberFormat="1" applyFont="1" applyBorder="1"/>
    <xf numFmtId="176" fontId="0" fillId="0" borderId="14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3</xdr:row>
      <xdr:rowOff>133350</xdr:rowOff>
    </xdr:from>
    <xdr:to>
      <xdr:col>8</xdr:col>
      <xdr:colOff>485775</xdr:colOff>
      <xdr:row>3</xdr:row>
      <xdr:rowOff>142875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71F517CF-6747-49A3-8DF2-7B700DC8529B}"/>
            </a:ext>
          </a:extLst>
        </xdr:cNvPr>
        <xdr:cNvCxnSpPr/>
      </xdr:nvCxnSpPr>
      <xdr:spPr>
        <a:xfrm flipV="1">
          <a:off x="7620000" y="733425"/>
          <a:ext cx="17145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152400</xdr:colOff>
      <xdr:row>3</xdr:row>
      <xdr:rowOff>142875</xdr:rowOff>
    </xdr:from>
    <xdr:to>
      <xdr:col>7</xdr:col>
      <xdr:colOff>180975</xdr:colOff>
      <xdr:row>10</xdr:row>
      <xdr:rowOff>152400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AB22ECDF-039A-4562-8017-4E7435F517C5}"/>
            </a:ext>
          </a:extLst>
        </xdr:cNvPr>
        <xdr:cNvCxnSpPr/>
      </xdr:nvCxnSpPr>
      <xdr:spPr>
        <a:xfrm>
          <a:off x="8391525" y="742950"/>
          <a:ext cx="28575" cy="1409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3</xdr:row>
      <xdr:rowOff>171450</xdr:rowOff>
    </xdr:from>
    <xdr:to>
      <xdr:col>8</xdr:col>
      <xdr:colOff>438150</xdr:colOff>
      <xdr:row>5</xdr:row>
      <xdr:rowOff>9525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377CFD59-68C8-40DA-81C6-61C33CC5BF5A}"/>
            </a:ext>
          </a:extLst>
        </xdr:cNvPr>
        <xdr:cNvSpPr txBox="1"/>
      </xdr:nvSpPr>
      <xdr:spPr>
        <a:xfrm>
          <a:off x="8467725" y="771525"/>
          <a:ext cx="81915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205.000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8</xdr:col>
      <xdr:colOff>504825</xdr:colOff>
      <xdr:row>8</xdr:row>
      <xdr:rowOff>19050</xdr:rowOff>
    </xdr:to>
    <xdr:cxnSp macro="">
      <xdr:nvCxnSpPr>
        <xdr:cNvPr id="10" name="Conector reto 9">
          <a:extLst>
            <a:ext uri="{FF2B5EF4-FFF2-40B4-BE49-F238E27FC236}">
              <a16:creationId xmlns:a16="http://schemas.microsoft.com/office/drawing/2014/main" id="{6ACF3977-036B-4147-A508-FD6BBA7B837F}"/>
            </a:ext>
          </a:extLst>
        </xdr:cNvPr>
        <xdr:cNvCxnSpPr/>
      </xdr:nvCxnSpPr>
      <xdr:spPr>
        <a:xfrm flipV="1">
          <a:off x="7629525" y="1600200"/>
          <a:ext cx="1724025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571500</xdr:colOff>
      <xdr:row>8</xdr:row>
      <xdr:rowOff>76200</xdr:rowOff>
    </xdr:from>
    <xdr:to>
      <xdr:col>7</xdr:col>
      <xdr:colOff>171450</xdr:colOff>
      <xdr:row>9</xdr:row>
      <xdr:rowOff>114300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AEE92711-EBDD-4A15-BBB5-687896B55D2D}"/>
            </a:ext>
          </a:extLst>
        </xdr:cNvPr>
        <xdr:cNvSpPr txBox="1"/>
      </xdr:nvSpPr>
      <xdr:spPr>
        <a:xfrm>
          <a:off x="7591425" y="1676400"/>
          <a:ext cx="81915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95.000</a:t>
          </a:r>
        </a:p>
      </xdr:txBody>
    </xdr:sp>
    <xdr:clientData/>
  </xdr:twoCellAnchor>
  <xdr:twoCellAnchor>
    <xdr:from>
      <xdr:col>10</xdr:col>
      <xdr:colOff>314325</xdr:colOff>
      <xdr:row>3</xdr:row>
      <xdr:rowOff>133350</xdr:rowOff>
    </xdr:from>
    <xdr:to>
      <xdr:col>13</xdr:col>
      <xdr:colOff>200025</xdr:colOff>
      <xdr:row>3</xdr:row>
      <xdr:rowOff>142875</xdr:rowOff>
    </xdr:to>
    <xdr:cxnSp macro="">
      <xdr:nvCxnSpPr>
        <xdr:cNvPr id="14" name="Conector reto 13">
          <a:extLst>
            <a:ext uri="{FF2B5EF4-FFF2-40B4-BE49-F238E27FC236}">
              <a16:creationId xmlns:a16="http://schemas.microsoft.com/office/drawing/2014/main" id="{B534CBD0-22F3-4F0F-9BEB-0753A899B1B8}"/>
            </a:ext>
          </a:extLst>
        </xdr:cNvPr>
        <xdr:cNvCxnSpPr/>
      </xdr:nvCxnSpPr>
      <xdr:spPr>
        <a:xfrm flipV="1">
          <a:off x="10382250" y="733425"/>
          <a:ext cx="17145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504825</xdr:colOff>
      <xdr:row>3</xdr:row>
      <xdr:rowOff>123825</xdr:rowOff>
    </xdr:from>
    <xdr:to>
      <xdr:col>11</xdr:col>
      <xdr:colOff>533400</xdr:colOff>
      <xdr:row>10</xdr:row>
      <xdr:rowOff>133350</xdr:rowOff>
    </xdr:to>
    <xdr:cxnSp macro="">
      <xdr:nvCxnSpPr>
        <xdr:cNvPr id="16" name="Conector reto 15">
          <a:extLst>
            <a:ext uri="{FF2B5EF4-FFF2-40B4-BE49-F238E27FC236}">
              <a16:creationId xmlns:a16="http://schemas.microsoft.com/office/drawing/2014/main" id="{A4862A5F-E9B4-4C72-BA84-B32529487751}"/>
            </a:ext>
          </a:extLst>
        </xdr:cNvPr>
        <xdr:cNvCxnSpPr/>
      </xdr:nvCxnSpPr>
      <xdr:spPr>
        <a:xfrm>
          <a:off x="11182350" y="723900"/>
          <a:ext cx="28575" cy="1409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4</xdr:row>
      <xdr:rowOff>0</xdr:rowOff>
    </xdr:from>
    <xdr:to>
      <xdr:col>11</xdr:col>
      <xdr:colOff>428625</xdr:colOff>
      <xdr:row>5</xdr:row>
      <xdr:rowOff>38100</xdr:rowOff>
    </xdr:to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CDE4C37B-EC19-408B-81F5-1183619D13E0}"/>
            </a:ext>
          </a:extLst>
        </xdr:cNvPr>
        <xdr:cNvSpPr txBox="1"/>
      </xdr:nvSpPr>
      <xdr:spPr>
        <a:xfrm>
          <a:off x="10287000" y="800100"/>
          <a:ext cx="81915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70.000</a:t>
          </a:r>
        </a:p>
      </xdr:txBody>
    </xdr:sp>
    <xdr:clientData/>
  </xdr:twoCellAnchor>
  <xdr:twoCellAnchor>
    <xdr:from>
      <xdr:col>10</xdr:col>
      <xdr:colOff>219075</xdr:colOff>
      <xdr:row>5</xdr:row>
      <xdr:rowOff>38100</xdr:rowOff>
    </xdr:from>
    <xdr:to>
      <xdr:col>11</xdr:col>
      <xdr:colOff>428625</xdr:colOff>
      <xdr:row>6</xdr:row>
      <xdr:rowOff>76200</xdr:rowOff>
    </xdr:to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9186A98D-32CC-45ED-9F78-E9CF2EC4F7E1}"/>
            </a:ext>
          </a:extLst>
        </xdr:cNvPr>
        <xdr:cNvSpPr txBox="1"/>
      </xdr:nvSpPr>
      <xdr:spPr>
        <a:xfrm>
          <a:off x="10287000" y="1038225"/>
          <a:ext cx="81915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205.000</a:t>
          </a:r>
        </a:p>
      </xdr:txBody>
    </xdr:sp>
    <xdr:clientData/>
  </xdr:twoCellAnchor>
  <xdr:twoCellAnchor>
    <xdr:from>
      <xdr:col>8</xdr:col>
      <xdr:colOff>257175</xdr:colOff>
      <xdr:row>4</xdr:row>
      <xdr:rowOff>114300</xdr:rowOff>
    </xdr:from>
    <xdr:to>
      <xdr:col>10</xdr:col>
      <xdr:colOff>219075</xdr:colOff>
      <xdr:row>5</xdr:row>
      <xdr:rowOff>157163</xdr:rowOff>
    </xdr:to>
    <xdr:cxnSp macro="">
      <xdr:nvCxnSpPr>
        <xdr:cNvPr id="22" name="Conector de Seta Reta 21">
          <a:extLst>
            <a:ext uri="{FF2B5EF4-FFF2-40B4-BE49-F238E27FC236}">
              <a16:creationId xmlns:a16="http://schemas.microsoft.com/office/drawing/2014/main" id="{3000C704-58A8-4983-A2D0-FE945CCA4CB8}"/>
            </a:ext>
          </a:extLst>
        </xdr:cNvPr>
        <xdr:cNvCxnSpPr>
          <a:endCxn id="20" idx="1"/>
        </xdr:cNvCxnSpPr>
      </xdr:nvCxnSpPr>
      <xdr:spPr>
        <a:xfrm>
          <a:off x="9105900" y="914400"/>
          <a:ext cx="1181100" cy="24288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552450</xdr:colOff>
      <xdr:row>6</xdr:row>
      <xdr:rowOff>76200</xdr:rowOff>
    </xdr:from>
    <xdr:to>
      <xdr:col>11</xdr:col>
      <xdr:colOff>409575</xdr:colOff>
      <xdr:row>7</xdr:row>
      <xdr:rowOff>114300</xdr:rowOff>
    </xdr:to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77AFAC04-1FDD-47B3-B6E3-CB525E8A2492}"/>
            </a:ext>
          </a:extLst>
        </xdr:cNvPr>
        <xdr:cNvSpPr txBox="1"/>
      </xdr:nvSpPr>
      <xdr:spPr>
        <a:xfrm>
          <a:off x="10010775" y="1276350"/>
          <a:ext cx="107632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aseline="0"/>
            <a:t>295.000 (MOD)</a:t>
          </a:r>
          <a:endParaRPr lang="pt-BR" sz="1100"/>
        </a:p>
      </xdr:txBody>
    </xdr:sp>
    <xdr:clientData/>
  </xdr:twoCellAnchor>
  <xdr:twoCellAnchor>
    <xdr:from>
      <xdr:col>10</xdr:col>
      <xdr:colOff>76200</xdr:colOff>
      <xdr:row>7</xdr:row>
      <xdr:rowOff>152400</xdr:rowOff>
    </xdr:from>
    <xdr:to>
      <xdr:col>11</xdr:col>
      <xdr:colOff>409575</xdr:colOff>
      <xdr:row>8</xdr:row>
      <xdr:rowOff>190500</xdr:rowOff>
    </xdr:to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9C7B4F37-FFA8-42D8-B340-7A31484576BF}"/>
            </a:ext>
          </a:extLst>
        </xdr:cNvPr>
        <xdr:cNvSpPr txBox="1"/>
      </xdr:nvSpPr>
      <xdr:spPr>
        <a:xfrm>
          <a:off x="10144125" y="1552575"/>
          <a:ext cx="9429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175.000 (CIF)</a:t>
          </a:r>
        </a:p>
      </xdr:txBody>
    </xdr:sp>
    <xdr:clientData/>
  </xdr:twoCellAnchor>
  <xdr:twoCellAnchor>
    <xdr:from>
      <xdr:col>10</xdr:col>
      <xdr:colOff>333375</xdr:colOff>
      <xdr:row>9</xdr:row>
      <xdr:rowOff>19050</xdr:rowOff>
    </xdr:from>
    <xdr:to>
      <xdr:col>13</xdr:col>
      <xdr:colOff>228600</xdr:colOff>
      <xdr:row>9</xdr:row>
      <xdr:rowOff>38100</xdr:rowOff>
    </xdr:to>
    <xdr:cxnSp macro="">
      <xdr:nvCxnSpPr>
        <xdr:cNvPr id="28" name="Conector reto 27">
          <a:extLst>
            <a:ext uri="{FF2B5EF4-FFF2-40B4-BE49-F238E27FC236}">
              <a16:creationId xmlns:a16="http://schemas.microsoft.com/office/drawing/2014/main" id="{E451471F-FFA0-49D4-8DDB-989418ED25DA}"/>
            </a:ext>
          </a:extLst>
        </xdr:cNvPr>
        <xdr:cNvCxnSpPr/>
      </xdr:nvCxnSpPr>
      <xdr:spPr>
        <a:xfrm flipV="1">
          <a:off x="10401300" y="1819275"/>
          <a:ext cx="1724025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9</xdr:row>
      <xdr:rowOff>104775</xdr:rowOff>
    </xdr:from>
    <xdr:to>
      <xdr:col>11</xdr:col>
      <xdr:colOff>438150</xdr:colOff>
      <xdr:row>10</xdr:row>
      <xdr:rowOff>142875</xdr:rowOff>
    </xdr:to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DCC4FE72-4362-40EA-9FB2-610120BFA36A}"/>
            </a:ext>
          </a:extLst>
        </xdr:cNvPr>
        <xdr:cNvSpPr txBox="1"/>
      </xdr:nvSpPr>
      <xdr:spPr>
        <a:xfrm>
          <a:off x="10296525" y="1905000"/>
          <a:ext cx="81915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80.000</a:t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209550</xdr:colOff>
      <xdr:row>5</xdr:row>
      <xdr:rowOff>38100</xdr:rowOff>
    </xdr:to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E26E325A-13F7-4965-8F28-C621B4E95C9C}"/>
            </a:ext>
          </a:extLst>
        </xdr:cNvPr>
        <xdr:cNvSpPr txBox="1"/>
      </xdr:nvSpPr>
      <xdr:spPr>
        <a:xfrm>
          <a:off x="11287125" y="800100"/>
          <a:ext cx="81915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665.000</a:t>
          </a:r>
        </a:p>
      </xdr:txBody>
    </xdr:sp>
    <xdr:clientData/>
  </xdr:twoCellAnchor>
  <xdr:twoCellAnchor>
    <xdr:from>
      <xdr:col>15</xdr:col>
      <xdr:colOff>123825</xdr:colOff>
      <xdr:row>3</xdr:row>
      <xdr:rowOff>123825</xdr:rowOff>
    </xdr:from>
    <xdr:to>
      <xdr:col>18</xdr:col>
      <xdr:colOff>9525</xdr:colOff>
      <xdr:row>3</xdr:row>
      <xdr:rowOff>133350</xdr:rowOff>
    </xdr:to>
    <xdr:cxnSp macro="">
      <xdr:nvCxnSpPr>
        <xdr:cNvPr id="34" name="Conector reto 33">
          <a:extLst>
            <a:ext uri="{FF2B5EF4-FFF2-40B4-BE49-F238E27FC236}">
              <a16:creationId xmlns:a16="http://schemas.microsoft.com/office/drawing/2014/main" id="{7FFB59AF-F26C-4D6B-A446-A6CA998C7A98}"/>
            </a:ext>
          </a:extLst>
        </xdr:cNvPr>
        <xdr:cNvCxnSpPr/>
      </xdr:nvCxnSpPr>
      <xdr:spPr>
        <a:xfrm flipV="1">
          <a:off x="13239750" y="723900"/>
          <a:ext cx="17145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285750</xdr:colOff>
      <xdr:row>3</xdr:row>
      <xdr:rowOff>123825</xdr:rowOff>
    </xdr:from>
    <xdr:to>
      <xdr:col>16</xdr:col>
      <xdr:colOff>314325</xdr:colOff>
      <xdr:row>10</xdr:row>
      <xdr:rowOff>133350</xdr:rowOff>
    </xdr:to>
    <xdr:cxnSp macro="">
      <xdr:nvCxnSpPr>
        <xdr:cNvPr id="36" name="Conector reto 35">
          <a:extLst>
            <a:ext uri="{FF2B5EF4-FFF2-40B4-BE49-F238E27FC236}">
              <a16:creationId xmlns:a16="http://schemas.microsoft.com/office/drawing/2014/main" id="{171F3203-31D9-4A62-BB39-45FC20765573}"/>
            </a:ext>
          </a:extLst>
        </xdr:cNvPr>
        <xdr:cNvCxnSpPr/>
      </xdr:nvCxnSpPr>
      <xdr:spPr>
        <a:xfrm>
          <a:off x="14011275" y="723900"/>
          <a:ext cx="28575" cy="1409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209550</xdr:colOff>
      <xdr:row>5</xdr:row>
      <xdr:rowOff>38100</xdr:rowOff>
    </xdr:to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625987A4-CFB4-49A6-92D6-D1A5D0ECA6D4}"/>
            </a:ext>
          </a:extLst>
        </xdr:cNvPr>
        <xdr:cNvSpPr txBox="1"/>
      </xdr:nvSpPr>
      <xdr:spPr>
        <a:xfrm>
          <a:off x="13115925" y="800100"/>
          <a:ext cx="81915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110.000</a:t>
          </a:r>
        </a:p>
      </xdr:txBody>
    </xdr:sp>
    <xdr:clientData/>
  </xdr:twoCellAnchor>
  <xdr:twoCellAnchor>
    <xdr:from>
      <xdr:col>15</xdr:col>
      <xdr:colOff>0</xdr:colOff>
      <xdr:row>5</xdr:row>
      <xdr:rowOff>47625</xdr:rowOff>
    </xdr:from>
    <xdr:to>
      <xdr:col>16</xdr:col>
      <xdr:colOff>209550</xdr:colOff>
      <xdr:row>6</xdr:row>
      <xdr:rowOff>85725</xdr:rowOff>
    </xdr:to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92B0F1B2-F5CF-4BE6-9422-3FB381592A3D}"/>
            </a:ext>
          </a:extLst>
        </xdr:cNvPr>
        <xdr:cNvSpPr txBox="1"/>
      </xdr:nvSpPr>
      <xdr:spPr>
        <a:xfrm>
          <a:off x="13115925" y="1047750"/>
          <a:ext cx="81915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665.000</a:t>
          </a:r>
        </a:p>
      </xdr:txBody>
    </xdr:sp>
    <xdr:clientData/>
  </xdr:twoCellAnchor>
  <xdr:twoCellAnchor>
    <xdr:from>
      <xdr:col>13</xdr:col>
      <xdr:colOff>19050</xdr:colOff>
      <xdr:row>4</xdr:row>
      <xdr:rowOff>152400</xdr:rowOff>
    </xdr:from>
    <xdr:to>
      <xdr:col>15</xdr:col>
      <xdr:colOff>0</xdr:colOff>
      <xdr:row>5</xdr:row>
      <xdr:rowOff>166688</xdr:rowOff>
    </xdr:to>
    <xdr:cxnSp macro="">
      <xdr:nvCxnSpPr>
        <xdr:cNvPr id="42" name="Conector de Seta Reta 41">
          <a:extLst>
            <a:ext uri="{FF2B5EF4-FFF2-40B4-BE49-F238E27FC236}">
              <a16:creationId xmlns:a16="http://schemas.microsoft.com/office/drawing/2014/main" id="{C4289F28-C5AD-4EE4-AB6D-94128975C693}"/>
            </a:ext>
          </a:extLst>
        </xdr:cNvPr>
        <xdr:cNvCxnSpPr>
          <a:endCxn id="40" idx="1"/>
        </xdr:cNvCxnSpPr>
      </xdr:nvCxnSpPr>
      <xdr:spPr>
        <a:xfrm>
          <a:off x="11915775" y="952500"/>
          <a:ext cx="1200150" cy="21431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8</xdr:row>
      <xdr:rowOff>0</xdr:rowOff>
    </xdr:from>
    <xdr:to>
      <xdr:col>16</xdr:col>
      <xdr:colOff>209550</xdr:colOff>
      <xdr:row>9</xdr:row>
      <xdr:rowOff>38100</xdr:rowOff>
    </xdr:to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80F4B8E2-51D0-4F0C-BC75-332FBA0C97BD}"/>
            </a:ext>
          </a:extLst>
        </xdr:cNvPr>
        <xdr:cNvSpPr txBox="1"/>
      </xdr:nvSpPr>
      <xdr:spPr>
        <a:xfrm>
          <a:off x="13115925" y="1600200"/>
          <a:ext cx="81915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75.000</a:t>
          </a:r>
        </a:p>
      </xdr:txBody>
    </xdr:sp>
    <xdr:clientData/>
  </xdr:twoCellAnchor>
  <xdr:twoCellAnchor>
    <xdr:from>
      <xdr:col>15</xdr:col>
      <xdr:colOff>66675</xdr:colOff>
      <xdr:row>8</xdr:row>
      <xdr:rowOff>0</xdr:rowOff>
    </xdr:from>
    <xdr:to>
      <xdr:col>17</xdr:col>
      <xdr:colOff>571500</xdr:colOff>
      <xdr:row>8</xdr:row>
      <xdr:rowOff>19050</xdr:rowOff>
    </xdr:to>
    <xdr:cxnSp macro="">
      <xdr:nvCxnSpPr>
        <xdr:cNvPr id="46" name="Conector reto 45">
          <a:extLst>
            <a:ext uri="{FF2B5EF4-FFF2-40B4-BE49-F238E27FC236}">
              <a16:creationId xmlns:a16="http://schemas.microsoft.com/office/drawing/2014/main" id="{4B5BFB04-6AA1-4326-B9A5-B5FFDEBCA7F6}"/>
            </a:ext>
          </a:extLst>
        </xdr:cNvPr>
        <xdr:cNvCxnSpPr/>
      </xdr:nvCxnSpPr>
      <xdr:spPr>
        <a:xfrm flipV="1">
          <a:off x="13182600" y="1600200"/>
          <a:ext cx="1724025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409575</xdr:colOff>
      <xdr:row>4</xdr:row>
      <xdr:rowOff>0</xdr:rowOff>
    </xdr:from>
    <xdr:to>
      <xdr:col>18</xdr:col>
      <xdr:colOff>9525</xdr:colOff>
      <xdr:row>5</xdr:row>
      <xdr:rowOff>38100</xdr:rowOff>
    </xdr:to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E7A94AC5-7315-469F-A5B9-470661697E0A}"/>
            </a:ext>
          </a:extLst>
        </xdr:cNvPr>
        <xdr:cNvSpPr txBox="1"/>
      </xdr:nvSpPr>
      <xdr:spPr>
        <a:xfrm>
          <a:off x="14135100" y="800100"/>
          <a:ext cx="81915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700.000</a:t>
          </a:r>
        </a:p>
      </xdr:txBody>
    </xdr:sp>
    <xdr:clientData/>
  </xdr:twoCellAnchor>
  <xdr:twoCellAnchor>
    <xdr:from>
      <xdr:col>17</xdr:col>
      <xdr:colOff>447675</xdr:colOff>
      <xdr:row>4</xdr:row>
      <xdr:rowOff>133350</xdr:rowOff>
    </xdr:from>
    <xdr:to>
      <xdr:col>18</xdr:col>
      <xdr:colOff>571500</xdr:colOff>
      <xdr:row>4</xdr:row>
      <xdr:rowOff>133350</xdr:rowOff>
    </xdr:to>
    <xdr:cxnSp macro="">
      <xdr:nvCxnSpPr>
        <xdr:cNvPr id="50" name="Conector de Seta Reta 49">
          <a:extLst>
            <a:ext uri="{FF2B5EF4-FFF2-40B4-BE49-F238E27FC236}">
              <a16:creationId xmlns:a16="http://schemas.microsoft.com/office/drawing/2014/main" id="{2D57E445-F3EF-4F2A-9675-F85E5CBFACC1}"/>
            </a:ext>
          </a:extLst>
        </xdr:cNvPr>
        <xdr:cNvCxnSpPr/>
      </xdr:nvCxnSpPr>
      <xdr:spPr>
        <a:xfrm>
          <a:off x="14782800" y="933450"/>
          <a:ext cx="7334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53A2B-52C3-4DB1-AD7B-6719E82CD7DE}">
  <dimension ref="A1:X18"/>
  <sheetViews>
    <sheetView showGridLines="0" tabSelected="1" workbookViewId="0">
      <selection activeCell="A16" sqref="A16"/>
    </sheetView>
  </sheetViews>
  <sheetFormatPr defaultRowHeight="15.75" x14ac:dyDescent="0.25"/>
  <cols>
    <col min="1" max="1" width="55.7109375" style="2" bestFit="1" customWidth="1"/>
    <col min="2" max="2" width="14.7109375" style="2" customWidth="1"/>
    <col min="3" max="3" width="12" style="2" customWidth="1"/>
    <col min="4" max="4" width="13.7109375" style="2" customWidth="1"/>
    <col min="5" max="19" width="9.140625" style="2"/>
    <col min="20" max="20" width="22.5703125" style="2" customWidth="1"/>
    <col min="21" max="21" width="20.140625" style="2" customWidth="1"/>
    <col min="22" max="22" width="13.140625" style="2" customWidth="1"/>
    <col min="23" max="16384" width="9.140625" style="2"/>
  </cols>
  <sheetData>
    <row r="1" spans="1:24" x14ac:dyDescent="0.25">
      <c r="A1" s="3" t="s">
        <v>0</v>
      </c>
      <c r="B1" s="4"/>
      <c r="C1" s="4"/>
      <c r="D1" s="5">
        <v>70000</v>
      </c>
    </row>
    <row r="2" spans="1:24" ht="16.5" thickBot="1" x14ac:dyDescent="0.3">
      <c r="A2" s="6" t="s">
        <v>1</v>
      </c>
      <c r="B2" s="7"/>
      <c r="C2" s="7"/>
      <c r="D2" s="8"/>
    </row>
    <row r="3" spans="1:24" x14ac:dyDescent="0.25">
      <c r="A3" s="6" t="s">
        <v>2</v>
      </c>
      <c r="B3" s="7"/>
      <c r="C3" s="7"/>
      <c r="D3" s="8"/>
      <c r="G3" s="2" t="s">
        <v>18</v>
      </c>
      <c r="K3" s="2" t="s">
        <v>20</v>
      </c>
      <c r="P3" s="2" t="s">
        <v>21</v>
      </c>
      <c r="T3" s="28" t="s">
        <v>28</v>
      </c>
      <c r="U3" s="19" t="s">
        <v>29</v>
      </c>
      <c r="V3" s="15" t="s">
        <v>30</v>
      </c>
    </row>
    <row r="4" spans="1:24" x14ac:dyDescent="0.25">
      <c r="A4" s="6" t="s">
        <v>3</v>
      </c>
      <c r="B4" s="7">
        <v>90000</v>
      </c>
      <c r="C4" s="7"/>
      <c r="D4" s="8"/>
      <c r="T4" s="16" t="s">
        <v>22</v>
      </c>
      <c r="U4" s="25">
        <v>900000</v>
      </c>
      <c r="V4" s="17" t="s">
        <v>31</v>
      </c>
    </row>
    <row r="5" spans="1:24" x14ac:dyDescent="0.25">
      <c r="A5" s="6" t="s">
        <v>4</v>
      </c>
      <c r="B5" s="9">
        <v>210000</v>
      </c>
      <c r="C5" s="7"/>
      <c r="D5" s="8"/>
      <c r="G5" s="14">
        <v>90000</v>
      </c>
      <c r="T5" s="20" t="s">
        <v>23</v>
      </c>
      <c r="U5" s="26">
        <v>700000</v>
      </c>
      <c r="V5" s="21">
        <f>U5/$U$4</f>
        <v>0.77777777777777779</v>
      </c>
    </row>
    <row r="6" spans="1:24" x14ac:dyDescent="0.25">
      <c r="A6" s="6" t="s">
        <v>5</v>
      </c>
      <c r="B6" s="9">
        <f>B4+B5</f>
        <v>300000</v>
      </c>
      <c r="C6" s="7"/>
      <c r="D6" s="8"/>
      <c r="G6" s="13" t="s">
        <v>19</v>
      </c>
      <c r="T6" s="20" t="s">
        <v>24</v>
      </c>
      <c r="U6" s="26">
        <f>U4-U5</f>
        <v>200000</v>
      </c>
      <c r="V6" s="21">
        <f t="shared" ref="V6:V9" si="0">U6/$U$4</f>
        <v>0.22222222222222221</v>
      </c>
      <c r="W6" s="22" t="s">
        <v>32</v>
      </c>
      <c r="X6" s="22"/>
    </row>
    <row r="7" spans="1:24" x14ac:dyDescent="0.25">
      <c r="A7" s="6" t="s">
        <v>6</v>
      </c>
      <c r="B7" s="7">
        <v>95000</v>
      </c>
      <c r="C7" s="7"/>
      <c r="D7" s="8"/>
      <c r="T7" s="16" t="s">
        <v>25</v>
      </c>
      <c r="U7" s="25">
        <v>35000</v>
      </c>
      <c r="V7" s="18">
        <f t="shared" si="0"/>
        <v>3.888888888888889E-2</v>
      </c>
    </row>
    <row r="8" spans="1:24" x14ac:dyDescent="0.25">
      <c r="A8" s="6" t="s">
        <v>7</v>
      </c>
      <c r="B8" s="7"/>
      <c r="C8" s="7">
        <v>205000</v>
      </c>
      <c r="D8" s="8"/>
      <c r="T8" s="16" t="s">
        <v>26</v>
      </c>
      <c r="U8" s="25">
        <v>50000</v>
      </c>
      <c r="V8" s="18">
        <f t="shared" si="0"/>
        <v>5.5555555555555552E-2</v>
      </c>
    </row>
    <row r="9" spans="1:24" ht="16.5" thickBot="1" x14ac:dyDescent="0.3">
      <c r="A9" s="6" t="s">
        <v>8</v>
      </c>
      <c r="B9" s="7"/>
      <c r="C9" s="9">
        <f>D11-C10-C8</f>
        <v>295000</v>
      </c>
      <c r="D9" s="8"/>
      <c r="P9" s="2">
        <v>75</v>
      </c>
      <c r="T9" s="23" t="s">
        <v>27</v>
      </c>
      <c r="U9" s="27">
        <f>U6-U7-U8</f>
        <v>115000</v>
      </c>
      <c r="V9" s="24">
        <f t="shared" si="0"/>
        <v>0.12777777777777777</v>
      </c>
      <c r="W9" s="22" t="s">
        <v>33</v>
      </c>
      <c r="X9" s="22"/>
    </row>
    <row r="10" spans="1:24" x14ac:dyDescent="0.25">
      <c r="A10" s="6" t="s">
        <v>9</v>
      </c>
      <c r="B10" s="7"/>
      <c r="C10" s="7">
        <v>175000</v>
      </c>
      <c r="D10" s="8"/>
    </row>
    <row r="11" spans="1:24" x14ac:dyDescent="0.25">
      <c r="A11" s="6" t="s">
        <v>10</v>
      </c>
      <c r="B11" s="7"/>
      <c r="C11" s="7"/>
      <c r="D11" s="8">
        <v>675000</v>
      </c>
    </row>
    <row r="12" spans="1:24" x14ac:dyDescent="0.25">
      <c r="A12" s="6" t="s">
        <v>11</v>
      </c>
      <c r="B12" s="7"/>
      <c r="C12" s="7"/>
      <c r="D12" s="8">
        <f>D1+D11</f>
        <v>745000</v>
      </c>
    </row>
    <row r="13" spans="1:24" x14ac:dyDescent="0.25">
      <c r="A13" s="6" t="s">
        <v>12</v>
      </c>
      <c r="B13" s="7"/>
      <c r="C13" s="7"/>
      <c r="D13" s="8">
        <v>80000</v>
      </c>
    </row>
    <row r="14" spans="1:24" x14ac:dyDescent="0.25">
      <c r="A14" s="6" t="s">
        <v>13</v>
      </c>
      <c r="B14" s="7"/>
      <c r="C14" s="7"/>
      <c r="D14" s="8">
        <f>D12-D13</f>
        <v>665000</v>
      </c>
    </row>
    <row r="15" spans="1:24" x14ac:dyDescent="0.25">
      <c r="A15" s="6" t="s">
        <v>14</v>
      </c>
      <c r="B15" s="7"/>
      <c r="C15" s="7"/>
      <c r="D15" s="8">
        <v>110000</v>
      </c>
    </row>
    <row r="16" spans="1:24" x14ac:dyDescent="0.25">
      <c r="A16" s="6" t="s">
        <v>15</v>
      </c>
      <c r="B16" s="7"/>
      <c r="C16" s="7"/>
      <c r="D16" s="8">
        <f>D14+D15</f>
        <v>775000</v>
      </c>
    </row>
    <row r="17" spans="1:4" x14ac:dyDescent="0.25">
      <c r="A17" s="6" t="s">
        <v>16</v>
      </c>
      <c r="B17" s="7"/>
      <c r="C17" s="7"/>
      <c r="D17" s="8">
        <v>75000</v>
      </c>
    </row>
    <row r="18" spans="1:4" ht="16.5" thickBot="1" x14ac:dyDescent="0.3">
      <c r="A18" s="10" t="s">
        <v>17</v>
      </c>
      <c r="B18" s="11"/>
      <c r="C18" s="11"/>
      <c r="D18" s="12">
        <f>D16-D17</f>
        <v>700000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18378-5A47-4FB7-AA5D-8037E75A8D6D}">
  <dimension ref="A1:J18"/>
  <sheetViews>
    <sheetView showGridLines="0" workbookViewId="0">
      <selection activeCell="F12" sqref="F12"/>
    </sheetView>
  </sheetViews>
  <sheetFormatPr defaultRowHeight="15" x14ac:dyDescent="0.25"/>
  <cols>
    <col min="1" max="1" width="55.42578125" bestFit="1" customWidth="1"/>
    <col min="2" max="2" width="17.5703125" customWidth="1"/>
    <col min="3" max="3" width="17.140625" customWidth="1"/>
    <col min="4" max="4" width="15.5703125" customWidth="1"/>
    <col min="6" max="6" width="22.42578125" customWidth="1"/>
    <col min="7" max="7" width="16.7109375" customWidth="1"/>
    <col min="8" max="8" width="20.7109375" customWidth="1"/>
  </cols>
  <sheetData>
    <row r="1" spans="1:10" ht="15.75" x14ac:dyDescent="0.25">
      <c r="A1" s="3" t="s">
        <v>0</v>
      </c>
      <c r="B1" s="4"/>
      <c r="C1" s="4"/>
      <c r="D1" s="5">
        <v>70000</v>
      </c>
      <c r="F1" s="28" t="s">
        <v>28</v>
      </c>
      <c r="G1" s="19" t="s">
        <v>29</v>
      </c>
      <c r="H1" s="15" t="s">
        <v>30</v>
      </c>
      <c r="I1" s="2"/>
      <c r="J1" s="2"/>
    </row>
    <row r="2" spans="1:10" ht="15.75" x14ac:dyDescent="0.25">
      <c r="A2" s="6" t="s">
        <v>1</v>
      </c>
      <c r="B2" s="7"/>
      <c r="C2" s="7"/>
      <c r="D2" s="8"/>
      <c r="F2" s="16" t="s">
        <v>22</v>
      </c>
      <c r="G2" s="25">
        <v>900000</v>
      </c>
      <c r="H2" s="17" t="s">
        <v>31</v>
      </c>
      <c r="I2" s="2"/>
      <c r="J2" s="2"/>
    </row>
    <row r="3" spans="1:10" ht="15.75" x14ac:dyDescent="0.25">
      <c r="A3" s="6" t="s">
        <v>2</v>
      </c>
      <c r="B3" s="7"/>
      <c r="C3" s="7"/>
      <c r="D3" s="8"/>
      <c r="F3" s="20" t="s">
        <v>23</v>
      </c>
      <c r="G3" s="26">
        <f>D18</f>
        <v>745000</v>
      </c>
      <c r="H3" s="21">
        <f>G3/$G$2</f>
        <v>0.82777777777777772</v>
      </c>
      <c r="I3" s="2"/>
      <c r="J3" s="2"/>
    </row>
    <row r="4" spans="1:10" ht="15.75" x14ac:dyDescent="0.25">
      <c r="A4" s="6" t="s">
        <v>3</v>
      </c>
      <c r="B4" s="7">
        <v>90000</v>
      </c>
      <c r="C4" s="7"/>
      <c r="D4" s="8"/>
      <c r="F4" s="20" t="s">
        <v>24</v>
      </c>
      <c r="G4" s="26">
        <f>G2-G3</f>
        <v>155000</v>
      </c>
      <c r="H4" s="21">
        <f t="shared" ref="H4:H7" si="0">G4/$G$2</f>
        <v>0.17222222222222222</v>
      </c>
      <c r="I4" s="22" t="s">
        <v>32</v>
      </c>
      <c r="J4" s="22"/>
    </row>
    <row r="5" spans="1:10" ht="15.75" x14ac:dyDescent="0.25">
      <c r="A5" s="6" t="s">
        <v>4</v>
      </c>
      <c r="B5" s="29">
        <v>210000</v>
      </c>
      <c r="C5" s="7"/>
      <c r="D5" s="8"/>
      <c r="F5" s="16" t="s">
        <v>25</v>
      </c>
      <c r="G5" s="25">
        <v>35000</v>
      </c>
      <c r="H5" s="21">
        <f t="shared" si="0"/>
        <v>3.888888888888889E-2</v>
      </c>
      <c r="I5" s="2"/>
      <c r="J5" s="2"/>
    </row>
    <row r="6" spans="1:10" ht="15.75" x14ac:dyDescent="0.25">
      <c r="A6" s="6" t="s">
        <v>5</v>
      </c>
      <c r="B6" s="29">
        <f>B4+B5</f>
        <v>300000</v>
      </c>
      <c r="C6" s="7"/>
      <c r="D6" s="8"/>
      <c r="F6" s="16" t="s">
        <v>26</v>
      </c>
      <c r="G6" s="25">
        <v>50000</v>
      </c>
      <c r="H6" s="21">
        <f t="shared" si="0"/>
        <v>5.5555555555555552E-2</v>
      </c>
      <c r="I6" s="2"/>
      <c r="J6" s="2"/>
    </row>
    <row r="7" spans="1:10" ht="16.5" thickBot="1" x14ac:dyDescent="0.3">
      <c r="A7" s="6" t="s">
        <v>6</v>
      </c>
      <c r="B7" s="7">
        <v>95000</v>
      </c>
      <c r="C7" s="7"/>
      <c r="D7" s="8"/>
      <c r="F7" s="23" t="s">
        <v>27</v>
      </c>
      <c r="G7" s="27">
        <f>G4-G5-G6</f>
        <v>70000</v>
      </c>
      <c r="H7" s="21">
        <f t="shared" si="0"/>
        <v>7.7777777777777779E-2</v>
      </c>
      <c r="I7" s="22" t="s">
        <v>33</v>
      </c>
      <c r="J7" s="22"/>
    </row>
    <row r="8" spans="1:10" ht="15.75" x14ac:dyDescent="0.25">
      <c r="A8" s="6" t="s">
        <v>7</v>
      </c>
      <c r="B8" s="7"/>
      <c r="C8" s="7">
        <v>205000</v>
      </c>
      <c r="D8" s="8"/>
    </row>
    <row r="9" spans="1:10" ht="15.75" x14ac:dyDescent="0.25">
      <c r="A9" s="6" t="s">
        <v>8</v>
      </c>
      <c r="B9" s="7"/>
      <c r="C9" s="29">
        <v>295000</v>
      </c>
      <c r="D9" s="8"/>
    </row>
    <row r="10" spans="1:10" ht="15.75" x14ac:dyDescent="0.25">
      <c r="A10" s="6" t="s">
        <v>9</v>
      </c>
      <c r="B10" s="7"/>
      <c r="C10" s="9">
        <v>220000</v>
      </c>
      <c r="D10" s="8"/>
    </row>
    <row r="11" spans="1:10" ht="15.75" x14ac:dyDescent="0.25">
      <c r="A11" s="6" t="s">
        <v>10</v>
      </c>
      <c r="B11" s="7"/>
      <c r="C11" s="7"/>
      <c r="D11" s="8">
        <f>C8+C9+C10</f>
        <v>720000</v>
      </c>
    </row>
    <row r="12" spans="1:10" ht="15.75" x14ac:dyDescent="0.25">
      <c r="A12" s="6" t="s">
        <v>11</v>
      </c>
      <c r="B12" s="7"/>
      <c r="C12" s="7"/>
      <c r="D12" s="8">
        <f>D1+D11</f>
        <v>790000</v>
      </c>
    </row>
    <row r="13" spans="1:10" ht="15.75" x14ac:dyDescent="0.25">
      <c r="A13" s="6" t="s">
        <v>12</v>
      </c>
      <c r="B13" s="7"/>
      <c r="C13" s="7"/>
      <c r="D13" s="8">
        <v>80000</v>
      </c>
    </row>
    <row r="14" spans="1:10" ht="15.75" x14ac:dyDescent="0.25">
      <c r="A14" s="6" t="s">
        <v>13</v>
      </c>
      <c r="B14" s="7"/>
      <c r="C14" s="7"/>
      <c r="D14" s="8">
        <f>D12-D13</f>
        <v>710000</v>
      </c>
    </row>
    <row r="15" spans="1:10" ht="15.75" x14ac:dyDescent="0.25">
      <c r="A15" s="6" t="s">
        <v>14</v>
      </c>
      <c r="B15" s="7"/>
      <c r="C15" s="7"/>
      <c r="D15" s="8">
        <v>110000</v>
      </c>
    </row>
    <row r="16" spans="1:10" ht="15.75" x14ac:dyDescent="0.25">
      <c r="A16" s="6" t="s">
        <v>15</v>
      </c>
      <c r="B16" s="7"/>
      <c r="C16" s="7"/>
      <c r="D16" s="8">
        <f>D14+D15</f>
        <v>820000</v>
      </c>
    </row>
    <row r="17" spans="1:4" ht="15.75" x14ac:dyDescent="0.25">
      <c r="A17" s="6" t="s">
        <v>16</v>
      </c>
      <c r="B17" s="7"/>
      <c r="C17" s="7"/>
      <c r="D17" s="8">
        <v>75000</v>
      </c>
    </row>
    <row r="18" spans="1:4" ht="16.5" thickBot="1" x14ac:dyDescent="0.3">
      <c r="A18" s="10" t="s">
        <v>17</v>
      </c>
      <c r="B18" s="11"/>
      <c r="C18" s="11"/>
      <c r="D18" s="12">
        <f>D16-D17</f>
        <v>745000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74309-6B2D-48B4-BD03-4F338EB728E7}">
  <dimension ref="A1:D12"/>
  <sheetViews>
    <sheetView showGridLines="0" workbookViewId="0">
      <selection activeCell="F13" sqref="F13"/>
    </sheetView>
  </sheetViews>
  <sheetFormatPr defaultRowHeight="15" x14ac:dyDescent="0.25"/>
  <cols>
    <col min="1" max="1" width="22.7109375" bestFit="1" customWidth="1"/>
    <col min="2" max="2" width="18.28515625" style="1" customWidth="1"/>
    <col min="3" max="3" width="16.5703125" customWidth="1"/>
    <col min="4" max="4" width="13.140625" customWidth="1"/>
  </cols>
  <sheetData>
    <row r="1" spans="1:4" ht="15.75" x14ac:dyDescent="0.25">
      <c r="A1" s="37" t="s">
        <v>42</v>
      </c>
      <c r="B1" s="38" t="s">
        <v>46</v>
      </c>
      <c r="C1" s="38" t="s">
        <v>44</v>
      </c>
      <c r="D1" s="39" t="s">
        <v>45</v>
      </c>
    </row>
    <row r="2" spans="1:4" ht="15.75" x14ac:dyDescent="0.25">
      <c r="A2" s="32" t="s">
        <v>34</v>
      </c>
      <c r="B2" s="25">
        <v>60000</v>
      </c>
      <c r="C2" s="25">
        <f>B2*1.3</f>
        <v>78000</v>
      </c>
      <c r="D2" s="33">
        <f>B2*0.7</f>
        <v>42000</v>
      </c>
    </row>
    <row r="3" spans="1:4" ht="15.75" x14ac:dyDescent="0.25">
      <c r="A3" s="32" t="s">
        <v>35</v>
      </c>
      <c r="B3" s="25"/>
      <c r="C3" s="25"/>
      <c r="D3" s="33"/>
    </row>
    <row r="4" spans="1:4" ht="15.75" x14ac:dyDescent="0.25">
      <c r="A4" s="32" t="s">
        <v>36</v>
      </c>
      <c r="B4" s="25">
        <v>8900</v>
      </c>
      <c r="C4" s="25">
        <f t="shared" ref="C3:C6" si="0">B4*1.3</f>
        <v>11570</v>
      </c>
      <c r="D4" s="33">
        <f>B4*0.7</f>
        <v>6230</v>
      </c>
    </row>
    <row r="5" spans="1:4" ht="15.75" x14ac:dyDescent="0.25">
      <c r="A5" s="32" t="s">
        <v>37</v>
      </c>
      <c r="B5" s="25">
        <v>12000</v>
      </c>
      <c r="C5" s="25">
        <f t="shared" si="0"/>
        <v>15600</v>
      </c>
      <c r="D5" s="33">
        <f t="shared" ref="D5:D6" si="1">B5*0.7</f>
        <v>8400</v>
      </c>
    </row>
    <row r="6" spans="1:4" ht="15.75" x14ac:dyDescent="0.25">
      <c r="A6" s="32" t="s">
        <v>38</v>
      </c>
      <c r="B6" s="25">
        <v>5400</v>
      </c>
      <c r="C6" s="25">
        <f t="shared" si="0"/>
        <v>7020</v>
      </c>
      <c r="D6" s="33">
        <f t="shared" si="1"/>
        <v>3779.9999999999995</v>
      </c>
    </row>
    <row r="7" spans="1:4" ht="15.75" x14ac:dyDescent="0.25">
      <c r="A7" s="32" t="s">
        <v>39</v>
      </c>
      <c r="B7" s="25">
        <v>10000</v>
      </c>
      <c r="C7" s="25">
        <v>10000</v>
      </c>
      <c r="D7" s="33">
        <v>10000</v>
      </c>
    </row>
    <row r="8" spans="1:4" ht="15.75" x14ac:dyDescent="0.25">
      <c r="A8" s="32" t="s">
        <v>40</v>
      </c>
      <c r="B8" s="25">
        <v>3200</v>
      </c>
      <c r="C8" s="25">
        <f>B8*1.3</f>
        <v>4160</v>
      </c>
      <c r="D8" s="33">
        <f>B8*0.7</f>
        <v>2240</v>
      </c>
    </row>
    <row r="9" spans="1:4" ht="15.75" x14ac:dyDescent="0.25">
      <c r="A9" s="32" t="s">
        <v>41</v>
      </c>
      <c r="B9" s="25">
        <f>SUM(B4:B8)</f>
        <v>39500</v>
      </c>
      <c r="C9" s="25">
        <f>SUM(C4:C8)</f>
        <v>48350</v>
      </c>
      <c r="D9" s="33">
        <f>SUM(D4:D8)</f>
        <v>30650</v>
      </c>
    </row>
    <row r="10" spans="1:4" ht="16.5" thickBot="1" x14ac:dyDescent="0.3">
      <c r="A10" s="34" t="s">
        <v>43</v>
      </c>
      <c r="B10" s="35">
        <f>B2-B9</f>
        <v>20500</v>
      </c>
      <c r="C10" s="35">
        <f>C2-C9</f>
        <v>29650</v>
      </c>
      <c r="D10" s="36">
        <f>D2-D9</f>
        <v>11350</v>
      </c>
    </row>
    <row r="11" spans="1:4" x14ac:dyDescent="0.25">
      <c r="C11" s="30"/>
    </row>
    <row r="12" spans="1:4" x14ac:dyDescent="0.25">
      <c r="C12" s="31"/>
      <c r="D12" s="31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09352-8C3C-479E-98F7-C16C9550E404}">
  <dimension ref="A1:N10"/>
  <sheetViews>
    <sheetView showGridLines="0" workbookViewId="0"/>
  </sheetViews>
  <sheetFormatPr defaultRowHeight="15" x14ac:dyDescent="0.25"/>
  <cols>
    <col min="1" max="1" width="23.140625" customWidth="1"/>
    <col min="2" max="2" width="12.5703125" customWidth="1"/>
    <col min="3" max="3" width="11.85546875" customWidth="1"/>
    <col min="4" max="4" width="12.28515625" customWidth="1"/>
    <col min="6" max="6" width="25.140625" bestFit="1" customWidth="1"/>
    <col min="8" max="8" width="10.28515625" customWidth="1"/>
    <col min="10" max="10" width="12.42578125" customWidth="1"/>
    <col min="11" max="11" width="15.28515625" customWidth="1"/>
    <col min="12" max="12" width="17.28515625" customWidth="1"/>
    <col min="13" max="13" width="11.7109375" customWidth="1"/>
    <col min="14" max="14" width="17" customWidth="1"/>
  </cols>
  <sheetData>
    <row r="1" spans="1:14" x14ac:dyDescent="0.25">
      <c r="A1" s="40" t="s">
        <v>47</v>
      </c>
      <c r="B1" s="41" t="s">
        <v>51</v>
      </c>
      <c r="C1" s="41" t="s">
        <v>52</v>
      </c>
      <c r="D1" s="42" t="s">
        <v>53</v>
      </c>
      <c r="F1" s="40" t="s">
        <v>62</v>
      </c>
      <c r="G1" s="41" t="s">
        <v>58</v>
      </c>
      <c r="H1" s="42" t="s">
        <v>61</v>
      </c>
      <c r="J1" s="40" t="s">
        <v>35</v>
      </c>
      <c r="K1" s="41" t="s">
        <v>63</v>
      </c>
      <c r="L1" s="41" t="s">
        <v>64</v>
      </c>
      <c r="M1" s="41" t="s">
        <v>65</v>
      </c>
      <c r="N1" s="42" t="s">
        <v>66</v>
      </c>
    </row>
    <row r="2" spans="1:14" x14ac:dyDescent="0.25">
      <c r="A2" s="43" t="s">
        <v>2</v>
      </c>
      <c r="B2" s="49">
        <v>10000</v>
      </c>
      <c r="C2" s="49">
        <v>12000</v>
      </c>
      <c r="D2" s="50">
        <v>14000</v>
      </c>
      <c r="F2" s="46" t="s">
        <v>59</v>
      </c>
      <c r="G2" s="49">
        <v>5000</v>
      </c>
      <c r="H2" s="54">
        <f>G2/$G$5</f>
        <v>0.38461538461538464</v>
      </c>
      <c r="J2" s="46" t="s">
        <v>59</v>
      </c>
      <c r="K2" s="49">
        <f>B2+B3+B4</f>
        <v>16000</v>
      </c>
      <c r="L2" s="49">
        <f>B10*H2</f>
        <v>10461.538461538463</v>
      </c>
      <c r="M2" s="49">
        <f>K2+L2</f>
        <v>26461.538461538461</v>
      </c>
      <c r="N2" s="55">
        <f>M2/B5</f>
        <v>8.2692307692307683</v>
      </c>
    </row>
    <row r="3" spans="1:14" x14ac:dyDescent="0.25">
      <c r="A3" s="43" t="s">
        <v>49</v>
      </c>
      <c r="B3" s="49">
        <v>5000</v>
      </c>
      <c r="C3" s="49">
        <v>3000</v>
      </c>
      <c r="D3" s="50">
        <v>5000</v>
      </c>
      <c r="F3" s="46" t="s">
        <v>52</v>
      </c>
      <c r="G3" s="49">
        <v>3000</v>
      </c>
      <c r="H3" s="54">
        <f t="shared" ref="H3:H4" si="0">G3/$G$5</f>
        <v>0.23076923076923078</v>
      </c>
      <c r="J3" s="46" t="s">
        <v>52</v>
      </c>
      <c r="K3" s="49">
        <f>C2+C3+C4</f>
        <v>16000</v>
      </c>
      <c r="L3" s="49">
        <f>B10*H3</f>
        <v>6276.9230769230771</v>
      </c>
      <c r="M3" s="49">
        <f t="shared" ref="M3:M4" si="1">K3+L3</f>
        <v>22276.923076923078</v>
      </c>
      <c r="N3" s="55">
        <f>M3/C5</f>
        <v>8.9107692307692314</v>
      </c>
    </row>
    <row r="4" spans="1:14" ht="15.75" thickBot="1" x14ac:dyDescent="0.3">
      <c r="A4" s="43" t="s">
        <v>50</v>
      </c>
      <c r="B4" s="49">
        <v>1000</v>
      </c>
      <c r="C4" s="49">
        <v>1000</v>
      </c>
      <c r="D4" s="50">
        <v>800</v>
      </c>
      <c r="F4" s="46" t="s">
        <v>53</v>
      </c>
      <c r="G4" s="49">
        <v>5000</v>
      </c>
      <c r="H4" s="54">
        <f t="shared" si="0"/>
        <v>0.38461538461538464</v>
      </c>
      <c r="J4" s="47" t="s">
        <v>53</v>
      </c>
      <c r="K4" s="52">
        <f>D2+D3+D4</f>
        <v>19800</v>
      </c>
      <c r="L4" s="52">
        <f>B10*H4</f>
        <v>10461.538461538463</v>
      </c>
      <c r="M4" s="52">
        <f t="shared" si="1"/>
        <v>30261.538461538461</v>
      </c>
      <c r="N4" s="56">
        <f>M4/D5</f>
        <v>16.811965811965813</v>
      </c>
    </row>
    <row r="5" spans="1:14" ht="15.75" thickBot="1" x14ac:dyDescent="0.3">
      <c r="A5" s="45" t="s">
        <v>54</v>
      </c>
      <c r="B5" s="51">
        <v>3200</v>
      </c>
      <c r="C5" s="52">
        <v>2500</v>
      </c>
      <c r="D5" s="53">
        <v>1800</v>
      </c>
      <c r="F5" s="47" t="s">
        <v>60</v>
      </c>
      <c r="G5" s="52">
        <f>SUM(G2:G4)</f>
        <v>13000</v>
      </c>
      <c r="H5" s="48"/>
    </row>
    <row r="6" spans="1:14" x14ac:dyDescent="0.25">
      <c r="A6" s="40" t="s">
        <v>55</v>
      </c>
      <c r="B6" s="42" t="s">
        <v>29</v>
      </c>
      <c r="L6" s="31"/>
    </row>
    <row r="7" spans="1:14" x14ac:dyDescent="0.25">
      <c r="A7" s="43" t="s">
        <v>48</v>
      </c>
      <c r="B7" s="50">
        <v>6000</v>
      </c>
    </row>
    <row r="8" spans="1:14" x14ac:dyDescent="0.25">
      <c r="A8" s="43" t="s">
        <v>39</v>
      </c>
      <c r="B8" s="50">
        <v>18000</v>
      </c>
    </row>
    <row r="9" spans="1:14" x14ac:dyDescent="0.25">
      <c r="A9" s="43" t="s">
        <v>56</v>
      </c>
      <c r="B9" s="50">
        <v>3200</v>
      </c>
    </row>
    <row r="10" spans="1:14" ht="15.75" thickBot="1" x14ac:dyDescent="0.3">
      <c r="A10" s="44" t="s">
        <v>57</v>
      </c>
      <c r="B10" s="53">
        <f>SUM(B7:B9)</f>
        <v>27200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29D83-A925-4064-9407-8BDF1CB7EA5E}">
  <dimension ref="A1:N10"/>
  <sheetViews>
    <sheetView showGridLines="0" workbookViewId="0">
      <selection activeCell="F15" sqref="F15"/>
    </sheetView>
  </sheetViews>
  <sheetFormatPr defaultRowHeight="15" x14ac:dyDescent="0.25"/>
  <cols>
    <col min="1" max="1" width="23.140625" customWidth="1"/>
    <col min="2" max="2" width="12.5703125" customWidth="1"/>
    <col min="3" max="3" width="11.85546875" customWidth="1"/>
    <col min="4" max="4" width="12.28515625" customWidth="1"/>
    <col min="6" max="6" width="25.140625" bestFit="1" customWidth="1"/>
    <col min="7" max="7" width="22.85546875" customWidth="1"/>
    <col min="8" max="8" width="12.85546875" customWidth="1"/>
    <col min="10" max="10" width="12.42578125" customWidth="1"/>
    <col min="11" max="11" width="15.28515625" customWidth="1"/>
    <col min="12" max="12" width="17.28515625" customWidth="1"/>
    <col min="13" max="13" width="11.7109375" customWidth="1"/>
    <col min="14" max="14" width="17" customWidth="1"/>
  </cols>
  <sheetData>
    <row r="1" spans="1:14" x14ac:dyDescent="0.25">
      <c r="A1" s="40" t="s">
        <v>47</v>
      </c>
      <c r="B1" s="41" t="s">
        <v>51</v>
      </c>
      <c r="C1" s="41" t="s">
        <v>52</v>
      </c>
      <c r="D1" s="42" t="s">
        <v>53</v>
      </c>
      <c r="F1" s="40" t="s">
        <v>62</v>
      </c>
      <c r="G1" s="41" t="s">
        <v>67</v>
      </c>
      <c r="H1" s="42" t="s">
        <v>61</v>
      </c>
      <c r="J1" s="40" t="s">
        <v>35</v>
      </c>
      <c r="K1" s="41" t="s">
        <v>63</v>
      </c>
      <c r="L1" s="41" t="s">
        <v>64</v>
      </c>
      <c r="M1" s="41" t="s">
        <v>65</v>
      </c>
      <c r="N1" s="42" t="s">
        <v>66</v>
      </c>
    </row>
    <row r="2" spans="1:14" x14ac:dyDescent="0.25">
      <c r="A2" s="43" t="s">
        <v>2</v>
      </c>
      <c r="B2" s="49">
        <v>10000</v>
      </c>
      <c r="C2" s="49">
        <v>12000</v>
      </c>
      <c r="D2" s="50">
        <v>14000</v>
      </c>
      <c r="F2" s="46" t="s">
        <v>59</v>
      </c>
      <c r="G2" s="49">
        <v>3200</v>
      </c>
      <c r="H2" s="54">
        <f>G2/$G$5</f>
        <v>0.42666666666666669</v>
      </c>
      <c r="J2" s="46" t="s">
        <v>59</v>
      </c>
      <c r="K2" s="49">
        <f>B2+B3+B4</f>
        <v>16000</v>
      </c>
      <c r="L2" s="49">
        <f>B10*H2</f>
        <v>11605.333333333334</v>
      </c>
      <c r="M2" s="49">
        <f>K2+L2</f>
        <v>27605.333333333336</v>
      </c>
      <c r="N2" s="55">
        <f>M2/B5</f>
        <v>8.6266666666666669</v>
      </c>
    </row>
    <row r="3" spans="1:14" x14ac:dyDescent="0.25">
      <c r="A3" s="43" t="s">
        <v>49</v>
      </c>
      <c r="B3" s="49">
        <v>5000</v>
      </c>
      <c r="C3" s="49">
        <v>3000</v>
      </c>
      <c r="D3" s="50">
        <v>5000</v>
      </c>
      <c r="F3" s="46" t="s">
        <v>52</v>
      </c>
      <c r="G3" s="49">
        <v>2500</v>
      </c>
      <c r="H3" s="54">
        <f t="shared" ref="H3:H4" si="0">G3/$G$5</f>
        <v>0.33333333333333331</v>
      </c>
      <c r="J3" s="46" t="s">
        <v>52</v>
      </c>
      <c r="K3" s="49">
        <f>C2+C3+C4</f>
        <v>16000</v>
      </c>
      <c r="L3" s="49">
        <f>B10*H3</f>
        <v>9066.6666666666661</v>
      </c>
      <c r="M3" s="49">
        <f t="shared" ref="M3:M4" si="1">K3+L3</f>
        <v>25066.666666666664</v>
      </c>
      <c r="N3" s="55">
        <f>M3/C5</f>
        <v>10.026666666666666</v>
      </c>
    </row>
    <row r="4" spans="1:14" ht="15.75" thickBot="1" x14ac:dyDescent="0.3">
      <c r="A4" s="43" t="s">
        <v>50</v>
      </c>
      <c r="B4" s="49">
        <v>1000</v>
      </c>
      <c r="C4" s="49">
        <v>1000</v>
      </c>
      <c r="D4" s="50">
        <v>800</v>
      </c>
      <c r="F4" s="46" t="s">
        <v>53</v>
      </c>
      <c r="G4" s="49">
        <v>1800</v>
      </c>
      <c r="H4" s="54">
        <f t="shared" si="0"/>
        <v>0.24</v>
      </c>
      <c r="J4" s="47" t="s">
        <v>53</v>
      </c>
      <c r="K4" s="52">
        <f>D2+D3+D4</f>
        <v>19800</v>
      </c>
      <c r="L4" s="52">
        <f>B10*H4</f>
        <v>6528</v>
      </c>
      <c r="M4" s="52">
        <f t="shared" si="1"/>
        <v>26328</v>
      </c>
      <c r="N4" s="56">
        <f>M4/D5</f>
        <v>14.626666666666667</v>
      </c>
    </row>
    <row r="5" spans="1:14" ht="15.75" thickBot="1" x14ac:dyDescent="0.3">
      <c r="A5" s="45" t="s">
        <v>54</v>
      </c>
      <c r="B5" s="51">
        <v>3200</v>
      </c>
      <c r="C5" s="52">
        <v>2500</v>
      </c>
      <c r="D5" s="53">
        <v>1800</v>
      </c>
      <c r="F5" s="47" t="s">
        <v>60</v>
      </c>
      <c r="G5" s="52">
        <f>SUM(G2:G4)</f>
        <v>7500</v>
      </c>
      <c r="H5" s="48"/>
    </row>
    <row r="6" spans="1:14" x14ac:dyDescent="0.25">
      <c r="A6" s="40" t="s">
        <v>55</v>
      </c>
      <c r="B6" s="42" t="s">
        <v>29</v>
      </c>
      <c r="L6" s="31"/>
    </row>
    <row r="7" spans="1:14" x14ac:dyDescent="0.25">
      <c r="A7" s="43" t="s">
        <v>48</v>
      </c>
      <c r="B7" s="50">
        <v>6000</v>
      </c>
    </row>
    <row r="8" spans="1:14" x14ac:dyDescent="0.25">
      <c r="A8" s="43" t="s">
        <v>39</v>
      </c>
      <c r="B8" s="50">
        <v>18000</v>
      </c>
    </row>
    <row r="9" spans="1:14" x14ac:dyDescent="0.25">
      <c r="A9" s="43" t="s">
        <v>56</v>
      </c>
      <c r="B9" s="50">
        <v>3200</v>
      </c>
    </row>
    <row r="10" spans="1:14" ht="15.75" thickBot="1" x14ac:dyDescent="0.3">
      <c r="A10" s="44" t="s">
        <v>57</v>
      </c>
      <c r="B10" s="53">
        <f>SUM(B7:B9)</f>
        <v>27200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Exercício 12</vt:lpstr>
      <vt:lpstr>Exercício 13</vt:lpstr>
      <vt:lpstr>Exercício 14</vt:lpstr>
      <vt:lpstr>Exercício 17</vt:lpstr>
      <vt:lpstr>Exercício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2020-08-30T14:46:47Z</dcterms:created>
  <dcterms:modified xsi:type="dcterms:W3CDTF">2020-08-30T18:47:09Z</dcterms:modified>
</cp:coreProperties>
</file>