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 Paul Schwark\Google Drive\Martin sincronizado\Poli\PEF 2604\2020\200824 aula 2\"/>
    </mc:Choice>
  </mc:AlternateContent>
  <xr:revisionPtr revIDLastSave="0" documentId="13_ncr:1_{52729C46-1A41-4A20-A6F7-5E04D429E785}" xr6:coauthVersionLast="45" xr6:coauthVersionMax="45" xr10:uidLastSave="{00000000-0000-0000-0000-000000000000}"/>
  <bookViews>
    <workbookView xWindow="-108" yWindow="-108" windowWidth="22320" windowHeight="13176" xr2:uid="{D40D0DC3-B527-4378-85FE-32CF4D5B390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6" i="1" l="1"/>
  <c r="B14" i="1" l="1"/>
  <c r="D35" i="1"/>
  <c r="C35" i="1"/>
  <c r="B35" i="1"/>
  <c r="D32" i="1"/>
  <c r="C32" i="1"/>
  <c r="D28" i="1"/>
  <c r="D30" i="1" s="1"/>
  <c r="B38" i="1" s="1"/>
  <c r="C28" i="1"/>
  <c r="C30" i="1" s="1"/>
  <c r="B37" i="1" s="1"/>
  <c r="B28" i="1"/>
  <c r="B30" i="1"/>
  <c r="B24" i="1"/>
  <c r="C23" i="1"/>
  <c r="C24" i="1" s="1"/>
  <c r="B23" i="1"/>
  <c r="B25" i="1" s="1"/>
  <c r="B13" i="1"/>
  <c r="B12" i="1"/>
  <c r="C6" i="1"/>
  <c r="C7" i="1"/>
  <c r="C8" i="1"/>
  <c r="C9" i="1"/>
  <c r="C10" i="1"/>
  <c r="C11" i="1"/>
  <c r="C5" i="1"/>
  <c r="C12" i="1" s="1"/>
  <c r="C13" i="1" s="1"/>
  <c r="C25" i="1" l="1"/>
  <c r="D23" i="1"/>
  <c r="D7" i="1"/>
  <c r="E7" i="1" s="1"/>
  <c r="D10" i="1"/>
  <c r="E10" i="1" s="1"/>
  <c r="D6" i="1"/>
  <c r="E6" i="1" s="1"/>
  <c r="D9" i="1"/>
  <c r="E9" i="1" s="1"/>
  <c r="D12" i="1"/>
  <c r="E12" i="1" s="1"/>
  <c r="D5" i="1"/>
  <c r="E5" i="1" s="1"/>
  <c r="D8" i="1"/>
  <c r="E8" i="1" s="1"/>
  <c r="D11" i="1"/>
  <c r="E11" i="1" s="1"/>
  <c r="E13" i="1" l="1"/>
  <c r="F11" i="1" s="1"/>
  <c r="G11" i="1" s="1"/>
  <c r="D25" i="1"/>
  <c r="D24" i="1"/>
  <c r="F9" i="1"/>
  <c r="G9" i="1" s="1"/>
  <c r="F8" i="1"/>
  <c r="G8" i="1" s="1"/>
  <c r="D13" i="1"/>
  <c r="F5" i="1"/>
  <c r="G5" i="1" s="1"/>
  <c r="F7" i="1" l="1"/>
  <c r="G7" i="1" s="1"/>
  <c r="F6" i="1"/>
  <c r="G6" i="1" s="1"/>
  <c r="F10" i="1"/>
  <c r="G10" i="1" s="1"/>
  <c r="G12" i="1"/>
  <c r="B15" i="1" s="1"/>
  <c r="B16" i="1" s="1"/>
  <c r="B17" i="1" l="1"/>
  <c r="C18" i="1" s="1"/>
</calcChain>
</file>

<file path=xl/sharedStrings.xml><?xml version="1.0" encoding="utf-8"?>
<sst xmlns="http://schemas.openxmlformats.org/spreadsheetml/2006/main" count="53" uniqueCount="43">
  <si>
    <t>Resolucao exercicio 1</t>
  </si>
  <si>
    <t>Questão 1</t>
  </si>
  <si>
    <t>Amostra</t>
  </si>
  <si>
    <t>kgf</t>
  </si>
  <si>
    <t>kN</t>
  </si>
  <si>
    <t>Mpa</t>
  </si>
  <si>
    <t>m²</t>
  </si>
  <si>
    <t>kPa</t>
  </si>
  <si>
    <t>MPa</t>
  </si>
  <si>
    <t>soma</t>
  </si>
  <si>
    <t>média</t>
  </si>
  <si>
    <t>Carga</t>
  </si>
  <si>
    <t>Tensão</t>
  </si>
  <si>
    <t>fc-fm</t>
  </si>
  <si>
    <t>(fc-fm)^2</t>
  </si>
  <si>
    <t>variancia</t>
  </si>
  <si>
    <t>DP</t>
  </si>
  <si>
    <t>A cp</t>
  </si>
  <si>
    <t>não atende</t>
  </si>
  <si>
    <t>Providência: submeter resultado ao projetista, mostrando que o erro é muito pequeno, questionando se dá para aceitar</t>
  </si>
  <si>
    <t>Questão 2</t>
  </si>
  <si>
    <t>Posição</t>
  </si>
  <si>
    <t>Meio</t>
  </si>
  <si>
    <t>esq</t>
  </si>
  <si>
    <t>dir</t>
  </si>
  <si>
    <t>Mk vert q</t>
  </si>
  <si>
    <t>Mk horiz q</t>
  </si>
  <si>
    <t>Mk vert g</t>
  </si>
  <si>
    <t>total</t>
  </si>
  <si>
    <t>Mk vert q reduz</t>
  </si>
  <si>
    <t>Mk horiz q reduz</t>
  </si>
  <si>
    <t>Com q horizontal original e q vertical reduzida:</t>
  </si>
  <si>
    <t>Com q vertical original e q horizontal reduzida:</t>
  </si>
  <si>
    <t>1,65 * DP</t>
  </si>
  <si>
    <t>fck = fm - 1,65 * DP</t>
  </si>
  <si>
    <t>Questão 3</t>
  </si>
  <si>
    <t>Valor característico de solicitação = valor que com 95% de certeza não é superado durante a vida útil da edificação</t>
  </si>
  <si>
    <t>Valor de cálculo de solicitação = valor característico multiplicado por coeficiente de ponderação prescrito por norma, que será ultrapassado durante a vida útil com uma probabilidade muito baixa.</t>
  </si>
  <si>
    <r>
      <t xml:space="preserve">No exercício, os valores de cálculo seriam os maiores valores em cada seção, multiplicados pelo coeficiente de ponderação </t>
    </r>
    <r>
      <rPr>
        <sz val="11"/>
        <color theme="1"/>
        <rFont val="Calibri"/>
        <family val="2"/>
      </rPr>
      <t xml:space="preserve">ϒf = </t>
    </r>
    <r>
      <rPr>
        <sz val="11"/>
        <color theme="1"/>
        <rFont val="Calibri"/>
        <family val="2"/>
        <scheme val="minor"/>
      </rPr>
      <t>1,4</t>
    </r>
  </si>
  <si>
    <t>Md meio vão</t>
  </si>
  <si>
    <t>Md esq</t>
  </si>
  <si>
    <t>Md dir</t>
  </si>
  <si>
    <t>kNm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</si>
</sst>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2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AC9A3-D855-4904-99D0-E67627DF4E75}">
  <dimension ref="A1:G42"/>
  <sheetViews>
    <sheetView tabSelected="1" topLeftCell="A19" workbookViewId="0">
      <selection activeCell="C30" sqref="C30"/>
    </sheetView>
  </sheetViews>
  <sheetFormatPr defaultRowHeight="14.4" x14ac:dyDescent="0.3"/>
  <cols>
    <col min="1" max="1" width="13.88671875" customWidth="1"/>
  </cols>
  <sheetData>
    <row r="1" spans="1:7" s="3" customFormat="1" ht="21" x14ac:dyDescent="0.4">
      <c r="A1" s="3" t="s">
        <v>0</v>
      </c>
    </row>
    <row r="2" spans="1:7" s="2" customFormat="1" ht="15.6" x14ac:dyDescent="0.3">
      <c r="A2" s="2" t="s">
        <v>1</v>
      </c>
    </row>
    <row r="3" spans="1:7" x14ac:dyDescent="0.3">
      <c r="B3" t="s">
        <v>11</v>
      </c>
      <c r="D3" t="s">
        <v>12</v>
      </c>
      <c r="F3" t="s">
        <v>13</v>
      </c>
      <c r="G3" t="s">
        <v>14</v>
      </c>
    </row>
    <row r="4" spans="1:7" x14ac:dyDescent="0.3">
      <c r="A4" t="s">
        <v>2</v>
      </c>
      <c r="B4" t="s">
        <v>3</v>
      </c>
      <c r="C4" t="s">
        <v>4</v>
      </c>
      <c r="D4" t="s">
        <v>7</v>
      </c>
      <c r="E4" t="s">
        <v>8</v>
      </c>
    </row>
    <row r="5" spans="1:7" x14ac:dyDescent="0.3">
      <c r="A5">
        <v>1</v>
      </c>
      <c r="B5">
        <v>22300</v>
      </c>
      <c r="C5">
        <f>B5/100</f>
        <v>223</v>
      </c>
      <c r="D5">
        <f t="shared" ref="D5:D12" si="0">C5/$B$14</f>
        <v>28393.241843886735</v>
      </c>
      <c r="E5">
        <f>D5/1000</f>
        <v>28.393241843886734</v>
      </c>
      <c r="F5">
        <f>E5-$E$13</f>
        <v>-0.6184306359334677</v>
      </c>
      <c r="G5">
        <f>F5^2</f>
        <v>0.38245645146107327</v>
      </c>
    </row>
    <row r="6" spans="1:7" x14ac:dyDescent="0.3">
      <c r="A6">
        <v>2</v>
      </c>
      <c r="B6">
        <v>23100</v>
      </c>
      <c r="C6">
        <f t="shared" ref="C6:C11" si="1">B6/100</f>
        <v>231</v>
      </c>
      <c r="D6">
        <f t="shared" si="0"/>
        <v>29411.833479541863</v>
      </c>
      <c r="E6">
        <f t="shared" ref="E6:E12" si="2">D6/1000</f>
        <v>29.411833479541862</v>
      </c>
      <c r="F6">
        <f t="shared" ref="F6:F11" si="3">E6-$E$13</f>
        <v>0.40016099972165975</v>
      </c>
      <c r="G6">
        <f t="shared" ref="G6:G11" si="4">F6^2</f>
        <v>0.16012882569823816</v>
      </c>
    </row>
    <row r="7" spans="1:7" x14ac:dyDescent="0.3">
      <c r="A7">
        <v>3</v>
      </c>
      <c r="B7">
        <v>23400</v>
      </c>
      <c r="C7">
        <f t="shared" si="1"/>
        <v>234</v>
      </c>
      <c r="D7">
        <f t="shared" si="0"/>
        <v>29793.805342912539</v>
      </c>
      <c r="E7">
        <f t="shared" si="2"/>
        <v>29.793805342912538</v>
      </c>
      <c r="F7">
        <f t="shared" si="3"/>
        <v>0.78213286309233609</v>
      </c>
      <c r="G7">
        <f t="shared" si="4"/>
        <v>0.61173181552901501</v>
      </c>
    </row>
    <row r="8" spans="1:7" x14ac:dyDescent="0.3">
      <c r="A8">
        <v>4</v>
      </c>
      <c r="B8">
        <v>18900</v>
      </c>
      <c r="C8">
        <f t="shared" si="1"/>
        <v>189</v>
      </c>
      <c r="D8">
        <f t="shared" si="0"/>
        <v>24064.227392352434</v>
      </c>
      <c r="E8">
        <f t="shared" si="2"/>
        <v>24.064227392352432</v>
      </c>
      <c r="F8">
        <f t="shared" si="3"/>
        <v>-4.94744508746777</v>
      </c>
      <c r="G8">
        <f t="shared" si="4"/>
        <v>24.47721289350897</v>
      </c>
    </row>
    <row r="9" spans="1:7" x14ac:dyDescent="0.3">
      <c r="A9">
        <v>5</v>
      </c>
      <c r="B9">
        <v>25400</v>
      </c>
      <c r="C9">
        <f t="shared" si="1"/>
        <v>254</v>
      </c>
      <c r="D9">
        <f t="shared" si="0"/>
        <v>32340.284432050361</v>
      </c>
      <c r="E9">
        <f t="shared" si="2"/>
        <v>32.34028443205036</v>
      </c>
      <c r="F9">
        <f t="shared" si="3"/>
        <v>3.3286119522301583</v>
      </c>
      <c r="G9">
        <f t="shared" si="4"/>
        <v>11.079657528529465</v>
      </c>
    </row>
    <row r="10" spans="1:7" x14ac:dyDescent="0.3">
      <c r="A10">
        <v>6</v>
      </c>
      <c r="B10">
        <v>23900</v>
      </c>
      <c r="C10">
        <f t="shared" si="1"/>
        <v>239</v>
      </c>
      <c r="D10">
        <f t="shared" si="0"/>
        <v>30430.425115196995</v>
      </c>
      <c r="E10">
        <f t="shared" si="2"/>
        <v>30.430425115196996</v>
      </c>
      <c r="F10">
        <f t="shared" si="3"/>
        <v>1.4187526353767943</v>
      </c>
      <c r="G10">
        <f t="shared" si="4"/>
        <v>2.0128590403885989</v>
      </c>
    </row>
    <row r="11" spans="1:7" x14ac:dyDescent="0.3">
      <c r="A11">
        <v>7</v>
      </c>
      <c r="B11">
        <v>22500</v>
      </c>
      <c r="C11">
        <f t="shared" si="1"/>
        <v>225</v>
      </c>
      <c r="D11">
        <f t="shared" si="0"/>
        <v>28647.889752800518</v>
      </c>
      <c r="E11">
        <f t="shared" si="2"/>
        <v>28.64788975280052</v>
      </c>
      <c r="F11">
        <f t="shared" si="3"/>
        <v>-0.36378272701968228</v>
      </c>
      <c r="G11">
        <f t="shared" si="4"/>
        <v>0.13233787247787668</v>
      </c>
    </row>
    <row r="12" spans="1:7" x14ac:dyDescent="0.3">
      <c r="A12" t="s">
        <v>9</v>
      </c>
      <c r="B12">
        <f>SUM(B5:B11)</f>
        <v>159500</v>
      </c>
      <c r="C12">
        <f>SUM(C5:C11)</f>
        <v>1595</v>
      </c>
      <c r="D12">
        <f t="shared" si="0"/>
        <v>203081.70735874143</v>
      </c>
      <c r="E12">
        <f t="shared" si="2"/>
        <v>203.08170735874143</v>
      </c>
      <c r="G12">
        <f>SUM(G5:G11)</f>
        <v>38.856384427593234</v>
      </c>
    </row>
    <row r="13" spans="1:7" x14ac:dyDescent="0.3">
      <c r="A13" t="s">
        <v>10</v>
      </c>
      <c r="B13">
        <f>B12/$A$11</f>
        <v>22785.714285714286</v>
      </c>
      <c r="C13">
        <f t="shared" ref="C13:D13" si="5">C12/$A$11</f>
        <v>227.85714285714286</v>
      </c>
      <c r="D13">
        <f t="shared" si="5"/>
        <v>29011.672479820205</v>
      </c>
      <c r="E13" s="4">
        <f>E12/$A$11</f>
        <v>29.011672479820202</v>
      </c>
    </row>
    <row r="14" spans="1:7" x14ac:dyDescent="0.3">
      <c r="A14" t="s">
        <v>17</v>
      </c>
      <c r="B14">
        <f>3.141592654*(0.1^2)/4</f>
        <v>7.8539816350000017E-3</v>
      </c>
      <c r="C14" t="s">
        <v>6</v>
      </c>
    </row>
    <row r="15" spans="1:7" x14ac:dyDescent="0.3">
      <c r="A15" t="s">
        <v>15</v>
      </c>
      <c r="B15">
        <f>G12/(A11-1)</f>
        <v>6.4760640712655393</v>
      </c>
    </row>
    <row r="16" spans="1:7" x14ac:dyDescent="0.3">
      <c r="A16" t="s">
        <v>16</v>
      </c>
      <c r="B16">
        <f>B15^(1/2)</f>
        <v>2.5448112054267482</v>
      </c>
      <c r="C16" t="s">
        <v>8</v>
      </c>
    </row>
    <row r="17" spans="1:5" x14ac:dyDescent="0.3">
      <c r="A17" t="s">
        <v>33</v>
      </c>
      <c r="B17">
        <f>B16*1.65</f>
        <v>4.1989384889541341</v>
      </c>
      <c r="C17" t="s">
        <v>5</v>
      </c>
    </row>
    <row r="18" spans="1:5" x14ac:dyDescent="0.3">
      <c r="A18" t="s">
        <v>34</v>
      </c>
      <c r="C18" s="4">
        <f>E13-B17</f>
        <v>24.812733990866068</v>
      </c>
      <c r="D18" t="s">
        <v>5</v>
      </c>
      <c r="E18" t="s">
        <v>18</v>
      </c>
    </row>
    <row r="19" spans="1:5" x14ac:dyDescent="0.3">
      <c r="A19" s="4" t="s">
        <v>19</v>
      </c>
    </row>
    <row r="20" spans="1:5" s="1" customFormat="1" x14ac:dyDescent="0.3">
      <c r="A20" s="1" t="s">
        <v>20</v>
      </c>
    </row>
    <row r="21" spans="1:5" x14ac:dyDescent="0.3">
      <c r="A21" t="s">
        <v>21</v>
      </c>
      <c r="B21" t="s">
        <v>22</v>
      </c>
      <c r="C21" t="s">
        <v>23</v>
      </c>
      <c r="D21" t="s">
        <v>24</v>
      </c>
    </row>
    <row r="22" spans="1:5" x14ac:dyDescent="0.3">
      <c r="A22" t="s">
        <v>26</v>
      </c>
      <c r="B22">
        <v>0</v>
      </c>
      <c r="C22">
        <v>7.5</v>
      </c>
      <c r="D22">
        <v>-7.5</v>
      </c>
    </row>
    <row r="23" spans="1:5" x14ac:dyDescent="0.3">
      <c r="A23" t="s">
        <v>25</v>
      </c>
      <c r="B23">
        <f>9.4/2</f>
        <v>4.7</v>
      </c>
      <c r="C23">
        <f>-5.6/2</f>
        <v>-2.8</v>
      </c>
      <c r="D23">
        <f>C23</f>
        <v>-2.8</v>
      </c>
    </row>
    <row r="24" spans="1:5" x14ac:dyDescent="0.3">
      <c r="A24" t="s">
        <v>27</v>
      </c>
      <c r="B24">
        <f>B23</f>
        <v>4.7</v>
      </c>
      <c r="C24">
        <f>C23</f>
        <v>-2.8</v>
      </c>
      <c r="D24">
        <f>D23</f>
        <v>-2.8</v>
      </c>
    </row>
    <row r="25" spans="1:5" x14ac:dyDescent="0.3">
      <c r="A25" t="s">
        <v>28</v>
      </c>
      <c r="B25">
        <f>SUM(B22:B24)</f>
        <v>9.4</v>
      </c>
      <c r="C25" s="5">
        <f t="shared" ref="C25" si="6">SUM(C22:C24)</f>
        <v>1.9000000000000004</v>
      </c>
      <c r="D25">
        <f t="shared" ref="D25" si="7">SUM(D22:D24)</f>
        <v>-13.100000000000001</v>
      </c>
    </row>
    <row r="26" spans="1:5" x14ac:dyDescent="0.3">
      <c r="A26" t="s">
        <v>31</v>
      </c>
    </row>
    <row r="27" spans="1:5" x14ac:dyDescent="0.3">
      <c r="A27" t="s">
        <v>26</v>
      </c>
      <c r="B27">
        <v>0</v>
      </c>
      <c r="C27">
        <v>7.5</v>
      </c>
      <c r="D27">
        <v>-7.5</v>
      </c>
    </row>
    <row r="28" spans="1:5" x14ac:dyDescent="0.3">
      <c r="A28" t="s">
        <v>29</v>
      </c>
      <c r="B28">
        <f>4.7*0.4</f>
        <v>1.8800000000000001</v>
      </c>
      <c r="C28">
        <f>-2.8*0.4</f>
        <v>-1.1199999999999999</v>
      </c>
      <c r="D28">
        <f>-2.8*0.4</f>
        <v>-1.1199999999999999</v>
      </c>
    </row>
    <row r="29" spans="1:5" x14ac:dyDescent="0.3">
      <c r="A29" t="s">
        <v>27</v>
      </c>
      <c r="B29">
        <v>4.7</v>
      </c>
      <c r="C29">
        <v>-2.8</v>
      </c>
      <c r="D29">
        <v>-2.8</v>
      </c>
    </row>
    <row r="30" spans="1:5" x14ac:dyDescent="0.3">
      <c r="A30" t="s">
        <v>28</v>
      </c>
      <c r="B30">
        <f>SUM(B27:B29)</f>
        <v>6.58</v>
      </c>
      <c r="C30" s="4">
        <f t="shared" ref="C30:D30" si="8">SUM(C27:C29)</f>
        <v>3.58</v>
      </c>
      <c r="D30" s="4">
        <f t="shared" si="8"/>
        <v>-11.419999999999998</v>
      </c>
    </row>
    <row r="31" spans="1:5" x14ac:dyDescent="0.3">
      <c r="A31" t="s">
        <v>32</v>
      </c>
    </row>
    <row r="32" spans="1:5" x14ac:dyDescent="0.3">
      <c r="A32" t="s">
        <v>30</v>
      </c>
      <c r="B32">
        <v>0</v>
      </c>
      <c r="C32">
        <f>7.5*0.6</f>
        <v>4.5</v>
      </c>
      <c r="D32">
        <f>-7.5*0.6</f>
        <v>-4.5</v>
      </c>
    </row>
    <row r="33" spans="1:4" x14ac:dyDescent="0.3">
      <c r="A33" t="s">
        <v>25</v>
      </c>
      <c r="B33">
        <v>4.7</v>
      </c>
      <c r="C33">
        <v>-2.8</v>
      </c>
      <c r="D33">
        <v>-2.8</v>
      </c>
    </row>
    <row r="34" spans="1:4" x14ac:dyDescent="0.3">
      <c r="A34" t="s">
        <v>27</v>
      </c>
      <c r="B34">
        <v>4.7</v>
      </c>
      <c r="C34">
        <v>-2.8</v>
      </c>
      <c r="D34">
        <v>-2.8</v>
      </c>
    </row>
    <row r="35" spans="1:4" x14ac:dyDescent="0.3">
      <c r="A35" t="s">
        <v>28</v>
      </c>
      <c r="B35" s="4">
        <f>SUM(B32:B34)</f>
        <v>9.4</v>
      </c>
      <c r="C35">
        <f t="shared" ref="C35" si="9">SUM(C32:C34)</f>
        <v>-1.0999999999999996</v>
      </c>
      <c r="D35" s="5">
        <f t="shared" ref="D35" si="10">SUM(D32:D34)</f>
        <v>-10.1</v>
      </c>
    </row>
    <row r="36" spans="1:4" x14ac:dyDescent="0.3">
      <c r="A36" t="s">
        <v>39</v>
      </c>
      <c r="B36" s="4">
        <f>B35*1.4</f>
        <v>13.16</v>
      </c>
      <c r="C36" t="s">
        <v>42</v>
      </c>
    </row>
    <row r="37" spans="1:4" x14ac:dyDescent="0.3">
      <c r="A37" t="s">
        <v>40</v>
      </c>
      <c r="B37" s="4">
        <f>C30*1.4</f>
        <v>5.0119999999999996</v>
      </c>
      <c r="C37" t="s">
        <v>42</v>
      </c>
    </row>
    <row r="38" spans="1:4" x14ac:dyDescent="0.3">
      <c r="A38" t="s">
        <v>41</v>
      </c>
      <c r="B38" s="4">
        <f>D30*1.4</f>
        <v>-15.987999999999996</v>
      </c>
      <c r="C38" t="s">
        <v>42</v>
      </c>
    </row>
    <row r="39" spans="1:4" s="1" customFormat="1" x14ac:dyDescent="0.3">
      <c r="A39" s="1" t="s">
        <v>35</v>
      </c>
    </row>
    <row r="40" spans="1:4" x14ac:dyDescent="0.3">
      <c r="A40" t="s">
        <v>36</v>
      </c>
    </row>
    <row r="41" spans="1:4" x14ac:dyDescent="0.3">
      <c r="A41" t="s">
        <v>37</v>
      </c>
    </row>
    <row r="42" spans="1:4" x14ac:dyDescent="0.3">
      <c r="A42" t="s">
        <v>38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Paul Schwark</dc:creator>
  <cp:lastModifiedBy>Martin Paul Schwark</cp:lastModifiedBy>
  <dcterms:created xsi:type="dcterms:W3CDTF">2020-08-24T13:39:50Z</dcterms:created>
  <dcterms:modified xsi:type="dcterms:W3CDTF">2020-08-30T14:04:39Z</dcterms:modified>
</cp:coreProperties>
</file>