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<sst xmlns="http://schemas.openxmlformats.org/spreadsheetml/2006/main" count="65" uniqueCount="32">
  <si>
    <t>A</t>
  </si>
  <si>
    <t>B</t>
  </si>
  <si>
    <t>C</t>
  </si>
  <si>
    <t>D</t>
  </si>
  <si>
    <t>SOMA</t>
  </si>
  <si>
    <t>R =</t>
  </si>
  <si>
    <t>DV=</t>
  </si>
  <si>
    <t>DF=</t>
  </si>
  <si>
    <t>DT=</t>
  </si>
  <si>
    <t>L =</t>
  </si>
  <si>
    <t>RT=</t>
  </si>
  <si>
    <t>LT=</t>
  </si>
  <si>
    <t>MATRIZ</t>
  </si>
  <si>
    <t>(-)</t>
  </si>
  <si>
    <t>rateado às filiais</t>
  </si>
  <si>
    <t>Filial 1</t>
  </si>
  <si>
    <t>Filial 2</t>
  </si>
  <si>
    <t>Filial 3</t>
  </si>
  <si>
    <t>(+)</t>
  </si>
  <si>
    <t>MARGENS POR LINHA E POR FILIAL</t>
  </si>
  <si>
    <t>MC1=</t>
  </si>
  <si>
    <t>MC Filial</t>
  </si>
  <si>
    <t>DF Filial</t>
  </si>
  <si>
    <t>MC2</t>
  </si>
  <si>
    <t>F1</t>
  </si>
  <si>
    <t>F2</t>
  </si>
  <si>
    <t>F3</t>
  </si>
  <si>
    <t>Investimentos (milhões)</t>
  </si>
  <si>
    <t>Matriz</t>
  </si>
  <si>
    <t>TOTAL</t>
  </si>
  <si>
    <t>Lucro/Investimento</t>
  </si>
  <si>
    <t>MC/Investimento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</si>
</sst>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176" fontId="3" fillId="0" borderId="0" xfId="49" applyNumberFormat="1" applyFont="1" applyAlignment="1">
      <alignment/>
    </xf>
    <xf numFmtId="176" fontId="3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8515625" style="0" customWidth="1"/>
    <col min="2" max="10" width="5.421875" style="0" customWidth="1"/>
    <col min="11" max="11" width="6.7109375" style="0" customWidth="1"/>
    <col min="12" max="12" width="5.57421875" style="0" customWidth="1"/>
    <col min="13" max="14" width="5.421875" style="0" customWidth="1"/>
    <col min="15" max="15" width="7.00390625" style="0" customWidth="1"/>
    <col min="16" max="16" width="7.140625" style="0" customWidth="1"/>
  </cols>
  <sheetData>
    <row r="1" ht="12.75">
      <c r="H1" s="2" t="s">
        <v>12</v>
      </c>
    </row>
    <row r="2" spans="7:8" ht="12.75">
      <c r="G2" t="s">
        <v>7</v>
      </c>
      <c r="H2">
        <v>500</v>
      </c>
    </row>
    <row r="3" spans="7:9" ht="12.75">
      <c r="G3" t="s">
        <v>13</v>
      </c>
      <c r="H3">
        <f>-H2</f>
        <v>-500</v>
      </c>
      <c r="I3" t="s">
        <v>14</v>
      </c>
    </row>
    <row r="4" ht="12.75">
      <c r="H4">
        <f>SUM(H2:H3)</f>
        <v>0</v>
      </c>
    </row>
    <row r="5" spans="3:13" ht="12.75">
      <c r="C5" s="2" t="s">
        <v>15</v>
      </c>
      <c r="D5" s="2"/>
      <c r="E5" s="2"/>
      <c r="F5" s="2"/>
      <c r="G5" s="2"/>
      <c r="H5" s="2" t="s">
        <v>16</v>
      </c>
      <c r="I5" s="2"/>
      <c r="J5" s="2"/>
      <c r="K5" s="2"/>
      <c r="L5" s="2"/>
      <c r="M5" s="2" t="s">
        <v>17</v>
      </c>
    </row>
    <row r="6" spans="2:13" ht="12.75">
      <c r="B6" t="s">
        <v>7</v>
      </c>
      <c r="C6">
        <v>160</v>
      </c>
      <c r="G6" t="s">
        <v>7</v>
      </c>
      <c r="H6">
        <v>150</v>
      </c>
      <c r="L6" t="s">
        <v>7</v>
      </c>
      <c r="M6">
        <v>140</v>
      </c>
    </row>
    <row r="7" spans="2:13" ht="12.75">
      <c r="B7" t="s">
        <v>18</v>
      </c>
      <c r="C7">
        <f>+C20/$P$14*$H$2</f>
        <v>163.56877323420073</v>
      </c>
      <c r="G7" t="s">
        <v>18</v>
      </c>
      <c r="H7">
        <f>+H20/$P$14*$H$2</f>
        <v>144.9814126394052</v>
      </c>
      <c r="L7" t="s">
        <v>18</v>
      </c>
      <c r="M7">
        <f>+M20/$P$14*$H$2</f>
        <v>191.44981412639405</v>
      </c>
    </row>
    <row r="8" spans="3:13" ht="12.75">
      <c r="C8">
        <f>SUM(C6:C7)</f>
        <v>323.56877323420076</v>
      </c>
      <c r="H8">
        <f>SUM(H6:H7)</f>
        <v>294.9814126394052</v>
      </c>
      <c r="M8">
        <f>SUM(M6:M7)</f>
        <v>331.449814126394</v>
      </c>
    </row>
    <row r="9" spans="2:13" ht="12.75">
      <c r="B9" t="s">
        <v>13</v>
      </c>
      <c r="C9">
        <f>-C8</f>
        <v>-323.56877323420076</v>
      </c>
      <c r="G9" t="s">
        <v>13</v>
      </c>
      <c r="H9">
        <f>-H8</f>
        <v>-294.9814126394052</v>
      </c>
      <c r="L9" t="s">
        <v>13</v>
      </c>
      <c r="M9">
        <f>-M8</f>
        <v>-331.449814126394</v>
      </c>
    </row>
    <row r="13" spans="2:16" ht="12.75">
      <c r="B13" s="1" t="s">
        <v>0</v>
      </c>
      <c r="C13" s="1" t="s">
        <v>1</v>
      </c>
      <c r="D13" s="1" t="s">
        <v>2</v>
      </c>
      <c r="E13" s="1" t="s">
        <v>3</v>
      </c>
      <c r="F13" s="1"/>
      <c r="G13" s="1" t="s">
        <v>0</v>
      </c>
      <c r="H13" s="1" t="s">
        <v>1</v>
      </c>
      <c r="I13" s="1" t="s">
        <v>2</v>
      </c>
      <c r="J13" s="1" t="s">
        <v>3</v>
      </c>
      <c r="K13" s="1"/>
      <c r="L13" s="1" t="s">
        <v>0</v>
      </c>
      <c r="M13" s="1" t="s">
        <v>1</v>
      </c>
      <c r="N13" s="1" t="s">
        <v>2</v>
      </c>
      <c r="O13" s="1" t="s">
        <v>3</v>
      </c>
      <c r="P13" s="1" t="s">
        <v>4</v>
      </c>
    </row>
    <row r="14" spans="1:16" ht="12.75">
      <c r="A14" s="2" t="s">
        <v>5</v>
      </c>
      <c r="B14">
        <v>300</v>
      </c>
      <c r="C14">
        <v>100</v>
      </c>
      <c r="D14">
        <v>250</v>
      </c>
      <c r="E14">
        <v>230</v>
      </c>
      <c r="G14">
        <v>250</v>
      </c>
      <c r="H14">
        <v>90</v>
      </c>
      <c r="I14">
        <v>310</v>
      </c>
      <c r="J14">
        <v>130</v>
      </c>
      <c r="L14">
        <v>310</v>
      </c>
      <c r="M14">
        <v>180</v>
      </c>
      <c r="N14">
        <v>190</v>
      </c>
      <c r="O14">
        <v>350</v>
      </c>
      <c r="P14">
        <f>SUM(B14:O14)</f>
        <v>2690</v>
      </c>
    </row>
    <row r="15" spans="1:16" ht="12.75">
      <c r="A15" s="2" t="s">
        <v>6</v>
      </c>
      <c r="B15">
        <v>170</v>
      </c>
      <c r="C15">
        <v>40</v>
      </c>
      <c r="D15">
        <v>160</v>
      </c>
      <c r="E15">
        <v>155</v>
      </c>
      <c r="G15">
        <v>150</v>
      </c>
      <c r="H15">
        <v>40</v>
      </c>
      <c r="I15">
        <v>185</v>
      </c>
      <c r="J15">
        <v>70</v>
      </c>
      <c r="L15">
        <v>160</v>
      </c>
      <c r="M15">
        <v>75</v>
      </c>
      <c r="N15">
        <v>110</v>
      </c>
      <c r="O15">
        <v>235</v>
      </c>
      <c r="P15">
        <f>SUM(B15:O15)</f>
        <v>1550</v>
      </c>
    </row>
    <row r="16" spans="1:16" ht="12.75">
      <c r="A16" s="2" t="s">
        <v>7</v>
      </c>
      <c r="B16" s="3">
        <f>+B14/SUM($B$14:$E$14)*$C$8</f>
        <v>110.30753632984116</v>
      </c>
      <c r="C16" s="3">
        <f>+C14/SUM($B$14:$E$14)*$C$8</f>
        <v>36.76917877661372</v>
      </c>
      <c r="D16" s="3">
        <f>+D14/SUM($B$14:$E$14)*$C$8</f>
        <v>91.92294694153432</v>
      </c>
      <c r="E16" s="3">
        <f>+E14/SUM($B$14:$E$14)*$C$8</f>
        <v>84.56911118621156</v>
      </c>
      <c r="F16" s="3"/>
      <c r="G16" s="3">
        <f>+G14/SUM($G$14:$J$14)*$H$8</f>
        <v>94.54532456391193</v>
      </c>
      <c r="H16" s="3">
        <f>+H14/SUM($G$14:$J$14)*$H$8</f>
        <v>34.036316843008294</v>
      </c>
      <c r="I16" s="3">
        <f>+I14/SUM($G$14:$J$14)*$H$8</f>
        <v>117.23620245925079</v>
      </c>
      <c r="J16" s="3">
        <f>+J14/SUM($G$14:$J$14)*$H$8</f>
        <v>49.1635687732342</v>
      </c>
      <c r="K16" s="3"/>
      <c r="L16" s="3">
        <f>+L14/SUM($L$14:$O$14)*$M$8</f>
        <v>99.75674017396324</v>
      </c>
      <c r="M16" s="3">
        <f>+M14/SUM($L$14:$O$14)*$M$8</f>
        <v>57.923268488107695</v>
      </c>
      <c r="N16" s="3">
        <f>+N14/SUM($L$14:$O$14)*$M$8</f>
        <v>61.14122784855812</v>
      </c>
      <c r="O16" s="3">
        <f>+O14/SUM($L$14:$O$14)*$M$8</f>
        <v>112.62857761576497</v>
      </c>
      <c r="P16" s="3">
        <f>SUM(B16:O16)</f>
        <v>950</v>
      </c>
    </row>
    <row r="17" spans="1:16" ht="12.75">
      <c r="A17" s="2" t="s">
        <v>8</v>
      </c>
      <c r="B17" s="3">
        <f aca="true" t="shared" si="0" ref="B17:O17">SUM(B15:B16)</f>
        <v>280.3075363298411</v>
      </c>
      <c r="C17" s="3">
        <f t="shared" si="0"/>
        <v>76.76917877661373</v>
      </c>
      <c r="D17" s="3">
        <f t="shared" si="0"/>
        <v>251.92294694153432</v>
      </c>
      <c r="E17" s="3">
        <f t="shared" si="0"/>
        <v>239.56911118621156</v>
      </c>
      <c r="F17" s="3"/>
      <c r="G17" s="3">
        <f t="shared" si="0"/>
        <v>244.54532456391195</v>
      </c>
      <c r="H17" s="3">
        <f t="shared" si="0"/>
        <v>74.0363168430083</v>
      </c>
      <c r="I17" s="3">
        <f t="shared" si="0"/>
        <v>302.23620245925076</v>
      </c>
      <c r="J17" s="3">
        <f t="shared" si="0"/>
        <v>119.1635687732342</v>
      </c>
      <c r="K17" s="3"/>
      <c r="L17" s="3">
        <f t="shared" si="0"/>
        <v>259.75674017396324</v>
      </c>
      <c r="M17" s="3">
        <f t="shared" si="0"/>
        <v>132.92326848810768</v>
      </c>
      <c r="N17" s="3">
        <f t="shared" si="0"/>
        <v>171.14122784855812</v>
      </c>
      <c r="O17" s="3">
        <f t="shared" si="0"/>
        <v>347.628577615765</v>
      </c>
      <c r="P17" s="3">
        <f>SUM(B17:O17)</f>
        <v>2500</v>
      </c>
    </row>
    <row r="18" spans="1:16" s="2" customFormat="1" ht="12.75">
      <c r="A18" s="2" t="s">
        <v>9</v>
      </c>
      <c r="B18" s="4">
        <f aca="true" t="shared" si="1" ref="B18:O18">+B14-B17</f>
        <v>19.692463670158872</v>
      </c>
      <c r="C18" s="4">
        <f t="shared" si="1"/>
        <v>23.230821223386272</v>
      </c>
      <c r="D18" s="4">
        <f t="shared" si="1"/>
        <v>-1.9229469415343203</v>
      </c>
      <c r="E18" s="4">
        <f t="shared" si="1"/>
        <v>-9.569111186211558</v>
      </c>
      <c r="F18" s="4"/>
      <c r="G18" s="4">
        <f t="shared" si="1"/>
        <v>5.454675436088053</v>
      </c>
      <c r="H18" s="4">
        <f t="shared" si="1"/>
        <v>15.963683156991706</v>
      </c>
      <c r="I18" s="4">
        <f t="shared" si="1"/>
        <v>7.763797540749238</v>
      </c>
      <c r="J18" s="4">
        <f t="shared" si="1"/>
        <v>10.836431226765797</v>
      </c>
      <c r="K18" s="4"/>
      <c r="L18" s="4">
        <f t="shared" si="1"/>
        <v>50.24325982603676</v>
      </c>
      <c r="M18" s="4">
        <f t="shared" si="1"/>
        <v>47.07673151189232</v>
      </c>
      <c r="N18" s="4">
        <f t="shared" si="1"/>
        <v>18.858772151441883</v>
      </c>
      <c r="O18" s="4">
        <f t="shared" si="1"/>
        <v>2.371422384235018</v>
      </c>
      <c r="P18" s="4">
        <f>SUM(B18:O18)</f>
        <v>190.00000000000006</v>
      </c>
    </row>
    <row r="19" ht="12.75">
      <c r="A19" s="2"/>
    </row>
    <row r="20" spans="1:16" ht="12.75">
      <c r="A20" s="2" t="s">
        <v>10</v>
      </c>
      <c r="C20">
        <f>SUM(B14:E14)</f>
        <v>880</v>
      </c>
      <c r="H20">
        <f>SUM(G14:J14)</f>
        <v>780</v>
      </c>
      <c r="M20">
        <f>SUM(L14:O14)</f>
        <v>1030</v>
      </c>
      <c r="P20">
        <f>SUM(B20:O20)</f>
        <v>2690</v>
      </c>
    </row>
    <row r="21" spans="1:16" ht="12.75">
      <c r="A21" s="2" t="s">
        <v>8</v>
      </c>
      <c r="C21">
        <f>SUM(B17:E17)</f>
        <v>848.5687732342008</v>
      </c>
      <c r="H21">
        <f>SUM(G17:J17)</f>
        <v>739.9814126394051</v>
      </c>
      <c r="M21">
        <f>SUM(L17:O17)</f>
        <v>911.4498141263939</v>
      </c>
      <c r="P21">
        <f>SUM(B21:O21)</f>
        <v>2500</v>
      </c>
    </row>
    <row r="22" spans="1:16" ht="12.75">
      <c r="A22" s="2" t="s">
        <v>11</v>
      </c>
      <c r="C22" s="3">
        <f>+C20-C21</f>
        <v>31.431226765799238</v>
      </c>
      <c r="H22">
        <f>+H20-H21</f>
        <v>40.01858736059489</v>
      </c>
      <c r="M22">
        <f>+M20-M21</f>
        <v>118.5501858736061</v>
      </c>
      <c r="P22">
        <f>SUM(B22:O22)</f>
        <v>190.00000000000023</v>
      </c>
    </row>
    <row r="24" ht="12.75">
      <c r="A24" s="2" t="s">
        <v>19</v>
      </c>
    </row>
    <row r="25" spans="2:16" ht="12.75">
      <c r="B25" s="1" t="s">
        <v>0</v>
      </c>
      <c r="C25" s="1" t="s">
        <v>1</v>
      </c>
      <c r="D25" s="1" t="s">
        <v>2</v>
      </c>
      <c r="E25" s="1" t="s">
        <v>3</v>
      </c>
      <c r="F25" s="1"/>
      <c r="G25" s="1" t="s">
        <v>0</v>
      </c>
      <c r="H25" s="1" t="s">
        <v>1</v>
      </c>
      <c r="I25" s="1" t="s">
        <v>2</v>
      </c>
      <c r="J25" s="1" t="s">
        <v>3</v>
      </c>
      <c r="K25" s="1"/>
      <c r="L25" s="1" t="s">
        <v>0</v>
      </c>
      <c r="M25" s="1" t="s">
        <v>1</v>
      </c>
      <c r="N25" s="1" t="s">
        <v>2</v>
      </c>
      <c r="O25" s="1" t="s">
        <v>3</v>
      </c>
      <c r="P25" s="1" t="s">
        <v>4</v>
      </c>
    </row>
    <row r="26" spans="1:16" ht="12.75">
      <c r="A26" s="2" t="s">
        <v>5</v>
      </c>
      <c r="B26">
        <f>+B14</f>
        <v>300</v>
      </c>
      <c r="C26">
        <f aca="true" t="shared" si="2" ref="C26:O26">+C14</f>
        <v>100</v>
      </c>
      <c r="D26">
        <f t="shared" si="2"/>
        <v>250</v>
      </c>
      <c r="E26">
        <f t="shared" si="2"/>
        <v>230</v>
      </c>
      <c r="F26">
        <f t="shared" si="2"/>
        <v>0</v>
      </c>
      <c r="G26">
        <f t="shared" si="2"/>
        <v>250</v>
      </c>
      <c r="H26">
        <f t="shared" si="2"/>
        <v>90</v>
      </c>
      <c r="I26">
        <f t="shared" si="2"/>
        <v>310</v>
      </c>
      <c r="J26">
        <f t="shared" si="2"/>
        <v>130</v>
      </c>
      <c r="K26">
        <f t="shared" si="2"/>
        <v>0</v>
      </c>
      <c r="L26">
        <f t="shared" si="2"/>
        <v>310</v>
      </c>
      <c r="M26">
        <f t="shared" si="2"/>
        <v>180</v>
      </c>
      <c r="N26">
        <f t="shared" si="2"/>
        <v>190</v>
      </c>
      <c r="O26">
        <f t="shared" si="2"/>
        <v>350</v>
      </c>
      <c r="P26">
        <f>SUM(B26:O26)</f>
        <v>2690</v>
      </c>
    </row>
    <row r="27" spans="1:16" ht="12.75">
      <c r="A27" s="2" t="s">
        <v>6</v>
      </c>
      <c r="B27">
        <f>+B15</f>
        <v>170</v>
      </c>
      <c r="C27">
        <f aca="true" t="shared" si="3" ref="C27:O27">+C15</f>
        <v>40</v>
      </c>
      <c r="D27">
        <f t="shared" si="3"/>
        <v>160</v>
      </c>
      <c r="E27">
        <f t="shared" si="3"/>
        <v>155</v>
      </c>
      <c r="F27">
        <f t="shared" si="3"/>
        <v>0</v>
      </c>
      <c r="G27">
        <f t="shared" si="3"/>
        <v>150</v>
      </c>
      <c r="H27">
        <f t="shared" si="3"/>
        <v>40</v>
      </c>
      <c r="I27">
        <f t="shared" si="3"/>
        <v>185</v>
      </c>
      <c r="J27">
        <f t="shared" si="3"/>
        <v>70</v>
      </c>
      <c r="K27">
        <f t="shared" si="3"/>
        <v>0</v>
      </c>
      <c r="L27">
        <f t="shared" si="3"/>
        <v>160</v>
      </c>
      <c r="M27">
        <f t="shared" si="3"/>
        <v>75</v>
      </c>
      <c r="N27">
        <f t="shared" si="3"/>
        <v>110</v>
      </c>
      <c r="O27">
        <f t="shared" si="3"/>
        <v>235</v>
      </c>
      <c r="P27">
        <f>SUM(B27:O27)</f>
        <v>1550</v>
      </c>
    </row>
    <row r="28" spans="1:16" ht="12.75">
      <c r="A28" s="2" t="s">
        <v>20</v>
      </c>
      <c r="B28" s="2">
        <f>+B26-B27</f>
        <v>130</v>
      </c>
      <c r="C28" s="2">
        <f aca="true" t="shared" si="4" ref="C28:P28">+C26-C27</f>
        <v>60</v>
      </c>
      <c r="D28" s="2">
        <f t="shared" si="4"/>
        <v>90</v>
      </c>
      <c r="E28" s="2">
        <f t="shared" si="4"/>
        <v>75</v>
      </c>
      <c r="F28" s="2"/>
      <c r="G28" s="2">
        <f t="shared" si="4"/>
        <v>100</v>
      </c>
      <c r="H28" s="2">
        <f t="shared" si="4"/>
        <v>50</v>
      </c>
      <c r="I28" s="2">
        <f t="shared" si="4"/>
        <v>125</v>
      </c>
      <c r="J28" s="2">
        <f t="shared" si="4"/>
        <v>60</v>
      </c>
      <c r="K28" s="2"/>
      <c r="L28" s="2">
        <f t="shared" si="4"/>
        <v>150</v>
      </c>
      <c r="M28" s="2">
        <f t="shared" si="4"/>
        <v>105</v>
      </c>
      <c r="N28" s="2">
        <f t="shared" si="4"/>
        <v>80</v>
      </c>
      <c r="O28" s="2">
        <f t="shared" si="4"/>
        <v>115</v>
      </c>
      <c r="P28" s="2">
        <f t="shared" si="4"/>
        <v>1140</v>
      </c>
    </row>
    <row r="30" spans="1:16" ht="12.75">
      <c r="A30" s="2" t="s">
        <v>21</v>
      </c>
      <c r="C30">
        <f>SUM(B28:E28)</f>
        <v>355</v>
      </c>
      <c r="H30">
        <f>SUM(G28:J28)</f>
        <v>335</v>
      </c>
      <c r="M30">
        <f>SUM(L28:O28)</f>
        <v>450</v>
      </c>
      <c r="P30">
        <f>SUM(C30:O30)</f>
        <v>1140</v>
      </c>
    </row>
    <row r="31" spans="1:16" ht="12.75">
      <c r="A31" s="2" t="s">
        <v>22</v>
      </c>
      <c r="C31">
        <f>+C6</f>
        <v>160</v>
      </c>
      <c r="H31">
        <f>+H6</f>
        <v>150</v>
      </c>
      <c r="M31">
        <f>+M6</f>
        <v>140</v>
      </c>
      <c r="P31">
        <f>SUM(C31:O31)</f>
        <v>450</v>
      </c>
    </row>
    <row r="32" spans="1:16" ht="12.75">
      <c r="A32" s="2" t="s">
        <v>23</v>
      </c>
      <c r="C32" s="2">
        <f>+C30-C31</f>
        <v>195</v>
      </c>
      <c r="D32" s="2"/>
      <c r="E32" s="2"/>
      <c r="F32" s="2"/>
      <c r="G32" s="2"/>
      <c r="H32" s="2">
        <f>+H30-H31</f>
        <v>185</v>
      </c>
      <c r="I32" s="2"/>
      <c r="J32" s="2"/>
      <c r="K32" s="2"/>
      <c r="L32" s="2"/>
      <c r="M32" s="2">
        <f>+M30-M31</f>
        <v>310</v>
      </c>
      <c r="P32">
        <f>SUM(C32:O32)</f>
        <v>690</v>
      </c>
    </row>
    <row r="33" ht="12.75">
      <c r="P33">
        <f>-H2</f>
        <v>-500</v>
      </c>
    </row>
    <row r="34" ht="12.75">
      <c r="P34" s="2">
        <f>SUM(P32:P33)</f>
        <v>190</v>
      </c>
    </row>
    <row r="35" ht="12.75">
      <c r="A35" s="2" t="s">
        <v>27</v>
      </c>
    </row>
    <row r="36" spans="11:16" ht="12.75">
      <c r="K36" s="5" t="s">
        <v>30</v>
      </c>
      <c r="L36" s="5"/>
      <c r="M36" s="5"/>
      <c r="N36" s="5"/>
      <c r="O36" s="5" t="s">
        <v>31</v>
      </c>
      <c r="P36" s="5"/>
    </row>
    <row r="37" spans="1:16" ht="12.75">
      <c r="A37" t="s">
        <v>24</v>
      </c>
      <c r="D37">
        <v>243</v>
      </c>
      <c r="F37" s="3">
        <f>+D37/SUM($D$37:$D$39)*$D$40</f>
        <v>83.53975363941768</v>
      </c>
      <c r="H37">
        <f>SUM(D37:F37)</f>
        <v>326.53975363941765</v>
      </c>
      <c r="K37" s="6">
        <f>+C22/H37</f>
        <v>0.09625543724917257</v>
      </c>
      <c r="L37" s="5"/>
      <c r="M37" s="5"/>
      <c r="N37" s="5"/>
      <c r="O37" s="6">
        <f>+C32/D37</f>
        <v>0.8024691358024691</v>
      </c>
      <c r="P37" s="5"/>
    </row>
    <row r="38" spans="1:16" ht="12.75">
      <c r="A38" t="s">
        <v>25</v>
      </c>
      <c r="D38">
        <v>256</v>
      </c>
      <c r="F38">
        <f>+D38/SUM($D$37:$D$39)*$D$40</f>
        <v>88.00895856662935</v>
      </c>
      <c r="H38">
        <f>SUM(D38:F38)</f>
        <v>344.00895856662936</v>
      </c>
      <c r="K38" s="6">
        <f>+H22/H38</f>
        <v>0.11633007328454179</v>
      </c>
      <c r="L38" s="5"/>
      <c r="M38" s="5"/>
      <c r="N38" s="5"/>
      <c r="O38" s="6">
        <f>+H32/D38</f>
        <v>0.72265625</v>
      </c>
      <c r="P38" s="5"/>
    </row>
    <row r="39" spans="1:16" ht="12.75">
      <c r="A39" t="s">
        <v>26</v>
      </c>
      <c r="D39">
        <v>394</v>
      </c>
      <c r="F39">
        <f>+D39/SUM($D$37:$D$39)*$D$40</f>
        <v>135.451287793953</v>
      </c>
      <c r="H39">
        <f>SUM(D39:F39)</f>
        <v>529.451287793953</v>
      </c>
      <c r="K39" s="6">
        <f>+M22/H39</f>
        <v>0.2239114128281096</v>
      </c>
      <c r="L39" s="5"/>
      <c r="M39" s="5"/>
      <c r="N39" s="5"/>
      <c r="O39" s="6">
        <f>+M32/D39</f>
        <v>0.7868020304568528</v>
      </c>
      <c r="P39" s="5"/>
    </row>
    <row r="40" spans="1:16" ht="12.75">
      <c r="A40" t="s">
        <v>28</v>
      </c>
      <c r="D40">
        <v>307</v>
      </c>
      <c r="K40" s="7"/>
      <c r="L40" s="5"/>
      <c r="M40" s="5"/>
      <c r="N40" s="5"/>
      <c r="O40" s="5"/>
      <c r="P40" s="5"/>
    </row>
    <row r="41" spans="1:16" ht="12.75">
      <c r="A41" t="s">
        <v>29</v>
      </c>
      <c r="D41">
        <f>SUM(D37:D40)</f>
        <v>1200</v>
      </c>
      <c r="K41" s="6">
        <f>+P22/D41</f>
        <v>0.15833333333333352</v>
      </c>
      <c r="L41" s="5"/>
      <c r="M41" s="5"/>
      <c r="N41" s="5"/>
      <c r="O41" s="6">
        <f>+P32/SUM(D37:D39)</f>
        <v>0.7726763717805151</v>
      </c>
      <c r="P41" s="5"/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Zilbovicius</dc:creator>
  <cp:keywords/>
  <dc:description/>
  <cp:lastModifiedBy>MauroZ</cp:lastModifiedBy>
  <dcterms:created xsi:type="dcterms:W3CDTF">2004-06-22T13:53:08Z</dcterms:created>
  <dcterms:modified xsi:type="dcterms:W3CDTF">2016-11-03T10:54:55Z</dcterms:modified>
  <cp:category/>
  <cp:version/>
  <cp:contentType/>
  <cp:contentStatus/>
</cp:coreProperties>
</file>