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470 financas cont ger valor etc/3470 2020/AULAS RPC/"/>
    </mc:Choice>
  </mc:AlternateContent>
  <xr:revisionPtr revIDLastSave="0" documentId="8_{B205E8D6-9121-7F4B-95B9-80899B66618D}" xr6:coauthVersionLast="45" xr6:coauthVersionMax="45" xr10:uidLastSave="{00000000-0000-0000-0000-000000000000}"/>
  <bookViews>
    <workbookView xWindow="0" yWindow="0" windowWidth="28800" windowHeight="18000" tabRatio="925" activeTab="1" xr2:uid="{00000000-000D-0000-FFFF-FFFF00000000}"/>
  </bookViews>
  <sheets>
    <sheet name="FLEISCHER" sheetId="2" r:id="rId1"/>
    <sheet name="financiamento imob price" sheetId="6" r:id="rId2"/>
    <sheet name="inflacao" sheetId="7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1" i="6" l="1"/>
  <c r="E8" i="6"/>
  <c r="L9" i="2"/>
  <c r="K9" i="2"/>
  <c r="K44" i="2"/>
  <c r="J44" i="2"/>
  <c r="J13" i="2"/>
  <c r="J11" i="2"/>
  <c r="J10" i="2"/>
  <c r="J9" i="2"/>
  <c r="X8" i="7" l="1"/>
  <c r="W8" i="7"/>
  <c r="V8" i="7"/>
  <c r="V4" i="7"/>
  <c r="V9" i="7" s="1"/>
  <c r="V12" i="7"/>
  <c r="V16" i="7"/>
  <c r="V20" i="7"/>
  <c r="V24" i="7"/>
  <c r="V28" i="7"/>
  <c r="V32" i="7"/>
  <c r="V36" i="7"/>
  <c r="V40" i="7"/>
  <c r="V44" i="7"/>
  <c r="V48" i="7"/>
  <c r="V52" i="7"/>
  <c r="V56" i="7"/>
  <c r="V60" i="7"/>
  <c r="V64" i="7"/>
  <c r="Q4" i="7"/>
  <c r="R9" i="7" s="1"/>
  <c r="R12" i="7"/>
  <c r="R15" i="7"/>
  <c r="R17" i="7"/>
  <c r="R19" i="7"/>
  <c r="R21" i="7"/>
  <c r="R23" i="7"/>
  <c r="R25" i="7"/>
  <c r="R27" i="7"/>
  <c r="R29" i="7"/>
  <c r="R31" i="7"/>
  <c r="R33" i="7"/>
  <c r="R35" i="7"/>
  <c r="R37" i="7"/>
  <c r="R39" i="7"/>
  <c r="R41" i="7"/>
  <c r="R43" i="7"/>
  <c r="R45" i="7"/>
  <c r="R47" i="7"/>
  <c r="R49" i="7"/>
  <c r="R51" i="7"/>
  <c r="R53" i="7"/>
  <c r="R55" i="7"/>
  <c r="R57" i="7"/>
  <c r="R59" i="7"/>
  <c r="R61" i="7"/>
  <c r="R63" i="7"/>
  <c r="R65" i="7"/>
  <c r="R67" i="7"/>
  <c r="R8" i="7"/>
  <c r="Q7" i="7"/>
  <c r="K11" i="7"/>
  <c r="K9" i="7"/>
  <c r="J8" i="7"/>
  <c r="J7" i="7"/>
  <c r="I12" i="7"/>
  <c r="I11" i="7"/>
  <c r="I10" i="7"/>
  <c r="I9" i="7"/>
  <c r="I8" i="7"/>
  <c r="G9" i="7"/>
  <c r="G8" i="7"/>
  <c r="H8" i="7"/>
  <c r="E8" i="7" s="1"/>
  <c r="F9" i="7"/>
  <c r="F10" i="7"/>
  <c r="F11" i="7"/>
  <c r="F12" i="7"/>
  <c r="F8" i="7"/>
  <c r="B8" i="7" s="1"/>
  <c r="D8" i="6"/>
  <c r="H7" i="6"/>
  <c r="C4" i="6"/>
  <c r="C8" i="6" s="1"/>
  <c r="F8" i="6"/>
  <c r="G8" i="6" s="1"/>
  <c r="K10" i="7" l="1"/>
  <c r="L9" i="7"/>
  <c r="L8" i="7"/>
  <c r="M8" i="7"/>
  <c r="K8" i="7"/>
  <c r="K12" i="7"/>
  <c r="F13" i="7"/>
  <c r="S8" i="7"/>
  <c r="R64" i="7"/>
  <c r="R60" i="7"/>
  <c r="R56" i="7"/>
  <c r="R52" i="7"/>
  <c r="R48" i="7"/>
  <c r="R44" i="7"/>
  <c r="R40" i="7"/>
  <c r="R36" i="7"/>
  <c r="R32" i="7"/>
  <c r="R28" i="7"/>
  <c r="R24" i="7"/>
  <c r="R20" i="7"/>
  <c r="R16" i="7"/>
  <c r="R10" i="7"/>
  <c r="V67" i="7"/>
  <c r="V63" i="7"/>
  <c r="V59" i="7"/>
  <c r="V55" i="7"/>
  <c r="V51" i="7"/>
  <c r="V47" i="7"/>
  <c r="V43" i="7"/>
  <c r="V39" i="7"/>
  <c r="V35" i="7"/>
  <c r="V31" i="7"/>
  <c r="V27" i="7"/>
  <c r="V23" i="7"/>
  <c r="V19" i="7"/>
  <c r="V15" i="7"/>
  <c r="V11" i="7"/>
  <c r="V66" i="7"/>
  <c r="V62" i="7"/>
  <c r="V58" i="7"/>
  <c r="V54" i="7"/>
  <c r="V50" i="7"/>
  <c r="V46" i="7"/>
  <c r="V42" i="7"/>
  <c r="V38" i="7"/>
  <c r="V34" i="7"/>
  <c r="V30" i="7"/>
  <c r="V26" i="7"/>
  <c r="V22" i="7"/>
  <c r="V18" i="7"/>
  <c r="V14" i="7"/>
  <c r="V10" i="7"/>
  <c r="R66" i="7"/>
  <c r="R62" i="7"/>
  <c r="R58" i="7"/>
  <c r="R54" i="7"/>
  <c r="R50" i="7"/>
  <c r="R46" i="7"/>
  <c r="R42" i="7"/>
  <c r="R38" i="7"/>
  <c r="R34" i="7"/>
  <c r="R30" i="7"/>
  <c r="R26" i="7"/>
  <c r="R22" i="7"/>
  <c r="R18" i="7"/>
  <c r="R14" i="7"/>
  <c r="V65" i="7"/>
  <c r="V61" i="7"/>
  <c r="V57" i="7"/>
  <c r="V53" i="7"/>
  <c r="V49" i="7"/>
  <c r="V45" i="7"/>
  <c r="V41" i="7"/>
  <c r="V37" i="7"/>
  <c r="V33" i="7"/>
  <c r="V29" i="7"/>
  <c r="V25" i="7"/>
  <c r="V21" i="7"/>
  <c r="V17" i="7"/>
  <c r="V13" i="7"/>
  <c r="W67" i="7"/>
  <c r="W65" i="7"/>
  <c r="W63" i="7"/>
  <c r="W61" i="7"/>
  <c r="W59" i="7"/>
  <c r="W57" i="7"/>
  <c r="W55" i="7"/>
  <c r="W53" i="7"/>
  <c r="W51" i="7"/>
  <c r="W49" i="7"/>
  <c r="W47" i="7"/>
  <c r="W45" i="7"/>
  <c r="W43" i="7"/>
  <c r="W41" i="7"/>
  <c r="W39" i="7"/>
  <c r="W37" i="7"/>
  <c r="W35" i="7"/>
  <c r="W33" i="7"/>
  <c r="W31" i="7"/>
  <c r="W29" i="7"/>
  <c r="W27" i="7"/>
  <c r="W25" i="7"/>
  <c r="W23" i="7"/>
  <c r="W21" i="7"/>
  <c r="W19" i="7"/>
  <c r="W17" i="7"/>
  <c r="W15" i="7"/>
  <c r="W9" i="7"/>
  <c r="W66" i="7"/>
  <c r="W64" i="7"/>
  <c r="W62" i="7"/>
  <c r="W60" i="7"/>
  <c r="W58" i="7"/>
  <c r="W56" i="7"/>
  <c r="W54" i="7"/>
  <c r="W52" i="7"/>
  <c r="W50" i="7"/>
  <c r="W48" i="7"/>
  <c r="W46" i="7"/>
  <c r="W44" i="7"/>
  <c r="W42" i="7"/>
  <c r="W40" i="7"/>
  <c r="W38" i="7"/>
  <c r="W36" i="7"/>
  <c r="W34" i="7"/>
  <c r="W32" i="7"/>
  <c r="W30" i="7"/>
  <c r="W28" i="7"/>
  <c r="W26" i="7"/>
  <c r="W24" i="7"/>
  <c r="W22" i="7"/>
  <c r="W20" i="7"/>
  <c r="W18" i="7"/>
  <c r="W16" i="7"/>
  <c r="W14" i="7"/>
  <c r="W12" i="7"/>
  <c r="W10" i="7"/>
  <c r="R13" i="7"/>
  <c r="W13" i="7" s="1"/>
  <c r="R11" i="7"/>
  <c r="T8" i="7"/>
  <c r="Y8" i="7" s="1"/>
  <c r="H9" i="7"/>
  <c r="F9" i="6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F107" i="6" s="1"/>
  <c r="F108" i="6" s="1"/>
  <c r="F109" i="6" s="1"/>
  <c r="F110" i="6" s="1"/>
  <c r="F111" i="6" s="1"/>
  <c r="F112" i="6" s="1"/>
  <c r="F113" i="6" s="1"/>
  <c r="F114" i="6" s="1"/>
  <c r="F115" i="6" s="1"/>
  <c r="F116" i="6" s="1"/>
  <c r="F117" i="6" s="1"/>
  <c r="F118" i="6" s="1"/>
  <c r="F119" i="6" s="1"/>
  <c r="F120" i="6" s="1"/>
  <c r="F121" i="6" s="1"/>
  <c r="F122" i="6" s="1"/>
  <c r="F123" i="6" s="1"/>
  <c r="F124" i="6" s="1"/>
  <c r="F125" i="6" s="1"/>
  <c r="F126" i="6" s="1"/>
  <c r="F127" i="6" s="1"/>
  <c r="E9" i="6"/>
  <c r="E9" i="7" l="1"/>
  <c r="J9" i="7" s="1"/>
  <c r="M9" i="7"/>
  <c r="R68" i="7"/>
  <c r="W11" i="7"/>
  <c r="K13" i="7"/>
  <c r="W68" i="7"/>
  <c r="Q8" i="7"/>
  <c r="G10" i="7"/>
  <c r="G9" i="6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I8" i="6"/>
  <c r="E10" i="6"/>
  <c r="H10" i="7" l="1"/>
  <c r="L10" i="7"/>
  <c r="S9" i="7"/>
  <c r="X9" i="7" s="1"/>
  <c r="I9" i="6"/>
  <c r="B8" i="6"/>
  <c r="E11" i="6"/>
  <c r="I10" i="6"/>
  <c r="H8" i="2"/>
  <c r="E10" i="2"/>
  <c r="E11" i="2"/>
  <c r="E12" i="2"/>
  <c r="K12" i="2" s="1"/>
  <c r="E13" i="2"/>
  <c r="K13" i="2" s="1"/>
  <c r="E14" i="2"/>
  <c r="K14" i="2" s="1"/>
  <c r="E15" i="2"/>
  <c r="K15" i="2" s="1"/>
  <c r="E16" i="2"/>
  <c r="K16" i="2" s="1"/>
  <c r="E17" i="2"/>
  <c r="K17" i="2" s="1"/>
  <c r="E18" i="2"/>
  <c r="K18" i="2" s="1"/>
  <c r="E19" i="2"/>
  <c r="K19" i="2" s="1"/>
  <c r="E20" i="2"/>
  <c r="K20" i="2" s="1"/>
  <c r="E21" i="2"/>
  <c r="K21" i="2" s="1"/>
  <c r="E22" i="2"/>
  <c r="K22" i="2" s="1"/>
  <c r="E23" i="2"/>
  <c r="K23" i="2" s="1"/>
  <c r="E24" i="2"/>
  <c r="K24" i="2" s="1"/>
  <c r="E25" i="2"/>
  <c r="K25" i="2" s="1"/>
  <c r="E26" i="2"/>
  <c r="K26" i="2" s="1"/>
  <c r="E27" i="2"/>
  <c r="K27" i="2" s="1"/>
  <c r="E28" i="2"/>
  <c r="K28" i="2" s="1"/>
  <c r="E29" i="2"/>
  <c r="K29" i="2" s="1"/>
  <c r="E30" i="2"/>
  <c r="K30" i="2" s="1"/>
  <c r="E31" i="2"/>
  <c r="K31" i="2" s="1"/>
  <c r="E32" i="2"/>
  <c r="K32" i="2" s="1"/>
  <c r="E33" i="2"/>
  <c r="K33" i="2" s="1"/>
  <c r="E34" i="2"/>
  <c r="K34" i="2" s="1"/>
  <c r="E35" i="2"/>
  <c r="K35" i="2" s="1"/>
  <c r="E36" i="2"/>
  <c r="K36" i="2" s="1"/>
  <c r="E37" i="2"/>
  <c r="K37" i="2" s="1"/>
  <c r="E38" i="2"/>
  <c r="K38" i="2" s="1"/>
  <c r="E39" i="2"/>
  <c r="K39" i="2" s="1"/>
  <c r="E40" i="2"/>
  <c r="K40" i="2" s="1"/>
  <c r="E41" i="2"/>
  <c r="K41" i="2" s="1"/>
  <c r="E42" i="2"/>
  <c r="K42" i="2" s="1"/>
  <c r="E43" i="2"/>
  <c r="K43" i="2" s="1"/>
  <c r="E44" i="2"/>
  <c r="E9" i="2"/>
  <c r="K10" i="2" l="1"/>
  <c r="L13" i="2"/>
  <c r="J17" i="2"/>
  <c r="L17" i="2" s="1"/>
  <c r="J21" i="2"/>
  <c r="L21" i="2" s="1"/>
  <c r="J16" i="2"/>
  <c r="L16" i="2" s="1"/>
  <c r="J22" i="2"/>
  <c r="L22" i="2" s="1"/>
  <c r="J26" i="2"/>
  <c r="L26" i="2" s="1"/>
  <c r="J30" i="2"/>
  <c r="L30" i="2" s="1"/>
  <c r="J34" i="2"/>
  <c r="L34" i="2" s="1"/>
  <c r="J38" i="2"/>
  <c r="L38" i="2" s="1"/>
  <c r="J42" i="2"/>
  <c r="L42" i="2" s="1"/>
  <c r="J28" i="2"/>
  <c r="L28" i="2" s="1"/>
  <c r="J36" i="2"/>
  <c r="L36" i="2" s="1"/>
  <c r="J12" i="2"/>
  <c r="L12" i="2" s="1"/>
  <c r="J18" i="2"/>
  <c r="L18" i="2" s="1"/>
  <c r="J23" i="2"/>
  <c r="L23" i="2" s="1"/>
  <c r="J27" i="2"/>
  <c r="L27" i="2" s="1"/>
  <c r="J31" i="2"/>
  <c r="L31" i="2" s="1"/>
  <c r="J35" i="2"/>
  <c r="L35" i="2" s="1"/>
  <c r="J39" i="2"/>
  <c r="L39" i="2" s="1"/>
  <c r="J43" i="2"/>
  <c r="L43" i="2" s="1"/>
  <c r="J19" i="2"/>
  <c r="L19" i="2" s="1"/>
  <c r="J24" i="2"/>
  <c r="L24" i="2" s="1"/>
  <c r="J32" i="2"/>
  <c r="L32" i="2" s="1"/>
  <c r="L44" i="2"/>
  <c r="F9" i="2"/>
  <c r="J14" i="2"/>
  <c r="L14" i="2" s="1"/>
  <c r="J40" i="2"/>
  <c r="L40" i="2" s="1"/>
  <c r="L10" i="2"/>
  <c r="J15" i="2"/>
  <c r="L15" i="2" s="1"/>
  <c r="J20" i="2"/>
  <c r="L20" i="2" s="1"/>
  <c r="J25" i="2"/>
  <c r="L25" i="2" s="1"/>
  <c r="J29" i="2"/>
  <c r="L29" i="2" s="1"/>
  <c r="J33" i="2"/>
  <c r="L33" i="2" s="1"/>
  <c r="J37" i="2"/>
  <c r="L37" i="2" s="1"/>
  <c r="J41" i="2"/>
  <c r="L41" i="2" s="1"/>
  <c r="E10" i="7"/>
  <c r="M10" i="7"/>
  <c r="K11" i="2"/>
  <c r="T9" i="7"/>
  <c r="Y9" i="7" s="1"/>
  <c r="C9" i="6"/>
  <c r="H8" i="6"/>
  <c r="E12" i="6"/>
  <c r="I11" i="6"/>
  <c r="G11" i="7" l="1"/>
  <c r="J10" i="7"/>
  <c r="G9" i="2"/>
  <c r="L11" i="2"/>
  <c r="Q9" i="7"/>
  <c r="D9" i="6"/>
  <c r="B9" i="6" s="1"/>
  <c r="E13" i="6"/>
  <c r="I12" i="6"/>
  <c r="H9" i="2" l="1"/>
  <c r="F10" i="2" s="1"/>
  <c r="H11" i="7"/>
  <c r="L11" i="7"/>
  <c r="S10" i="7"/>
  <c r="X10" i="7" s="1"/>
  <c r="E14" i="6"/>
  <c r="I13" i="6"/>
  <c r="E11" i="7" l="1"/>
  <c r="M11" i="7"/>
  <c r="G10" i="2"/>
  <c r="T10" i="7"/>
  <c r="Y10" i="7" s="1"/>
  <c r="E15" i="6"/>
  <c r="I14" i="6"/>
  <c r="H9" i="6"/>
  <c r="C10" i="6"/>
  <c r="H10" i="2" l="1"/>
  <c r="F11" i="2" s="1"/>
  <c r="J11" i="7"/>
  <c r="G12" i="7"/>
  <c r="Q10" i="7"/>
  <c r="S11" i="7" s="1"/>
  <c r="X11" i="7" s="1"/>
  <c r="D10" i="6"/>
  <c r="E16" i="6"/>
  <c r="I15" i="6"/>
  <c r="H12" i="7" l="1"/>
  <c r="L12" i="7"/>
  <c r="L13" i="7" s="1"/>
  <c r="G13" i="7"/>
  <c r="G11" i="2"/>
  <c r="T11" i="7"/>
  <c r="Y11" i="7" s="1"/>
  <c r="E17" i="6"/>
  <c r="I16" i="6"/>
  <c r="B10" i="6"/>
  <c r="E12" i="7" l="1"/>
  <c r="J12" i="7" s="1"/>
  <c r="M12" i="7"/>
  <c r="M13" i="7" s="1"/>
  <c r="H13" i="7"/>
  <c r="H11" i="2"/>
  <c r="F12" i="2" s="1"/>
  <c r="Q11" i="7"/>
  <c r="S12" i="7" s="1"/>
  <c r="H10" i="6"/>
  <c r="C11" i="6"/>
  <c r="E18" i="6"/>
  <c r="I17" i="6"/>
  <c r="G12" i="2" l="1"/>
  <c r="T12" i="7"/>
  <c r="X12" i="7"/>
  <c r="E19" i="6"/>
  <c r="I18" i="6"/>
  <c r="D11" i="6"/>
  <c r="Q12" i="7" l="1"/>
  <c r="S13" i="7" s="1"/>
  <c r="Y12" i="7"/>
  <c r="H12" i="2"/>
  <c r="F13" i="2" s="1"/>
  <c r="G13" i="2" s="1"/>
  <c r="H13" i="2" s="1"/>
  <c r="F14" i="2" s="1"/>
  <c r="G14" i="2" s="1"/>
  <c r="H14" i="2" s="1"/>
  <c r="F15" i="2" s="1"/>
  <c r="G15" i="2" s="1"/>
  <c r="H15" i="2" s="1"/>
  <c r="F16" i="2" s="1"/>
  <c r="G16" i="2" s="1"/>
  <c r="H16" i="2" s="1"/>
  <c r="F17" i="2" s="1"/>
  <c r="G17" i="2" s="1"/>
  <c r="H17" i="2" s="1"/>
  <c r="F18" i="2" s="1"/>
  <c r="G18" i="2" s="1"/>
  <c r="H18" i="2" s="1"/>
  <c r="F19" i="2" s="1"/>
  <c r="G19" i="2" s="1"/>
  <c r="H19" i="2" s="1"/>
  <c r="F20" i="2" s="1"/>
  <c r="G20" i="2" s="1"/>
  <c r="H20" i="2" s="1"/>
  <c r="F21" i="2" s="1"/>
  <c r="G21" i="2" s="1"/>
  <c r="H21" i="2" s="1"/>
  <c r="F22" i="2" s="1"/>
  <c r="G22" i="2" s="1"/>
  <c r="H22" i="2" s="1"/>
  <c r="F23" i="2" s="1"/>
  <c r="G23" i="2" s="1"/>
  <c r="H23" i="2" s="1"/>
  <c r="F24" i="2" s="1"/>
  <c r="B11" i="6"/>
  <c r="E20" i="6"/>
  <c r="I19" i="6"/>
  <c r="T13" i="7" l="1"/>
  <c r="X13" i="7"/>
  <c r="E21" i="6"/>
  <c r="I20" i="6"/>
  <c r="H11" i="6"/>
  <c r="C12" i="6"/>
  <c r="D12" i="6" s="1"/>
  <c r="G24" i="2"/>
  <c r="H24" i="2" s="1"/>
  <c r="F25" i="2" s="1"/>
  <c r="Q13" i="7" l="1"/>
  <c r="S14" i="7" s="1"/>
  <c r="Y13" i="7"/>
  <c r="E22" i="6"/>
  <c r="I21" i="6"/>
  <c r="B12" i="6"/>
  <c r="G25" i="2"/>
  <c r="H25" i="2" s="1"/>
  <c r="F26" i="2" s="1"/>
  <c r="T14" i="7" l="1"/>
  <c r="X14" i="7"/>
  <c r="H12" i="6"/>
  <c r="C13" i="6"/>
  <c r="D13" i="6" s="1"/>
  <c r="B13" i="6" s="1"/>
  <c r="E23" i="6"/>
  <c r="I22" i="6"/>
  <c r="G26" i="2"/>
  <c r="H26" i="2" s="1"/>
  <c r="F27" i="2" s="1"/>
  <c r="Q14" i="7" l="1"/>
  <c r="S15" i="7" s="1"/>
  <c r="Y14" i="7"/>
  <c r="H13" i="6"/>
  <c r="C14" i="6"/>
  <c r="D14" i="6" s="1"/>
  <c r="B14" i="6" s="1"/>
  <c r="E24" i="6"/>
  <c r="I23" i="6"/>
  <c r="G27" i="2"/>
  <c r="H27" i="2" s="1"/>
  <c r="F28" i="2" s="1"/>
  <c r="T15" i="7" l="1"/>
  <c r="X15" i="7"/>
  <c r="H14" i="6"/>
  <c r="C15" i="6"/>
  <c r="D15" i="6" s="1"/>
  <c r="B15" i="6" s="1"/>
  <c r="E25" i="6"/>
  <c r="I24" i="6"/>
  <c r="G28" i="2"/>
  <c r="H28" i="2" s="1"/>
  <c r="F29" i="2" s="1"/>
  <c r="Q15" i="7" l="1"/>
  <c r="S16" i="7" s="1"/>
  <c r="Y15" i="7"/>
  <c r="H15" i="6"/>
  <c r="C16" i="6"/>
  <c r="D16" i="6" s="1"/>
  <c r="B16" i="6" s="1"/>
  <c r="E26" i="6"/>
  <c r="I25" i="6"/>
  <c r="G29" i="2"/>
  <c r="H29" i="2" s="1"/>
  <c r="F30" i="2" s="1"/>
  <c r="T16" i="7" l="1"/>
  <c r="X16" i="7"/>
  <c r="H16" i="6"/>
  <c r="C17" i="6"/>
  <c r="D17" i="6" s="1"/>
  <c r="B17" i="6" s="1"/>
  <c r="E27" i="6"/>
  <c r="I26" i="6"/>
  <c r="G30" i="2"/>
  <c r="H30" i="2" s="1"/>
  <c r="F31" i="2" s="1"/>
  <c r="Q16" i="7" l="1"/>
  <c r="S17" i="7" s="1"/>
  <c r="Y16" i="7"/>
  <c r="H17" i="6"/>
  <c r="C18" i="6"/>
  <c r="D18" i="6" s="1"/>
  <c r="B18" i="6" s="1"/>
  <c r="E28" i="6"/>
  <c r="I27" i="6"/>
  <c r="G31" i="2"/>
  <c r="H31" i="2" s="1"/>
  <c r="F32" i="2" s="1"/>
  <c r="T17" i="7" l="1"/>
  <c r="X17" i="7"/>
  <c r="H18" i="6"/>
  <c r="C19" i="6"/>
  <c r="D19" i="6" s="1"/>
  <c r="B19" i="6" s="1"/>
  <c r="E29" i="6"/>
  <c r="I28" i="6"/>
  <c r="G32" i="2"/>
  <c r="H32" i="2" s="1"/>
  <c r="F33" i="2" s="1"/>
  <c r="Q17" i="7" l="1"/>
  <c r="S18" i="7" s="1"/>
  <c r="Y17" i="7"/>
  <c r="H19" i="6"/>
  <c r="C20" i="6"/>
  <c r="D20" i="6" s="1"/>
  <c r="B20" i="6" s="1"/>
  <c r="E30" i="6"/>
  <c r="I29" i="6"/>
  <c r="G33" i="2"/>
  <c r="H33" i="2" s="1"/>
  <c r="F34" i="2" s="1"/>
  <c r="T18" i="7" l="1"/>
  <c r="X18" i="7"/>
  <c r="H20" i="6"/>
  <c r="C21" i="6"/>
  <c r="D21" i="6" s="1"/>
  <c r="B21" i="6" s="1"/>
  <c r="E31" i="6"/>
  <c r="I30" i="6"/>
  <c r="G34" i="2"/>
  <c r="H34" i="2" s="1"/>
  <c r="F35" i="2" s="1"/>
  <c r="Q18" i="7" l="1"/>
  <c r="S19" i="7" s="1"/>
  <c r="Y18" i="7"/>
  <c r="H21" i="6"/>
  <c r="C22" i="6"/>
  <c r="D22" i="6" s="1"/>
  <c r="B22" i="6" s="1"/>
  <c r="E32" i="6"/>
  <c r="I31" i="6"/>
  <c r="G35" i="2"/>
  <c r="H35" i="2" s="1"/>
  <c r="F36" i="2" s="1"/>
  <c r="T19" i="7" l="1"/>
  <c r="X19" i="7"/>
  <c r="H22" i="6"/>
  <c r="C23" i="6"/>
  <c r="D23" i="6" s="1"/>
  <c r="B23" i="6" s="1"/>
  <c r="E33" i="6"/>
  <c r="I32" i="6"/>
  <c r="G36" i="2"/>
  <c r="H36" i="2" s="1"/>
  <c r="F37" i="2" s="1"/>
  <c r="Q19" i="7" l="1"/>
  <c r="Y19" i="7"/>
  <c r="H23" i="6"/>
  <c r="C24" i="6"/>
  <c r="D24" i="6" s="1"/>
  <c r="B24" i="6" s="1"/>
  <c r="E34" i="6"/>
  <c r="I33" i="6"/>
  <c r="G37" i="2"/>
  <c r="H37" i="2" s="1"/>
  <c r="F38" i="2" s="1"/>
  <c r="S20" i="7" l="1"/>
  <c r="H24" i="6"/>
  <c r="C25" i="6"/>
  <c r="D25" i="6" s="1"/>
  <c r="B25" i="6" s="1"/>
  <c r="E35" i="6"/>
  <c r="I34" i="6"/>
  <c r="G38" i="2"/>
  <c r="H38" i="2" s="1"/>
  <c r="F39" i="2" s="1"/>
  <c r="T20" i="7" l="1"/>
  <c r="X20" i="7"/>
  <c r="H25" i="6"/>
  <c r="C26" i="6"/>
  <c r="D26" i="6" s="1"/>
  <c r="B26" i="6" s="1"/>
  <c r="E36" i="6"/>
  <c r="I35" i="6"/>
  <c r="G39" i="2"/>
  <c r="H39" i="2" s="1"/>
  <c r="F40" i="2" s="1"/>
  <c r="Y20" i="7" l="1"/>
  <c r="Q20" i="7"/>
  <c r="S21" i="7" s="1"/>
  <c r="H26" i="6"/>
  <c r="C27" i="6"/>
  <c r="D27" i="6" s="1"/>
  <c r="B27" i="6" s="1"/>
  <c r="E37" i="6"/>
  <c r="I36" i="6"/>
  <c r="G40" i="2"/>
  <c r="H40" i="2" s="1"/>
  <c r="F41" i="2" s="1"/>
  <c r="T21" i="7" l="1"/>
  <c r="X21" i="7"/>
  <c r="H27" i="6"/>
  <c r="C28" i="6"/>
  <c r="D28" i="6" s="1"/>
  <c r="B28" i="6" s="1"/>
  <c r="E38" i="6"/>
  <c r="I37" i="6"/>
  <c r="G41" i="2"/>
  <c r="H41" i="2" s="1"/>
  <c r="F42" i="2" s="1"/>
  <c r="Q21" i="7" l="1"/>
  <c r="S22" i="7" s="1"/>
  <c r="Y21" i="7"/>
  <c r="H28" i="6"/>
  <c r="C29" i="6"/>
  <c r="D29" i="6" s="1"/>
  <c r="B29" i="6" s="1"/>
  <c r="E39" i="6"/>
  <c r="I38" i="6"/>
  <c r="G42" i="2"/>
  <c r="H42" i="2" s="1"/>
  <c r="F43" i="2" s="1"/>
  <c r="T22" i="7" l="1"/>
  <c r="X22" i="7"/>
  <c r="H29" i="6"/>
  <c r="C30" i="6"/>
  <c r="D30" i="6" s="1"/>
  <c r="B30" i="6" s="1"/>
  <c r="E40" i="6"/>
  <c r="I39" i="6"/>
  <c r="G43" i="2"/>
  <c r="H43" i="2" s="1"/>
  <c r="F44" i="2" s="1"/>
  <c r="F45" i="2" s="1"/>
  <c r="Q22" i="7" l="1"/>
  <c r="S23" i="7" s="1"/>
  <c r="Y22" i="7"/>
  <c r="H30" i="6"/>
  <c r="C31" i="6"/>
  <c r="D31" i="6" s="1"/>
  <c r="B31" i="6" s="1"/>
  <c r="E41" i="6"/>
  <c r="I40" i="6"/>
  <c r="G44" i="2"/>
  <c r="H44" i="2" l="1"/>
  <c r="G45" i="2"/>
  <c r="T23" i="7"/>
  <c r="X23" i="7"/>
  <c r="H31" i="6"/>
  <c r="C32" i="6"/>
  <c r="D32" i="6" s="1"/>
  <c r="B32" i="6" s="1"/>
  <c r="E42" i="6"/>
  <c r="I41" i="6"/>
  <c r="Q23" i="7" l="1"/>
  <c r="S24" i="7" s="1"/>
  <c r="Y23" i="7"/>
  <c r="H32" i="6"/>
  <c r="C33" i="6"/>
  <c r="D33" i="6" s="1"/>
  <c r="B33" i="6" s="1"/>
  <c r="E43" i="6"/>
  <c r="I42" i="6"/>
  <c r="T24" i="7" l="1"/>
  <c r="X24" i="7"/>
  <c r="H33" i="6"/>
  <c r="C34" i="6"/>
  <c r="D34" i="6" s="1"/>
  <c r="B34" i="6" s="1"/>
  <c r="E44" i="6"/>
  <c r="I43" i="6"/>
  <c r="Q24" i="7" l="1"/>
  <c r="S25" i="7" s="1"/>
  <c r="Y24" i="7"/>
  <c r="H34" i="6"/>
  <c r="C35" i="6"/>
  <c r="D35" i="6" s="1"/>
  <c r="B35" i="6" s="1"/>
  <c r="E45" i="6"/>
  <c r="I44" i="6"/>
  <c r="T25" i="7" l="1"/>
  <c r="X25" i="7"/>
  <c r="H35" i="6"/>
  <c r="C36" i="6"/>
  <c r="D36" i="6" s="1"/>
  <c r="B36" i="6" s="1"/>
  <c r="E46" i="6"/>
  <c r="I45" i="6"/>
  <c r="Q25" i="7" l="1"/>
  <c r="S26" i="7" s="1"/>
  <c r="Y25" i="7"/>
  <c r="H36" i="6"/>
  <c r="C37" i="6"/>
  <c r="D37" i="6" s="1"/>
  <c r="B37" i="6" s="1"/>
  <c r="E47" i="6"/>
  <c r="I46" i="6"/>
  <c r="T26" i="7" l="1"/>
  <c r="X26" i="7"/>
  <c r="H37" i="6"/>
  <c r="C38" i="6"/>
  <c r="D38" i="6" s="1"/>
  <c r="B38" i="6" s="1"/>
  <c r="E48" i="6"/>
  <c r="I47" i="6"/>
  <c r="Q26" i="7" l="1"/>
  <c r="S27" i="7" s="1"/>
  <c r="Y26" i="7"/>
  <c r="H38" i="6"/>
  <c r="C39" i="6"/>
  <c r="D39" i="6" s="1"/>
  <c r="B39" i="6" s="1"/>
  <c r="E49" i="6"/>
  <c r="I48" i="6"/>
  <c r="T27" i="7" l="1"/>
  <c r="X27" i="7"/>
  <c r="H39" i="6"/>
  <c r="C40" i="6"/>
  <c r="D40" i="6" s="1"/>
  <c r="B40" i="6" s="1"/>
  <c r="E50" i="6"/>
  <c r="I49" i="6"/>
  <c r="Q27" i="7" l="1"/>
  <c r="S28" i="7" s="1"/>
  <c r="Y27" i="7"/>
  <c r="H40" i="6"/>
  <c r="C41" i="6"/>
  <c r="D41" i="6" s="1"/>
  <c r="B41" i="6" s="1"/>
  <c r="E51" i="6"/>
  <c r="I50" i="6"/>
  <c r="T28" i="7" l="1"/>
  <c r="X28" i="7"/>
  <c r="H41" i="6"/>
  <c r="C42" i="6"/>
  <c r="D42" i="6" s="1"/>
  <c r="B42" i="6" s="1"/>
  <c r="E52" i="6"/>
  <c r="I51" i="6"/>
  <c r="Q28" i="7" l="1"/>
  <c r="S29" i="7" s="1"/>
  <c r="Y28" i="7"/>
  <c r="H42" i="6"/>
  <c r="C43" i="6"/>
  <c r="D43" i="6" s="1"/>
  <c r="B43" i="6" s="1"/>
  <c r="E53" i="6"/>
  <c r="I52" i="6"/>
  <c r="T29" i="7" l="1"/>
  <c r="X29" i="7"/>
  <c r="H43" i="6"/>
  <c r="C44" i="6"/>
  <c r="D44" i="6" s="1"/>
  <c r="B44" i="6" s="1"/>
  <c r="E54" i="6"/>
  <c r="I53" i="6"/>
  <c r="Q29" i="7" l="1"/>
  <c r="S30" i="7" s="1"/>
  <c r="Y29" i="7"/>
  <c r="H44" i="6"/>
  <c r="C45" i="6"/>
  <c r="D45" i="6" s="1"/>
  <c r="B45" i="6" s="1"/>
  <c r="E55" i="6"/>
  <c r="I54" i="6"/>
  <c r="T30" i="7" l="1"/>
  <c r="X30" i="7"/>
  <c r="H45" i="6"/>
  <c r="C46" i="6"/>
  <c r="D46" i="6" s="1"/>
  <c r="B46" i="6" s="1"/>
  <c r="E56" i="6"/>
  <c r="I55" i="6"/>
  <c r="Q30" i="7" l="1"/>
  <c r="S31" i="7" s="1"/>
  <c r="Y30" i="7"/>
  <c r="H46" i="6"/>
  <c r="C47" i="6"/>
  <c r="D47" i="6" s="1"/>
  <c r="B47" i="6" s="1"/>
  <c r="E57" i="6"/>
  <c r="I56" i="6"/>
  <c r="T31" i="7" l="1"/>
  <c r="X31" i="7"/>
  <c r="H47" i="6"/>
  <c r="C48" i="6"/>
  <c r="D48" i="6" s="1"/>
  <c r="B48" i="6" s="1"/>
  <c r="E58" i="6"/>
  <c r="I57" i="6"/>
  <c r="Q31" i="7" l="1"/>
  <c r="S32" i="7" s="1"/>
  <c r="Y31" i="7"/>
  <c r="H48" i="6"/>
  <c r="C49" i="6"/>
  <c r="D49" i="6" s="1"/>
  <c r="B49" i="6" s="1"/>
  <c r="E59" i="6"/>
  <c r="I58" i="6"/>
  <c r="T32" i="7" l="1"/>
  <c r="X32" i="7"/>
  <c r="H49" i="6"/>
  <c r="C50" i="6"/>
  <c r="D50" i="6" s="1"/>
  <c r="B50" i="6" s="1"/>
  <c r="E60" i="6"/>
  <c r="I59" i="6"/>
  <c r="Q32" i="7" l="1"/>
  <c r="S33" i="7" s="1"/>
  <c r="Y32" i="7"/>
  <c r="H50" i="6"/>
  <c r="C51" i="6"/>
  <c r="D51" i="6" s="1"/>
  <c r="B51" i="6" s="1"/>
  <c r="E61" i="6"/>
  <c r="I60" i="6"/>
  <c r="T33" i="7" l="1"/>
  <c r="X33" i="7"/>
  <c r="H51" i="6"/>
  <c r="C52" i="6"/>
  <c r="D52" i="6" s="1"/>
  <c r="B52" i="6" s="1"/>
  <c r="E62" i="6"/>
  <c r="I61" i="6"/>
  <c r="Q33" i="7" l="1"/>
  <c r="S34" i="7" s="1"/>
  <c r="Y33" i="7"/>
  <c r="H52" i="6"/>
  <c r="C53" i="6"/>
  <c r="D53" i="6" s="1"/>
  <c r="B53" i="6" s="1"/>
  <c r="E63" i="6"/>
  <c r="I62" i="6"/>
  <c r="T34" i="7" l="1"/>
  <c r="X34" i="7"/>
  <c r="H53" i="6"/>
  <c r="C54" i="6"/>
  <c r="D54" i="6" s="1"/>
  <c r="B54" i="6" s="1"/>
  <c r="E64" i="6"/>
  <c r="I63" i="6"/>
  <c r="Q34" i="7" l="1"/>
  <c r="S35" i="7" s="1"/>
  <c r="Y34" i="7"/>
  <c r="H54" i="6"/>
  <c r="C55" i="6"/>
  <c r="D55" i="6" s="1"/>
  <c r="B55" i="6" s="1"/>
  <c r="E65" i="6"/>
  <c r="I64" i="6"/>
  <c r="T35" i="7" l="1"/>
  <c r="X35" i="7"/>
  <c r="H55" i="6"/>
  <c r="C56" i="6"/>
  <c r="D56" i="6" s="1"/>
  <c r="B56" i="6" s="1"/>
  <c r="E66" i="6"/>
  <c r="I65" i="6"/>
  <c r="Q35" i="7" l="1"/>
  <c r="S36" i="7" s="1"/>
  <c r="Y35" i="7"/>
  <c r="H56" i="6"/>
  <c r="C57" i="6"/>
  <c r="D57" i="6" s="1"/>
  <c r="B57" i="6" s="1"/>
  <c r="E67" i="6"/>
  <c r="I66" i="6"/>
  <c r="T36" i="7" l="1"/>
  <c r="X36" i="7"/>
  <c r="H57" i="6"/>
  <c r="C58" i="6"/>
  <c r="D58" i="6" s="1"/>
  <c r="B58" i="6" s="1"/>
  <c r="E68" i="6"/>
  <c r="I67" i="6"/>
  <c r="Q36" i="7" l="1"/>
  <c r="S37" i="7" s="1"/>
  <c r="Y36" i="7"/>
  <c r="H58" i="6"/>
  <c r="C59" i="6"/>
  <c r="D59" i="6" s="1"/>
  <c r="B59" i="6" s="1"/>
  <c r="E69" i="6"/>
  <c r="I68" i="6"/>
  <c r="T37" i="7" l="1"/>
  <c r="X37" i="7"/>
  <c r="H59" i="6"/>
  <c r="C60" i="6"/>
  <c r="D60" i="6" s="1"/>
  <c r="B60" i="6" s="1"/>
  <c r="E70" i="6"/>
  <c r="I69" i="6"/>
  <c r="Q37" i="7" l="1"/>
  <c r="S38" i="7" s="1"/>
  <c r="Y37" i="7"/>
  <c r="H60" i="6"/>
  <c r="C61" i="6"/>
  <c r="D61" i="6" s="1"/>
  <c r="B61" i="6" s="1"/>
  <c r="E71" i="6"/>
  <c r="I70" i="6"/>
  <c r="T38" i="7" l="1"/>
  <c r="X38" i="7"/>
  <c r="H61" i="6"/>
  <c r="C62" i="6"/>
  <c r="D62" i="6" s="1"/>
  <c r="B62" i="6" s="1"/>
  <c r="E72" i="6"/>
  <c r="I71" i="6"/>
  <c r="Q38" i="7" l="1"/>
  <c r="S39" i="7" s="1"/>
  <c r="Y38" i="7"/>
  <c r="H62" i="6"/>
  <c r="C63" i="6"/>
  <c r="D63" i="6" s="1"/>
  <c r="B63" i="6" s="1"/>
  <c r="E73" i="6"/>
  <c r="I72" i="6"/>
  <c r="T39" i="7" l="1"/>
  <c r="X39" i="7"/>
  <c r="H63" i="6"/>
  <c r="C64" i="6"/>
  <c r="D64" i="6" s="1"/>
  <c r="B64" i="6" s="1"/>
  <c r="E74" i="6"/>
  <c r="I73" i="6"/>
  <c r="Q39" i="7" l="1"/>
  <c r="S40" i="7" s="1"/>
  <c r="Y39" i="7"/>
  <c r="H64" i="6"/>
  <c r="C65" i="6"/>
  <c r="D65" i="6" s="1"/>
  <c r="B65" i="6" s="1"/>
  <c r="E75" i="6"/>
  <c r="I74" i="6"/>
  <c r="T40" i="7" l="1"/>
  <c r="X40" i="7"/>
  <c r="H65" i="6"/>
  <c r="C66" i="6"/>
  <c r="D66" i="6" s="1"/>
  <c r="B66" i="6" s="1"/>
  <c r="E76" i="6"/>
  <c r="I75" i="6"/>
  <c r="Q40" i="7" l="1"/>
  <c r="S41" i="7" s="1"/>
  <c r="Y40" i="7"/>
  <c r="H66" i="6"/>
  <c r="C67" i="6"/>
  <c r="D67" i="6" s="1"/>
  <c r="B67" i="6" s="1"/>
  <c r="E77" i="6"/>
  <c r="I76" i="6"/>
  <c r="T41" i="7" l="1"/>
  <c r="X41" i="7"/>
  <c r="H67" i="6"/>
  <c r="C68" i="6"/>
  <c r="D68" i="6" s="1"/>
  <c r="B68" i="6" s="1"/>
  <c r="E78" i="6"/>
  <c r="I77" i="6"/>
  <c r="Q41" i="7" l="1"/>
  <c r="S42" i="7" s="1"/>
  <c r="Y41" i="7"/>
  <c r="H68" i="6"/>
  <c r="C69" i="6"/>
  <c r="D69" i="6" s="1"/>
  <c r="B69" i="6" s="1"/>
  <c r="E79" i="6"/>
  <c r="I78" i="6"/>
  <c r="T42" i="7" l="1"/>
  <c r="X42" i="7"/>
  <c r="H69" i="6"/>
  <c r="C70" i="6"/>
  <c r="D70" i="6" s="1"/>
  <c r="B70" i="6" s="1"/>
  <c r="E80" i="6"/>
  <c r="I79" i="6"/>
  <c r="Q42" i="7" l="1"/>
  <c r="S43" i="7" s="1"/>
  <c r="Y42" i="7"/>
  <c r="H70" i="6"/>
  <c r="C71" i="6"/>
  <c r="D71" i="6" s="1"/>
  <c r="B71" i="6" s="1"/>
  <c r="E81" i="6"/>
  <c r="I80" i="6"/>
  <c r="T43" i="7" l="1"/>
  <c r="X43" i="7"/>
  <c r="H71" i="6"/>
  <c r="C72" i="6"/>
  <c r="D72" i="6" s="1"/>
  <c r="B72" i="6" s="1"/>
  <c r="E82" i="6"/>
  <c r="I81" i="6"/>
  <c r="Q43" i="7" l="1"/>
  <c r="S44" i="7" s="1"/>
  <c r="Y43" i="7"/>
  <c r="H72" i="6"/>
  <c r="C73" i="6"/>
  <c r="D73" i="6" s="1"/>
  <c r="B73" i="6" s="1"/>
  <c r="E83" i="6"/>
  <c r="I82" i="6"/>
  <c r="T44" i="7" l="1"/>
  <c r="X44" i="7"/>
  <c r="H73" i="6"/>
  <c r="C74" i="6"/>
  <c r="D74" i="6" s="1"/>
  <c r="B74" i="6" s="1"/>
  <c r="E84" i="6"/>
  <c r="I83" i="6"/>
  <c r="Q44" i="7" l="1"/>
  <c r="S45" i="7" s="1"/>
  <c r="Y44" i="7"/>
  <c r="H74" i="6"/>
  <c r="C75" i="6"/>
  <c r="D75" i="6" s="1"/>
  <c r="B75" i="6" s="1"/>
  <c r="E85" i="6"/>
  <c r="I84" i="6"/>
  <c r="T45" i="7" l="1"/>
  <c r="X45" i="7"/>
  <c r="H75" i="6"/>
  <c r="C76" i="6"/>
  <c r="D76" i="6" s="1"/>
  <c r="B76" i="6" s="1"/>
  <c r="E86" i="6"/>
  <c r="I85" i="6"/>
  <c r="Q45" i="7" l="1"/>
  <c r="S46" i="7" s="1"/>
  <c r="Y45" i="7"/>
  <c r="H76" i="6"/>
  <c r="C77" i="6"/>
  <c r="D77" i="6" s="1"/>
  <c r="B77" i="6" s="1"/>
  <c r="E87" i="6"/>
  <c r="I86" i="6"/>
  <c r="T46" i="7" l="1"/>
  <c r="X46" i="7"/>
  <c r="H77" i="6"/>
  <c r="C78" i="6"/>
  <c r="D78" i="6" s="1"/>
  <c r="B78" i="6" s="1"/>
  <c r="E88" i="6"/>
  <c r="I87" i="6"/>
  <c r="Q46" i="7" l="1"/>
  <c r="S47" i="7" s="1"/>
  <c r="Y46" i="7"/>
  <c r="H78" i="6"/>
  <c r="C79" i="6"/>
  <c r="D79" i="6" s="1"/>
  <c r="B79" i="6" s="1"/>
  <c r="E89" i="6"/>
  <c r="I88" i="6"/>
  <c r="T47" i="7" l="1"/>
  <c r="X47" i="7"/>
  <c r="H79" i="6"/>
  <c r="C80" i="6"/>
  <c r="D80" i="6" s="1"/>
  <c r="B80" i="6" s="1"/>
  <c r="E90" i="6"/>
  <c r="I89" i="6"/>
  <c r="Q47" i="7" l="1"/>
  <c r="S48" i="7" s="1"/>
  <c r="Y47" i="7"/>
  <c r="H80" i="6"/>
  <c r="C81" i="6"/>
  <c r="D81" i="6" s="1"/>
  <c r="B81" i="6" s="1"/>
  <c r="E91" i="6"/>
  <c r="I90" i="6"/>
  <c r="T48" i="7" l="1"/>
  <c r="X48" i="7"/>
  <c r="H81" i="6"/>
  <c r="C82" i="6"/>
  <c r="D82" i="6" s="1"/>
  <c r="B82" i="6" s="1"/>
  <c r="E92" i="6"/>
  <c r="I91" i="6"/>
  <c r="Q48" i="7" l="1"/>
  <c r="S49" i="7" s="1"/>
  <c r="Y48" i="7"/>
  <c r="H82" i="6"/>
  <c r="C83" i="6"/>
  <c r="D83" i="6" s="1"/>
  <c r="B83" i="6" s="1"/>
  <c r="E93" i="6"/>
  <c r="I92" i="6"/>
  <c r="T49" i="7" l="1"/>
  <c r="X49" i="7"/>
  <c r="H83" i="6"/>
  <c r="C84" i="6"/>
  <c r="D84" i="6" s="1"/>
  <c r="B84" i="6" s="1"/>
  <c r="E94" i="6"/>
  <c r="I93" i="6"/>
  <c r="Q49" i="7" l="1"/>
  <c r="S50" i="7" s="1"/>
  <c r="Y49" i="7"/>
  <c r="H84" i="6"/>
  <c r="C85" i="6"/>
  <c r="D85" i="6" s="1"/>
  <c r="B85" i="6" s="1"/>
  <c r="E95" i="6"/>
  <c r="I94" i="6"/>
  <c r="T50" i="7" l="1"/>
  <c r="X50" i="7"/>
  <c r="H85" i="6"/>
  <c r="C86" i="6"/>
  <c r="D86" i="6" s="1"/>
  <c r="B86" i="6" s="1"/>
  <c r="E96" i="6"/>
  <c r="I95" i="6"/>
  <c r="Q50" i="7" l="1"/>
  <c r="S51" i="7" s="1"/>
  <c r="Y50" i="7"/>
  <c r="H86" i="6"/>
  <c r="C87" i="6"/>
  <c r="D87" i="6" s="1"/>
  <c r="B87" i="6" s="1"/>
  <c r="E97" i="6"/>
  <c r="I96" i="6"/>
  <c r="T51" i="7" l="1"/>
  <c r="X51" i="7"/>
  <c r="H87" i="6"/>
  <c r="C88" i="6"/>
  <c r="D88" i="6" s="1"/>
  <c r="B88" i="6" s="1"/>
  <c r="E98" i="6"/>
  <c r="I97" i="6"/>
  <c r="Q51" i="7" l="1"/>
  <c r="S52" i="7" s="1"/>
  <c r="Y51" i="7"/>
  <c r="H88" i="6"/>
  <c r="C89" i="6"/>
  <c r="D89" i="6" s="1"/>
  <c r="B89" i="6" s="1"/>
  <c r="E99" i="6"/>
  <c r="I98" i="6"/>
  <c r="T52" i="7" l="1"/>
  <c r="X52" i="7"/>
  <c r="H89" i="6"/>
  <c r="C90" i="6"/>
  <c r="D90" i="6" s="1"/>
  <c r="B90" i="6" s="1"/>
  <c r="E100" i="6"/>
  <c r="I99" i="6"/>
  <c r="Q52" i="7" l="1"/>
  <c r="S53" i="7" s="1"/>
  <c r="Y52" i="7"/>
  <c r="H90" i="6"/>
  <c r="C91" i="6"/>
  <c r="D91" i="6" s="1"/>
  <c r="B91" i="6" s="1"/>
  <c r="E101" i="6"/>
  <c r="I100" i="6"/>
  <c r="T53" i="7" l="1"/>
  <c r="X53" i="7"/>
  <c r="H91" i="6"/>
  <c r="C92" i="6"/>
  <c r="D92" i="6" s="1"/>
  <c r="B92" i="6" s="1"/>
  <c r="E102" i="6"/>
  <c r="I101" i="6"/>
  <c r="Q53" i="7" l="1"/>
  <c r="S54" i="7" s="1"/>
  <c r="Y53" i="7"/>
  <c r="H92" i="6"/>
  <c r="C93" i="6"/>
  <c r="D93" i="6" s="1"/>
  <c r="B93" i="6" s="1"/>
  <c r="E103" i="6"/>
  <c r="I102" i="6"/>
  <c r="T54" i="7" l="1"/>
  <c r="X54" i="7"/>
  <c r="H93" i="6"/>
  <c r="C94" i="6"/>
  <c r="D94" i="6" s="1"/>
  <c r="B94" i="6" s="1"/>
  <c r="E104" i="6"/>
  <c r="I103" i="6"/>
  <c r="Q54" i="7" l="1"/>
  <c r="S55" i="7" s="1"/>
  <c r="Y54" i="7"/>
  <c r="H94" i="6"/>
  <c r="C95" i="6"/>
  <c r="D95" i="6" s="1"/>
  <c r="B95" i="6" s="1"/>
  <c r="E105" i="6"/>
  <c r="I104" i="6"/>
  <c r="T55" i="7" l="1"/>
  <c r="X55" i="7"/>
  <c r="H95" i="6"/>
  <c r="C96" i="6"/>
  <c r="D96" i="6" s="1"/>
  <c r="B96" i="6" s="1"/>
  <c r="E106" i="6"/>
  <c r="I105" i="6"/>
  <c r="Q55" i="7" l="1"/>
  <c r="S56" i="7" s="1"/>
  <c r="Y55" i="7"/>
  <c r="H96" i="6"/>
  <c r="C97" i="6"/>
  <c r="D97" i="6" s="1"/>
  <c r="B97" i="6" s="1"/>
  <c r="E107" i="6"/>
  <c r="I106" i="6"/>
  <c r="T56" i="7" l="1"/>
  <c r="X56" i="7"/>
  <c r="H97" i="6"/>
  <c r="C98" i="6"/>
  <c r="D98" i="6" s="1"/>
  <c r="B98" i="6" s="1"/>
  <c r="E108" i="6"/>
  <c r="I107" i="6"/>
  <c r="Q56" i="7" l="1"/>
  <c r="S57" i="7" s="1"/>
  <c r="Y56" i="7"/>
  <c r="H98" i="6"/>
  <c r="C99" i="6"/>
  <c r="D99" i="6" s="1"/>
  <c r="B99" i="6" s="1"/>
  <c r="E109" i="6"/>
  <c r="I108" i="6"/>
  <c r="T57" i="7" l="1"/>
  <c r="X57" i="7"/>
  <c r="H99" i="6"/>
  <c r="C100" i="6"/>
  <c r="D100" i="6" s="1"/>
  <c r="B100" i="6" s="1"/>
  <c r="E110" i="6"/>
  <c r="I109" i="6"/>
  <c r="Q57" i="7" l="1"/>
  <c r="S58" i="7" s="1"/>
  <c r="Y57" i="7"/>
  <c r="H100" i="6"/>
  <c r="C101" i="6"/>
  <c r="D101" i="6" s="1"/>
  <c r="B101" i="6" s="1"/>
  <c r="E111" i="6"/>
  <c r="I110" i="6"/>
  <c r="T58" i="7" l="1"/>
  <c r="X58" i="7"/>
  <c r="H101" i="6"/>
  <c r="C102" i="6"/>
  <c r="D102" i="6" s="1"/>
  <c r="B102" i="6" s="1"/>
  <c r="E112" i="6"/>
  <c r="I111" i="6"/>
  <c r="Q58" i="7" l="1"/>
  <c r="S59" i="7" s="1"/>
  <c r="Y58" i="7"/>
  <c r="H102" i="6"/>
  <c r="C103" i="6"/>
  <c r="D103" i="6" s="1"/>
  <c r="B103" i="6" s="1"/>
  <c r="E113" i="6"/>
  <c r="I112" i="6"/>
  <c r="T59" i="7" l="1"/>
  <c r="X59" i="7"/>
  <c r="H103" i="6"/>
  <c r="C104" i="6"/>
  <c r="D104" i="6" s="1"/>
  <c r="B104" i="6" s="1"/>
  <c r="E114" i="6"/>
  <c r="I113" i="6"/>
  <c r="Q59" i="7" l="1"/>
  <c r="S60" i="7" s="1"/>
  <c r="Y59" i="7"/>
  <c r="H104" i="6"/>
  <c r="C105" i="6"/>
  <c r="D105" i="6" s="1"/>
  <c r="B105" i="6" s="1"/>
  <c r="E115" i="6"/>
  <c r="I114" i="6"/>
  <c r="T60" i="7" l="1"/>
  <c r="X60" i="7"/>
  <c r="H105" i="6"/>
  <c r="C106" i="6"/>
  <c r="D106" i="6" s="1"/>
  <c r="B106" i="6" s="1"/>
  <c r="E116" i="6"/>
  <c r="I115" i="6"/>
  <c r="Q60" i="7" l="1"/>
  <c r="S61" i="7" s="1"/>
  <c r="Y60" i="7"/>
  <c r="H106" i="6"/>
  <c r="C107" i="6"/>
  <c r="D107" i="6" s="1"/>
  <c r="B107" i="6" s="1"/>
  <c r="E117" i="6"/>
  <c r="I116" i="6"/>
  <c r="T61" i="7" l="1"/>
  <c r="X61" i="7"/>
  <c r="H107" i="6"/>
  <c r="C108" i="6"/>
  <c r="D108" i="6" s="1"/>
  <c r="B108" i="6" s="1"/>
  <c r="E118" i="6"/>
  <c r="I117" i="6"/>
  <c r="Q61" i="7" l="1"/>
  <c r="S62" i="7" s="1"/>
  <c r="Y61" i="7"/>
  <c r="H108" i="6"/>
  <c r="C109" i="6"/>
  <c r="D109" i="6" s="1"/>
  <c r="B109" i="6" s="1"/>
  <c r="E119" i="6"/>
  <c r="I118" i="6"/>
  <c r="T62" i="7" l="1"/>
  <c r="X62" i="7"/>
  <c r="H109" i="6"/>
  <c r="C110" i="6"/>
  <c r="D110" i="6" s="1"/>
  <c r="B110" i="6" s="1"/>
  <c r="E120" i="6"/>
  <c r="I119" i="6"/>
  <c r="Q62" i="7" l="1"/>
  <c r="S63" i="7" s="1"/>
  <c r="Y62" i="7"/>
  <c r="H110" i="6"/>
  <c r="C111" i="6"/>
  <c r="D111" i="6" s="1"/>
  <c r="B111" i="6" s="1"/>
  <c r="E121" i="6"/>
  <c r="I120" i="6"/>
  <c r="T63" i="7" l="1"/>
  <c r="X63" i="7"/>
  <c r="H111" i="6"/>
  <c r="C112" i="6"/>
  <c r="D112" i="6" s="1"/>
  <c r="B112" i="6" s="1"/>
  <c r="E122" i="6"/>
  <c r="I121" i="6"/>
  <c r="Q63" i="7" l="1"/>
  <c r="S64" i="7" s="1"/>
  <c r="Y63" i="7"/>
  <c r="H112" i="6"/>
  <c r="C113" i="6"/>
  <c r="D113" i="6" s="1"/>
  <c r="B113" i="6" s="1"/>
  <c r="E123" i="6"/>
  <c r="I122" i="6"/>
  <c r="T64" i="7" l="1"/>
  <c r="X64" i="7"/>
  <c r="H113" i="6"/>
  <c r="C114" i="6"/>
  <c r="D114" i="6" s="1"/>
  <c r="B114" i="6" s="1"/>
  <c r="E124" i="6"/>
  <c r="I123" i="6"/>
  <c r="Q64" i="7" l="1"/>
  <c r="S65" i="7" s="1"/>
  <c r="Y64" i="7"/>
  <c r="H114" i="6"/>
  <c r="C115" i="6"/>
  <c r="D115" i="6" s="1"/>
  <c r="B115" i="6" s="1"/>
  <c r="E125" i="6"/>
  <c r="I124" i="6"/>
  <c r="T65" i="7" l="1"/>
  <c r="X65" i="7"/>
  <c r="H115" i="6"/>
  <c r="C116" i="6"/>
  <c r="D116" i="6" s="1"/>
  <c r="B116" i="6" s="1"/>
  <c r="E126" i="6"/>
  <c r="I125" i="6"/>
  <c r="Q65" i="7" l="1"/>
  <c r="S66" i="7" s="1"/>
  <c r="Y65" i="7"/>
  <c r="H116" i="6"/>
  <c r="C117" i="6"/>
  <c r="D117" i="6" s="1"/>
  <c r="B117" i="6" s="1"/>
  <c r="E127" i="6"/>
  <c r="I126" i="6"/>
  <c r="T66" i="7" l="1"/>
  <c r="X66" i="7"/>
  <c r="H117" i="6"/>
  <c r="C118" i="6"/>
  <c r="D118" i="6" s="1"/>
  <c r="B118" i="6" s="1"/>
  <c r="I127" i="6"/>
  <c r="Q66" i="7" l="1"/>
  <c r="Y66" i="7"/>
  <c r="H118" i="6"/>
  <c r="C119" i="6"/>
  <c r="D119" i="6" s="1"/>
  <c r="B119" i="6" s="1"/>
  <c r="S67" i="7" l="1"/>
  <c r="H119" i="6"/>
  <c r="C120" i="6"/>
  <c r="D120" i="6" s="1"/>
  <c r="B120" i="6" s="1"/>
  <c r="X67" i="7" l="1"/>
  <c r="X68" i="7" s="1"/>
  <c r="T67" i="7"/>
  <c r="S68" i="7"/>
  <c r="H120" i="6"/>
  <c r="C121" i="6"/>
  <c r="D121" i="6" s="1"/>
  <c r="B121" i="6" s="1"/>
  <c r="Y67" i="7" l="1"/>
  <c r="Y68" i="7" s="1"/>
  <c r="T68" i="7"/>
  <c r="Q67" i="7"/>
  <c r="H121" i="6"/>
  <c r="C122" i="6"/>
  <c r="D122" i="6" s="1"/>
  <c r="B122" i="6" s="1"/>
  <c r="H122" i="6" l="1"/>
  <c r="C123" i="6"/>
  <c r="D123" i="6" s="1"/>
  <c r="B123" i="6" s="1"/>
  <c r="H123" i="6" l="1"/>
  <c r="C124" i="6"/>
  <c r="D124" i="6" s="1"/>
  <c r="B124" i="6" s="1"/>
  <c r="H124" i="6" l="1"/>
  <c r="C125" i="6"/>
  <c r="D125" i="6" s="1"/>
  <c r="B125" i="6" s="1"/>
  <c r="H125" i="6" l="1"/>
  <c r="C126" i="6"/>
  <c r="D126" i="6" s="1"/>
  <c r="B126" i="6" s="1"/>
  <c r="H126" i="6" l="1"/>
  <c r="C127" i="6"/>
  <c r="D127" i="6" s="1"/>
  <c r="B127" i="6" s="1"/>
  <c r="H127" i="6" l="1"/>
  <c r="E128" i="6" l="1"/>
  <c r="I128" i="6" l="1"/>
  <c r="C128" i="6" l="1"/>
  <c r="D128" i="6" l="1"/>
</calcChain>
</file>

<file path=xl/sharedStrings.xml><?xml version="1.0" encoding="utf-8"?>
<sst xmlns="http://schemas.openxmlformats.org/spreadsheetml/2006/main" count="53" uniqueCount="34">
  <si>
    <t>aa</t>
  </si>
  <si>
    <t>am</t>
  </si>
  <si>
    <t>amort</t>
  </si>
  <si>
    <t>juros</t>
  </si>
  <si>
    <t>SD</t>
  </si>
  <si>
    <t>prest</t>
  </si>
  <si>
    <t>saldo</t>
  </si>
  <si>
    <t xml:space="preserve">ENTRADA </t>
  </si>
  <si>
    <t>preço</t>
  </si>
  <si>
    <t>i=</t>
  </si>
  <si>
    <r>
      <t>SD</t>
    </r>
    <r>
      <rPr>
        <vertAlign val="subscript"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= P(1+j)</t>
    </r>
    <r>
      <rPr>
        <vertAlign val="superscript"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- A((1+j)</t>
    </r>
    <r>
      <rPr>
        <vertAlign val="superscript"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-1) / j = P[(1+j)</t>
    </r>
    <r>
      <rPr>
        <vertAlign val="superscript"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- (1+j)</t>
    </r>
    <r>
      <rPr>
        <vertAlign val="superscript"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] / [(1+j)</t>
    </r>
    <r>
      <rPr>
        <vertAlign val="superscript"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- 1]            </t>
    </r>
  </si>
  <si>
    <t>P(1+j)k</t>
  </si>
  <si>
    <t>A((1+j)k -1) / j</t>
  </si>
  <si>
    <t>FINANCIAMENTO HABITACIONAL - PRICE</t>
  </si>
  <si>
    <t>inflação [ano]</t>
  </si>
  <si>
    <t>inflação [mês]</t>
  </si>
  <si>
    <t>Taxa de juros</t>
  </si>
  <si>
    <t>Indexador</t>
  </si>
  <si>
    <t>Prestações</t>
  </si>
  <si>
    <t>meses</t>
  </si>
  <si>
    <t>Moeda Corrente</t>
  </si>
  <si>
    <t>Meses</t>
  </si>
  <si>
    <t>Saldo Devedor</t>
  </si>
  <si>
    <t>Juro</t>
  </si>
  <si>
    <t>Amortização</t>
  </si>
  <si>
    <t>Prestação</t>
  </si>
  <si>
    <t>Variação</t>
  </si>
  <si>
    <t>Índice</t>
  </si>
  <si>
    <t>Total</t>
  </si>
  <si>
    <t>constante</t>
  </si>
  <si>
    <t xml:space="preserve">i = </t>
  </si>
  <si>
    <t>inflação =</t>
  </si>
  <si>
    <t>Moeda constante</t>
  </si>
  <si>
    <t>SD 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</si>
</sst>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&quot;R$&quot;\ #,##0.00;[Red]\-&quot;R$&quot;\ #,##0.00"/>
    <numFmt numFmtId="165" formatCode="_-* #,##0.00_-;\-* #,##0.00_-;_-* &quot;-&quot;??_-;_-@_-"/>
    <numFmt numFmtId="167" formatCode="_(* #,##0_);_(* \(#,##0\);_(* &quot;-&quot;??_);_(@_)"/>
    <numFmt numFmtId="168" formatCode="_(* #,##0.00000_);_(* \(#,##0.00000\);_(* &quot;-&quot;??_);_(@_)"/>
    <numFmt numFmtId="176" formatCode="0.000%"/>
    <numFmt numFmtId="177" formatCode="0.0%"/>
    <numFmt numFmtId="178" formatCode="0.0000%"/>
    <numFmt numFmtId="179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</font>
    <font>
      <sz val="14"/>
      <name val="Arial"/>
      <family val="2"/>
    </font>
    <font>
      <sz val="10"/>
      <color indexed="3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0" fontId="0" fillId="0" borderId="0" xfId="0" applyNumberFormat="1"/>
    <xf numFmtId="0" fontId="2" fillId="0" borderId="0" xfId="0" applyFont="1"/>
    <xf numFmtId="165" fontId="0" fillId="0" borderId="0" xfId="1" applyFont="1"/>
    <xf numFmtId="165" fontId="0" fillId="0" borderId="0" xfId="0" applyNumberFormat="1"/>
    <xf numFmtId="2" fontId="0" fillId="0" borderId="0" xfId="1" applyNumberFormat="1" applyFont="1" applyAlignment="1">
      <alignment horizontal="center"/>
    </xf>
    <xf numFmtId="9" fontId="5" fillId="3" borderId="0" xfId="1" applyNumberFormat="1" applyFont="1" applyFill="1" applyAlignment="1">
      <alignment vertical="center"/>
    </xf>
    <xf numFmtId="167" fontId="6" fillId="3" borderId="0" xfId="1" applyNumberFormat="1" applyFont="1" applyFill="1" applyAlignment="1">
      <alignment horizontal="center" vertical="center"/>
    </xf>
    <xf numFmtId="165" fontId="6" fillId="3" borderId="0" xfId="1" applyFont="1" applyFill="1" applyAlignment="1">
      <alignment vertical="center"/>
    </xf>
    <xf numFmtId="43" fontId="6" fillId="3" borderId="0" xfId="1" applyNumberFormat="1" applyFont="1" applyFill="1" applyAlignment="1">
      <alignment vertical="center"/>
    </xf>
    <xf numFmtId="167" fontId="6" fillId="0" borderId="0" xfId="1" applyNumberFormat="1" applyFont="1" applyAlignment="1">
      <alignment vertical="center"/>
    </xf>
    <xf numFmtId="2" fontId="6" fillId="0" borderId="0" xfId="1" applyNumberFormat="1" applyFont="1" applyAlignment="1">
      <alignment horizontal="center"/>
    </xf>
    <xf numFmtId="167" fontId="7" fillId="0" borderId="0" xfId="1" applyNumberFormat="1" applyFont="1"/>
    <xf numFmtId="10" fontId="8" fillId="0" borderId="0" xfId="2" applyNumberFormat="1" applyFont="1"/>
    <xf numFmtId="176" fontId="8" fillId="0" borderId="0" xfId="2" applyNumberFormat="1" applyFont="1"/>
    <xf numFmtId="9" fontId="9" fillId="0" borderId="0" xfId="2" applyFont="1" applyAlignment="1">
      <alignment horizontal="center"/>
    </xf>
    <xf numFmtId="2" fontId="9" fillId="0" borderId="0" xfId="0" applyNumberFormat="1" applyFont="1" applyAlignment="1">
      <alignment horizontal="center"/>
    </xf>
    <xf numFmtId="10" fontId="6" fillId="2" borderId="0" xfId="2" applyNumberFormat="1" applyFont="1" applyFill="1" applyAlignment="1">
      <alignment horizontal="left" vertical="center"/>
    </xf>
    <xf numFmtId="0" fontId="10" fillId="3" borderId="0" xfId="0" applyFont="1" applyFill="1"/>
    <xf numFmtId="177" fontId="11" fillId="0" borderId="0" xfId="2" applyNumberFormat="1" applyFont="1" applyAlignment="1">
      <alignment vertical="center"/>
    </xf>
    <xf numFmtId="165" fontId="6" fillId="0" borderId="0" xfId="1" applyFont="1" applyAlignment="1">
      <alignment horizontal="left" vertical="center"/>
    </xf>
    <xf numFmtId="10" fontId="6" fillId="0" borderId="0" xfId="2" applyNumberFormat="1" applyFont="1" applyFill="1" applyAlignment="1">
      <alignment horizontal="left" vertical="center"/>
    </xf>
    <xf numFmtId="0" fontId="10" fillId="0" borderId="0" xfId="0" applyFont="1" applyFill="1"/>
    <xf numFmtId="177" fontId="6" fillId="0" borderId="0" xfId="2" applyNumberFormat="1" applyFont="1" applyAlignment="1">
      <alignment vertical="center"/>
    </xf>
    <xf numFmtId="43" fontId="6" fillId="4" borderId="0" xfId="1" applyNumberFormat="1" applyFont="1" applyFill="1" applyAlignment="1">
      <alignment horizontal="centerContinuous" vertical="center"/>
    </xf>
    <xf numFmtId="167" fontId="6" fillId="4" borderId="0" xfId="1" applyNumberFormat="1" applyFont="1" applyFill="1" applyAlignment="1">
      <alignment horizontal="centerContinuous" vertical="center"/>
    </xf>
    <xf numFmtId="167" fontId="11" fillId="0" borderId="0" xfId="1" applyNumberFormat="1" applyFont="1" applyAlignment="1">
      <alignment vertical="center"/>
    </xf>
    <xf numFmtId="167" fontId="6" fillId="0" borderId="0" xfId="1" applyNumberFormat="1" applyFont="1" applyAlignment="1">
      <alignment horizontal="left" vertical="center"/>
    </xf>
    <xf numFmtId="167" fontId="12" fillId="5" borderId="0" xfId="1" applyNumberFormat="1" applyFont="1" applyFill="1" applyAlignment="1">
      <alignment horizontal="centerContinuous" vertical="center"/>
    </xf>
    <xf numFmtId="167" fontId="6" fillId="0" borderId="0" xfId="1" applyNumberFormat="1" applyFont="1" applyAlignment="1">
      <alignment horizontal="center"/>
    </xf>
    <xf numFmtId="10" fontId="6" fillId="5" borderId="0" xfId="2" applyNumberFormat="1" applyFont="1" applyFill="1" applyAlignment="1">
      <alignment horizontal="right" vertical="center"/>
    </xf>
    <xf numFmtId="178" fontId="6" fillId="5" borderId="0" xfId="2" applyNumberFormat="1" applyFont="1" applyFill="1" applyAlignment="1">
      <alignment horizontal="right" vertical="center"/>
    </xf>
    <xf numFmtId="165" fontId="6" fillId="5" borderId="0" xfId="1" applyFont="1" applyFill="1" applyAlignment="1">
      <alignment horizontal="right" vertical="center"/>
    </xf>
    <xf numFmtId="167" fontId="6" fillId="5" borderId="0" xfId="1" applyNumberFormat="1" applyFont="1" applyFill="1" applyAlignment="1">
      <alignment vertical="center"/>
    </xf>
    <xf numFmtId="167" fontId="6" fillId="5" borderId="0" xfId="1" applyNumberFormat="1" applyFont="1" applyFill="1" applyAlignment="1">
      <alignment horizontal="right" vertical="center"/>
    </xf>
    <xf numFmtId="43" fontId="6" fillId="4" borderId="0" xfId="1" applyNumberFormat="1" applyFont="1" applyFill="1" applyAlignment="1">
      <alignment horizontal="right" vertical="center"/>
    </xf>
    <xf numFmtId="167" fontId="13" fillId="4" borderId="0" xfId="1" applyNumberFormat="1" applyFont="1" applyFill="1" applyAlignment="1">
      <alignment horizontal="right" vertical="center"/>
    </xf>
    <xf numFmtId="2" fontId="7" fillId="0" borderId="0" xfId="1" applyNumberFormat="1" applyFont="1" applyAlignment="1">
      <alignment horizontal="center"/>
    </xf>
    <xf numFmtId="3" fontId="6" fillId="0" borderId="0" xfId="1" applyNumberFormat="1" applyFont="1"/>
    <xf numFmtId="165" fontId="11" fillId="0" borderId="0" xfId="1" applyFont="1" applyAlignment="1">
      <alignment vertical="center"/>
    </xf>
    <xf numFmtId="165" fontId="11" fillId="0" borderId="0" xfId="1" applyFont="1" applyFill="1" applyAlignment="1">
      <alignment vertical="center"/>
    </xf>
    <xf numFmtId="167" fontId="6" fillId="4" borderId="0" xfId="1" applyNumberFormat="1" applyFont="1" applyFill="1" applyAlignment="1">
      <alignment vertical="center"/>
    </xf>
    <xf numFmtId="168" fontId="14" fillId="4" borderId="0" xfId="1" applyNumberFormat="1" applyFont="1" applyFill="1" applyAlignment="1">
      <alignment vertical="center"/>
    </xf>
    <xf numFmtId="4" fontId="6" fillId="5" borderId="0" xfId="1" applyNumberFormat="1" applyFont="1" applyFill="1" applyAlignment="1">
      <alignment vertical="center"/>
    </xf>
    <xf numFmtId="179" fontId="7" fillId="0" borderId="0" xfId="1" applyNumberFormat="1" applyFont="1"/>
    <xf numFmtId="3" fontId="6" fillId="0" borderId="0" xfId="1" applyNumberFormat="1" applyFont="1" applyAlignment="1">
      <alignment vertical="center"/>
    </xf>
    <xf numFmtId="165" fontId="6" fillId="0" borderId="0" xfId="1" applyFont="1" applyAlignment="1">
      <alignment vertical="center"/>
    </xf>
    <xf numFmtId="165" fontId="12" fillId="0" borderId="0" xfId="1" applyFont="1" applyFill="1" applyAlignment="1">
      <alignment vertical="center"/>
    </xf>
    <xf numFmtId="165" fontId="12" fillId="6" borderId="0" xfId="1" applyFont="1" applyFill="1" applyAlignment="1">
      <alignment vertical="center"/>
    </xf>
    <xf numFmtId="10" fontId="11" fillId="4" borderId="0" xfId="2" applyNumberFormat="1" applyFont="1" applyFill="1" applyAlignment="1">
      <alignment vertical="center"/>
    </xf>
    <xf numFmtId="165" fontId="6" fillId="5" borderId="0" xfId="1" applyFont="1" applyFill="1" applyAlignment="1">
      <alignment vertical="center"/>
    </xf>
    <xf numFmtId="10" fontId="12" fillId="4" borderId="0" xfId="2" applyNumberFormat="1" applyFont="1" applyFill="1" applyAlignment="1">
      <alignment vertical="center"/>
    </xf>
    <xf numFmtId="167" fontId="12" fillId="5" borderId="0" xfId="1" applyNumberFormat="1" applyFont="1" applyFill="1" applyAlignment="1">
      <alignment vertical="center"/>
    </xf>
    <xf numFmtId="165" fontId="12" fillId="5" borderId="0" xfId="1" applyFont="1" applyFill="1" applyAlignment="1">
      <alignment horizontal="center" vertical="center"/>
    </xf>
    <xf numFmtId="165" fontId="12" fillId="5" borderId="0" xfId="1" applyFont="1" applyFill="1" applyAlignment="1">
      <alignment vertical="center"/>
    </xf>
    <xf numFmtId="165" fontId="6" fillId="0" borderId="0" xfId="1" applyFont="1" applyAlignment="1">
      <alignment horizontal="center"/>
    </xf>
    <xf numFmtId="0" fontId="9" fillId="0" borderId="0" xfId="0" applyFont="1" applyAlignment="1">
      <alignment vertical="center"/>
    </xf>
    <xf numFmtId="164" fontId="12" fillId="6" borderId="0" xfId="1" applyNumberFormat="1" applyFont="1" applyFill="1" applyAlignment="1">
      <alignment vertical="center"/>
    </xf>
    <xf numFmtId="164" fontId="12" fillId="0" borderId="0" xfId="1" applyNumberFormat="1" applyFont="1" applyFill="1" applyAlignment="1">
      <alignment vertical="center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76" fontId="0" fillId="0" borderId="0" xfId="0" applyNumberFormat="1"/>
    <xf numFmtId="17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'financiamento imob price'!$H$7:$H$127</c:f>
              <c:numCache>
                <c:formatCode>#,##0.00</c:formatCode>
                <c:ptCount val="121"/>
                <c:pt idx="0">
                  <c:v>100000</c:v>
                </c:pt>
                <c:pt idx="1">
                  <c:v>100560.94342113387</c:v>
                </c:pt>
                <c:pt idx="2">
                  <c:v>101118.67123924386</c:v>
                </c:pt>
                <c:pt idx="3">
                  <c:v>101672.97391505131</c:v>
                </c:pt>
                <c:pt idx="4">
                  <c:v>102223.63624848149</c:v>
                </c:pt>
                <c:pt idx="5">
                  <c:v>102770.43725039098</c:v>
                </c:pt>
                <c:pt idx="6">
                  <c:v>103313.15001157201</c:v>
                </c:pt>
                <c:pt idx="7">
                  <c:v>103851.54156897725</c:v>
                </c:pt>
                <c:pt idx="8">
                  <c:v>104385.37276910807</c:v>
                </c:pt>
                <c:pt idx="9">
                  <c:v>104914.39812850747</c:v>
                </c:pt>
                <c:pt idx="10">
                  <c:v>105438.36569129821</c:v>
                </c:pt>
                <c:pt idx="11">
                  <c:v>105957.01688370512</c:v>
                </c:pt>
                <c:pt idx="12">
                  <c:v>106470.0863654995</c:v>
                </c:pt>
                <c:pt idx="13">
                  <c:v>106977.3018783023</c:v>
                </c:pt>
                <c:pt idx="14">
                  <c:v>107478.38409068098</c:v>
                </c:pt>
                <c:pt idx="15">
                  <c:v>107973.04643997471</c:v>
                </c:pt>
                <c:pt idx="16">
                  <c:v>108460.99497077995</c:v>
                </c:pt>
                <c:pt idx="17">
                  <c:v>108941.92817002803</c:v>
                </c:pt>
                <c:pt idx="18">
                  <c:v>109415.53679858433</c:v>
                </c:pt>
                <c:pt idx="19">
                  <c:v>109881.50371929798</c:v>
                </c:pt>
                <c:pt idx="20">
                  <c:v>110339.50372142863</c:v>
                </c:pt>
                <c:pt idx="21">
                  <c:v>110789.20334137583</c:v>
                </c:pt>
                <c:pt idx="22">
                  <c:v>111230.26067963542</c:v>
                </c:pt>
                <c:pt idx="23">
                  <c:v>111662.325213905</c:v>
                </c:pt>
                <c:pt idx="24">
                  <c:v>112085.0376082595</c:v>
                </c:pt>
                <c:pt idx="25">
                  <c:v>112498.02951831606</c:v>
                </c:pt>
                <c:pt idx="26">
                  <c:v>112900.92339230608</c:v>
                </c:pt>
                <c:pt idx="27">
                  <c:v>113293.33226797002</c:v>
                </c:pt>
                <c:pt idx="28">
                  <c:v>113674.85956518959</c:v>
                </c:pt>
                <c:pt idx="29">
                  <c:v>114045.09887426961</c:v>
                </c:pt>
                <c:pt idx="30">
                  <c:v>114403.63373978031</c:v>
                </c:pt>
                <c:pt idx="31">
                  <c:v>114750.03743986916</c:v>
                </c:pt>
                <c:pt idx="32">
                  <c:v>115083.872760949</c:v>
                </c:pt>
                <c:pt idx="33">
                  <c:v>115404.69176766794</c:v>
                </c:pt>
                <c:pt idx="34">
                  <c:v>115712.03556806417</c:v>
                </c:pt>
                <c:pt idx="35">
                  <c:v>116005.434073807</c:v>
                </c:pt>
                <c:pt idx="36">
                  <c:v>116284.4057554235</c:v>
                </c:pt>
                <c:pt idx="37">
                  <c:v>116548.45739240784</c:v>
                </c:pt>
                <c:pt idx="38">
                  <c:v>116797.08381810859</c:v>
                </c:pt>
                <c:pt idx="39">
                  <c:v>117029.76765928703</c:v>
                </c:pt>
                <c:pt idx="40">
                  <c:v>117245.9790702375</c:v>
                </c:pt>
                <c:pt idx="41">
                  <c:v>117445.17546135809</c:v>
                </c:pt>
                <c:pt idx="42">
                  <c:v>117626.80122205828</c:v>
                </c:pt>
                <c:pt idx="43">
                  <c:v>117790.28743788779</c:v>
                </c:pt>
                <c:pt idx="44">
                  <c:v>117935.05160176815</c:v>
                </c:pt>
                <c:pt idx="45">
                  <c:v>118060.49731920629</c:v>
                </c:pt>
                <c:pt idx="46">
                  <c:v>118166.01400736735</c:v>
                </c:pt>
                <c:pt idx="47">
                  <c:v>118250.97658788093</c:v>
                </c:pt>
                <c:pt idx="48">
                  <c:v>118314.74517325246</c:v>
                </c:pt>
                <c:pt idx="49">
                  <c:v>118356.66474674953</c:v>
                </c:pt>
                <c:pt idx="50">
                  <c:v>118376.06483562903</c:v>
                </c:pt>
                <c:pt idx="51">
                  <c:v>118372.25917756969</c:v>
                </c:pt>
                <c:pt idx="52">
                  <c:v>118344.54538017084</c:v>
                </c:pt>
                <c:pt idx="53">
                  <c:v>118292.20457337555</c:v>
                </c:pt>
                <c:pt idx="54">
                  <c:v>118214.50105467431</c:v>
                </c:pt>
                <c:pt idx="55">
                  <c:v>118110.68192694095</c:v>
                </c:pt>
                <c:pt idx="56">
                  <c:v>117979.9767287508</c:v>
                </c:pt>
                <c:pt idx="57">
                  <c:v>117821.59705702782</c:v>
                </c:pt>
                <c:pt idx="58">
                  <c:v>117634.7361818635</c:v>
                </c:pt>
                <c:pt idx="59">
                  <c:v>117418.56865334827</c:v>
                </c:pt>
                <c:pt idx="60">
                  <c:v>117172.24990025218</c:v>
                </c:pt>
                <c:pt idx="61">
                  <c:v>116894.91582038857</c:v>
                </c:pt>
                <c:pt idx="62">
                  <c:v>116585.6823624911</c:v>
                </c:pt>
                <c:pt idx="63">
                  <c:v>116243.64509943103</c:v>
                </c:pt>
                <c:pt idx="64">
                  <c:v>115867.878792598</c:v>
                </c:pt>
                <c:pt idx="65">
                  <c:v>115457.4369472643</c:v>
                </c:pt>
                <c:pt idx="66">
                  <c:v>115011.35135874874</c:v>
                </c:pt>
                <c:pt idx="67">
                  <c:v>114528.63164919247</c:v>
                </c:pt>
                <c:pt idx="68">
                  <c:v>114008.26479475545</c:v>
                </c:pt>
                <c:pt idx="69">
                  <c:v>113449.21464303839</c:v>
                </c:pt>
                <c:pt idx="70">
                  <c:v>112850.42142053088</c:v>
                </c:pt>
                <c:pt idx="71">
                  <c:v>112210.80122988267</c:v>
                </c:pt>
                <c:pt idx="72">
                  <c:v>111529.24553679039</c:v>
                </c:pt>
                <c:pt idx="73">
                  <c:v>110804.62064628885</c:v>
                </c:pt>
                <c:pt idx="74">
                  <c:v>110035.76716823032</c:v>
                </c:pt>
                <c:pt idx="75">
                  <c:v>109221.49947173233</c:v>
                </c:pt>
                <c:pt idx="76">
                  <c:v>108360.60512836893</c:v>
                </c:pt>
                <c:pt idx="77">
                  <c:v>107451.84434387647</c:v>
                </c:pt>
                <c:pt idx="78">
                  <c:v>106493.94937813997</c:v>
                </c:pt>
                <c:pt idx="79">
                  <c:v>105485.6239532217</c:v>
                </c:pt>
                <c:pt idx="80">
                  <c:v>104425.54264918837</c:v>
                </c:pt>
                <c:pt idx="81">
                  <c:v>103312.35028748905</c:v>
                </c:pt>
                <c:pt idx="82">
                  <c:v>102144.6613016301</c:v>
                </c:pt>
                <c:pt idx="83">
                  <c:v>100921.05909488899</c:v>
                </c:pt>
                <c:pt idx="84">
                  <c:v>99640.095384803368</c:v>
                </c:pt>
                <c:pt idx="85">
                  <c:v>98300.289534166077</c:v>
                </c:pt>
                <c:pt idx="86">
                  <c:v>96900.127868252268</c:v>
                </c:pt>
                <c:pt idx="87">
                  <c:v>95438.062977998095</c:v>
                </c:pt>
                <c:pt idx="88">
                  <c:v>93912.513008845752</c:v>
                </c:pt>
                <c:pt idx="89">
                  <c:v>92321.860934963333</c:v>
                </c:pt>
                <c:pt idx="90">
                  <c:v>90664.453818542272</c:v>
                </c:pt>
                <c:pt idx="91">
                  <c:v>88938.602053869021</c:v>
                </c:pt>
                <c:pt idx="92">
                  <c:v>87142.578595861574</c:v>
                </c:pt>
                <c:pt idx="93">
                  <c:v>85274.618172755276</c:v>
                </c:pt>
                <c:pt idx="94">
                  <c:v>83332.916482615707</c:v>
                </c:pt>
                <c:pt idx="95">
                  <c:v>81315.62937335021</c:v>
                </c:pt>
                <c:pt idx="96">
                  <c:v>79220.872005882818</c:v>
                </c:pt>
                <c:pt idx="97">
                  <c:v>77046.718000150606</c:v>
                </c:pt>
                <c:pt idx="98">
                  <c:v>74791.198563572689</c:v>
                </c:pt>
                <c:pt idx="99">
                  <c:v>72452.301601635743</c:v>
                </c:pt>
                <c:pt idx="100">
                  <c:v>70027.970810233208</c:v>
                </c:pt>
                <c:pt idx="101">
                  <c:v>67516.104749387538</c:v>
                </c:pt>
                <c:pt idx="102">
                  <c:v>64914.555897977538</c:v>
                </c:pt>
                <c:pt idx="103">
                  <c:v>62221.129689085486</c:v>
                </c:pt>
                <c:pt idx="104">
                  <c:v>59433.583525570291</c:v>
                </c:pt>
                <c:pt idx="105">
                  <c:v>56549.625775465785</c:v>
                </c:pt>
                <c:pt idx="106">
                  <c:v>53566.914746794479</c:v>
                </c:pt>
                <c:pt idx="107">
                  <c:v>50483.05764137931</c:v>
                </c:pt>
                <c:pt idx="108">
                  <c:v>47295.609487227026</c:v>
                </c:pt>
                <c:pt idx="109">
                  <c:v>44002.072049048853</c:v>
                </c:pt>
                <c:pt idx="110">
                  <c:v>40599.892716474584</c:v>
                </c:pt>
                <c:pt idx="111">
                  <c:v>37086.463369507968</c:v>
                </c:pt>
                <c:pt idx="112">
                  <c:v>33459.119220761648</c:v>
                </c:pt>
                <c:pt idx="113">
                  <c:v>29715.137634000788</c:v>
                </c:pt>
                <c:pt idx="114">
                  <c:v>25851.73691851506</c:v>
                </c:pt>
                <c:pt idx="115">
                  <c:v>21866.075098828769</c:v>
                </c:pt>
                <c:pt idx="116">
                  <c:v>17755.248659249301</c:v>
                </c:pt>
                <c:pt idx="117">
                  <c:v>13516.291262743627</c:v>
                </c:pt>
                <c:pt idx="118">
                  <c:v>9146.1724436226232</c:v>
                </c:pt>
                <c:pt idx="119">
                  <c:v>4641.7962735022647</c:v>
                </c:pt>
                <c:pt idx="120">
                  <c:v>1.1631527028360296E-10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8-CB4F-A995-DB09F69BE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74880"/>
        <c:axId val="67676800"/>
      </c:lineChart>
      <c:catAx>
        <c:axId val="6767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67676800"/>
        <c:crosses val="autoZero"/>
        <c:auto val="1"/>
        <c:lblAlgn val="ctr"/>
        <c:lblOffset val="100"/>
        <c:noMultiLvlLbl val="0"/>
      </c:catAx>
      <c:valAx>
        <c:axId val="676768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6767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482600</xdr:colOff>
          <xdr:row>2</xdr:row>
          <xdr:rowOff>165100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128</xdr:row>
      <xdr:rowOff>152400</xdr:rowOff>
    </xdr:from>
    <xdr:to>
      <xdr:col>11</xdr:col>
      <xdr:colOff>371475</xdr:colOff>
      <xdr:row>130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V="1">
          <a:off x="10591800" y="43500675"/>
          <a:ext cx="25050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781050</xdr:colOff>
      <xdr:row>91</xdr:row>
      <xdr:rowOff>57150</xdr:rowOff>
    </xdr:from>
    <xdr:to>
      <xdr:col>9</xdr:col>
      <xdr:colOff>533400</xdr:colOff>
      <xdr:row>117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inaldo/Usp/Pro-2612/2010/RPC%20T2/PAE.PRO2612_exercicios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2612EX1-2"/>
      <sheetName val="PRO2612EX3"/>
      <sheetName val="PRO2612X4"/>
      <sheetName val="PRO2612X5"/>
      <sheetName val="PRO2612X6"/>
      <sheetName val="PRO2612X7"/>
      <sheetName val="PRO2612X9"/>
      <sheetName val="PRO2612X10"/>
      <sheetName val="PRO2612EX11"/>
      <sheetName val="CAPM"/>
    </sheetNames>
    <sheetDataSet>
      <sheetData sheetId="0"/>
      <sheetData sheetId="1">
        <row r="18">
          <cell r="AP18" t="str">
            <v>VPL</v>
          </cell>
        </row>
        <row r="25">
          <cell r="AU25" t="str">
            <v>VPL</v>
          </cell>
        </row>
        <row r="26">
          <cell r="AT26">
            <v>0</v>
          </cell>
          <cell r="AU26">
            <v>-100</v>
          </cell>
        </row>
        <row r="27">
          <cell r="AT27">
            <v>1</v>
          </cell>
          <cell r="AU27">
            <v>-82.90598290598291</v>
          </cell>
        </row>
        <row r="28">
          <cell r="AT28">
            <v>2</v>
          </cell>
          <cell r="AU28">
            <v>-60.990576375191765</v>
          </cell>
        </row>
        <row r="29">
          <cell r="AT29">
            <v>3</v>
          </cell>
          <cell r="AU29">
            <v>-29.772048553551951</v>
          </cell>
        </row>
        <row r="30">
          <cell r="AT30">
            <v>4</v>
          </cell>
          <cell r="AU30">
            <v>-8.4260466242255809</v>
          </cell>
        </row>
        <row r="31">
          <cell r="AT31">
            <v>5</v>
          </cell>
          <cell r="AU31">
            <v>-3.8649351008652451</v>
          </cell>
        </row>
        <row r="32">
          <cell r="AT32">
            <v>6</v>
          </cell>
          <cell r="AU32">
            <v>3.3450816536751748E-2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O45"/>
  <sheetViews>
    <sheetView zoomScale="80" zoomScaleNormal="80" workbookViewId="0">
      <selection activeCell="L23" sqref="L23"/>
    </sheetView>
  </sheetViews>
  <sheetFormatPr baseColWidth="10" defaultColWidth="8.83203125" defaultRowHeight="15" x14ac:dyDescent="0.2"/>
  <cols>
    <col min="5" max="5" width="10.6640625" style="5" bestFit="1" customWidth="1"/>
    <col min="10" max="10" width="11.33203125" style="8" bestFit="1" customWidth="1"/>
    <col min="11" max="11" width="13.83203125" bestFit="1" customWidth="1"/>
    <col min="12" max="12" width="11.33203125" bestFit="1" customWidth="1"/>
    <col min="15" max="15" width="10.1640625" bestFit="1" customWidth="1"/>
  </cols>
  <sheetData>
    <row r="2" spans="3:15" ht="19" x14ac:dyDescent="0.25">
      <c r="H2" s="7" t="s">
        <v>10</v>
      </c>
    </row>
    <row r="4" spans="3:15" x14ac:dyDescent="0.2">
      <c r="C4" t="s">
        <v>9</v>
      </c>
      <c r="D4" s="6">
        <v>3.6700000000000003E-2</v>
      </c>
    </row>
    <row r="5" spans="3:15" x14ac:dyDescent="0.2">
      <c r="C5" t="s">
        <v>8</v>
      </c>
      <c r="D5">
        <v>13191</v>
      </c>
    </row>
    <row r="6" spans="3:15" x14ac:dyDescent="0.2">
      <c r="C6" t="s">
        <v>7</v>
      </c>
      <c r="D6">
        <v>10000</v>
      </c>
    </row>
    <row r="7" spans="3:15" x14ac:dyDescent="0.2">
      <c r="E7" s="5" t="s">
        <v>5</v>
      </c>
      <c r="F7" s="1" t="s">
        <v>3</v>
      </c>
      <c r="G7" s="1" t="s">
        <v>2</v>
      </c>
      <c r="H7" s="1" t="s">
        <v>6</v>
      </c>
      <c r="J7" s="8" t="s">
        <v>11</v>
      </c>
      <c r="K7" t="s">
        <v>12</v>
      </c>
      <c r="L7" s="1" t="s">
        <v>4</v>
      </c>
    </row>
    <row r="8" spans="3:15" x14ac:dyDescent="0.2">
      <c r="D8">
        <v>0</v>
      </c>
      <c r="H8">
        <f>D6</f>
        <v>10000</v>
      </c>
    </row>
    <row r="9" spans="3:15" x14ac:dyDescent="0.2">
      <c r="D9">
        <v>1</v>
      </c>
      <c r="E9" s="5">
        <f>-PMT(3.67%,36,$D$6)</f>
        <v>504.95661016618203</v>
      </c>
      <c r="F9">
        <f>$D$4*H8</f>
        <v>367.00000000000006</v>
      </c>
      <c r="G9" s="2">
        <f>E9-F9</f>
        <v>137.95661016618197</v>
      </c>
      <c r="H9" s="2">
        <f>H8-G9</f>
        <v>9862.0433898338179</v>
      </c>
      <c r="J9" s="8">
        <f>$H$8*(1+D$4)^ (D9)</f>
        <v>10367</v>
      </c>
      <c r="K9" s="10">
        <f>E9*((((1+$D$4)^D9)-1)/$D$4)</f>
        <v>504.95661016618135</v>
      </c>
      <c r="L9" s="9">
        <f>J9-K9</f>
        <v>9862.0433898338179</v>
      </c>
      <c r="O9" s="9"/>
    </row>
    <row r="10" spans="3:15" x14ac:dyDescent="0.2">
      <c r="D10">
        <v>2</v>
      </c>
      <c r="E10" s="5">
        <f t="shared" ref="E10:E44" si="0">-PMT(3.67%,36,$D$6)</f>
        <v>504.95661016618203</v>
      </c>
      <c r="F10">
        <f t="shared" ref="F10:F44" si="1">$D$4*H9</f>
        <v>361.93699240690114</v>
      </c>
      <c r="G10" s="2">
        <f t="shared" ref="G10:G44" si="2">E10-F10</f>
        <v>143.01961775928089</v>
      </c>
      <c r="H10" s="2">
        <f t="shared" ref="H10:H44" si="3">H9-G10</f>
        <v>9719.0237720745372</v>
      </c>
      <c r="J10" s="8">
        <f>$H$8*(1+D$4)^ (D10)</f>
        <v>10747.4689</v>
      </c>
      <c r="K10" s="10">
        <f t="shared" ref="K10:K43" si="4">E10*((((1+$D$4)^D10)-1)/$D$4)</f>
        <v>1028.4451279254615</v>
      </c>
      <c r="L10" s="9">
        <f t="shared" ref="L10:L44" si="5">J10-K10</f>
        <v>9719.023772074539</v>
      </c>
    </row>
    <row r="11" spans="3:15" x14ac:dyDescent="0.2">
      <c r="D11">
        <v>3</v>
      </c>
      <c r="E11" s="5">
        <f t="shared" si="0"/>
        <v>504.95661016618203</v>
      </c>
      <c r="F11">
        <f t="shared" si="1"/>
        <v>356.68817243513553</v>
      </c>
      <c r="G11" s="2">
        <f t="shared" si="2"/>
        <v>148.2684377310465</v>
      </c>
      <c r="H11" s="2">
        <f t="shared" si="3"/>
        <v>9570.7553343434902</v>
      </c>
      <c r="J11" s="8">
        <f>$H$8*(1+D$4)^ (D11)</f>
        <v>11141.901008629997</v>
      </c>
      <c r="K11" s="10">
        <f t="shared" si="4"/>
        <v>1571.1456742865057</v>
      </c>
      <c r="L11" s="9">
        <f t="shared" si="5"/>
        <v>9570.755334343492</v>
      </c>
    </row>
    <row r="12" spans="3:15" x14ac:dyDescent="0.2">
      <c r="D12">
        <v>4</v>
      </c>
      <c r="E12" s="5">
        <f t="shared" si="0"/>
        <v>504.95661016618203</v>
      </c>
      <c r="F12">
        <f t="shared" si="1"/>
        <v>351.24672077040611</v>
      </c>
      <c r="G12" s="2">
        <f t="shared" si="2"/>
        <v>153.70988939577592</v>
      </c>
      <c r="H12" s="2">
        <f t="shared" si="3"/>
        <v>9417.0454449477147</v>
      </c>
      <c r="J12" s="8">
        <f t="shared" ref="J10:J44" si="6">$H$8*(1+D$4)^ (D12)</f>
        <v>11550.808775646719</v>
      </c>
      <c r="K12" s="10">
        <f t="shared" si="4"/>
        <v>2133.7633306990037</v>
      </c>
      <c r="L12" s="9">
        <f t="shared" si="5"/>
        <v>9417.0454449477147</v>
      </c>
    </row>
    <row r="13" spans="3:15" x14ac:dyDescent="0.2">
      <c r="D13">
        <v>5</v>
      </c>
      <c r="E13" s="5">
        <f t="shared" si="0"/>
        <v>504.95661016618203</v>
      </c>
      <c r="F13">
        <f t="shared" si="1"/>
        <v>345.60556782958116</v>
      </c>
      <c r="G13" s="2">
        <f t="shared" si="2"/>
        <v>159.35104233660087</v>
      </c>
      <c r="H13" s="2">
        <f t="shared" si="3"/>
        <v>9257.6944026111141</v>
      </c>
      <c r="J13" s="8">
        <f>$H$8*(1+D$4)^ (D13)</f>
        <v>11974.723457712953</v>
      </c>
      <c r="K13" s="10">
        <f t="shared" si="4"/>
        <v>2717.0290551018375</v>
      </c>
      <c r="L13" s="9">
        <f t="shared" si="5"/>
        <v>9257.6944026111159</v>
      </c>
    </row>
    <row r="14" spans="3:15" x14ac:dyDescent="0.2">
      <c r="D14">
        <v>6</v>
      </c>
      <c r="E14" s="5">
        <f t="shared" si="0"/>
        <v>504.95661016618203</v>
      </c>
      <c r="F14">
        <f t="shared" si="1"/>
        <v>339.75738457582793</v>
      </c>
      <c r="G14" s="2">
        <f t="shared" si="2"/>
        <v>165.1992255903541</v>
      </c>
      <c r="H14" s="2">
        <f t="shared" si="3"/>
        <v>9092.4951770207608</v>
      </c>
      <c r="J14" s="8">
        <f t="shared" si="6"/>
        <v>12414.195808611017</v>
      </c>
      <c r="K14" s="10">
        <f t="shared" si="4"/>
        <v>3321.7006315902559</v>
      </c>
      <c r="L14" s="9">
        <f t="shared" si="5"/>
        <v>9092.4951770207608</v>
      </c>
    </row>
    <row r="15" spans="3:15" x14ac:dyDescent="0.2">
      <c r="D15">
        <v>7</v>
      </c>
      <c r="E15" s="5">
        <f t="shared" si="0"/>
        <v>504.95661016618203</v>
      </c>
      <c r="F15">
        <f t="shared" si="1"/>
        <v>333.69457299666198</v>
      </c>
      <c r="G15" s="2">
        <f t="shared" si="2"/>
        <v>171.26203716952006</v>
      </c>
      <c r="H15" s="2">
        <f t="shared" si="3"/>
        <v>8921.2331398512415</v>
      </c>
      <c r="J15" s="8">
        <f t="shared" si="6"/>
        <v>12869.79679478704</v>
      </c>
      <c r="K15" s="10">
        <f t="shared" si="4"/>
        <v>3948.5636549357991</v>
      </c>
      <c r="L15" s="9">
        <f t="shared" si="5"/>
        <v>8921.2331398512415</v>
      </c>
    </row>
    <row r="16" spans="3:15" x14ac:dyDescent="0.2">
      <c r="D16">
        <v>8</v>
      </c>
      <c r="E16" s="5">
        <f t="shared" si="0"/>
        <v>504.95661016618203</v>
      </c>
      <c r="F16">
        <f t="shared" si="1"/>
        <v>327.4092562325406</v>
      </c>
      <c r="G16" s="2">
        <f t="shared" si="2"/>
        <v>177.54735393364143</v>
      </c>
      <c r="H16" s="2">
        <f t="shared" si="3"/>
        <v>8743.6857859175998</v>
      </c>
      <c r="J16" s="8">
        <f t="shared" si="6"/>
        <v>13342.118337155725</v>
      </c>
      <c r="K16" s="10">
        <f t="shared" si="4"/>
        <v>4598.4325512381256</v>
      </c>
      <c r="L16" s="9">
        <f t="shared" si="5"/>
        <v>8743.6857859175998</v>
      </c>
    </row>
    <row r="17" spans="4:12" x14ac:dyDescent="0.2">
      <c r="D17">
        <v>9</v>
      </c>
      <c r="E17" s="5">
        <f t="shared" si="0"/>
        <v>504.95661016618203</v>
      </c>
      <c r="F17">
        <f t="shared" si="1"/>
        <v>320.89326834317592</v>
      </c>
      <c r="G17" s="2">
        <f t="shared" si="2"/>
        <v>184.06334182300611</v>
      </c>
      <c r="H17" s="2">
        <f t="shared" si="3"/>
        <v>8559.6224440945934</v>
      </c>
      <c r="J17" s="8">
        <f t="shared" si="6"/>
        <v>13831.77408012934</v>
      </c>
      <c r="K17" s="10">
        <f t="shared" si="4"/>
        <v>5272.1516360347459</v>
      </c>
      <c r="L17" s="9">
        <f t="shared" si="5"/>
        <v>8559.6224440945953</v>
      </c>
    </row>
    <row r="18" spans="4:12" x14ac:dyDescent="0.2">
      <c r="D18">
        <v>10</v>
      </c>
      <c r="E18" s="5">
        <f t="shared" si="0"/>
        <v>504.95661016618203</v>
      </c>
      <c r="F18">
        <f t="shared" si="1"/>
        <v>314.13814369827162</v>
      </c>
      <c r="G18" s="2">
        <f t="shared" si="2"/>
        <v>190.81846646791041</v>
      </c>
      <c r="H18" s="2">
        <f t="shared" si="3"/>
        <v>8368.8039776266833</v>
      </c>
      <c r="J18" s="8">
        <f t="shared" si="6"/>
        <v>14339.400188870086</v>
      </c>
      <c r="K18" s="10">
        <f t="shared" si="4"/>
        <v>5970.5962112434026</v>
      </c>
      <c r="L18" s="9">
        <f t="shared" si="5"/>
        <v>8368.8039776266833</v>
      </c>
    </row>
    <row r="19" spans="4:12" x14ac:dyDescent="0.2">
      <c r="D19">
        <v>11</v>
      </c>
      <c r="E19" s="5">
        <f t="shared" si="0"/>
        <v>504.95661016618203</v>
      </c>
      <c r="F19">
        <f t="shared" si="1"/>
        <v>307.13510597889933</v>
      </c>
      <c r="G19" s="2">
        <f t="shared" si="2"/>
        <v>197.8215041872827</v>
      </c>
      <c r="H19" s="2">
        <f t="shared" si="3"/>
        <v>8170.9824734394006</v>
      </c>
      <c r="J19" s="8">
        <f t="shared" si="6"/>
        <v>14865.656175801616</v>
      </c>
      <c r="K19" s="10">
        <f t="shared" si="4"/>
        <v>6694.6737023622136</v>
      </c>
      <c r="L19" s="9">
        <f t="shared" si="5"/>
        <v>8170.9824734394024</v>
      </c>
    </row>
    <row r="20" spans="4:12" x14ac:dyDescent="0.2">
      <c r="D20">
        <v>12</v>
      </c>
      <c r="E20" s="5">
        <f t="shared" si="0"/>
        <v>504.95661016618203</v>
      </c>
      <c r="F20">
        <f t="shared" si="1"/>
        <v>299.87505677522603</v>
      </c>
      <c r="G20" s="2">
        <f t="shared" si="2"/>
        <v>205.081553390956</v>
      </c>
      <c r="H20" s="2">
        <f t="shared" si="3"/>
        <v>7965.9009200484443</v>
      </c>
      <c r="J20" s="8">
        <f t="shared" si="6"/>
        <v>15411.225757453538</v>
      </c>
      <c r="K20" s="10">
        <f t="shared" si="4"/>
        <v>7445.3248374050909</v>
      </c>
      <c r="L20" s="9">
        <f t="shared" si="5"/>
        <v>7965.900920048447</v>
      </c>
    </row>
    <row r="21" spans="4:12" x14ac:dyDescent="0.2">
      <c r="D21">
        <v>13</v>
      </c>
      <c r="E21" s="5">
        <f t="shared" si="0"/>
        <v>504.95661016618203</v>
      </c>
      <c r="F21">
        <f t="shared" si="1"/>
        <v>292.34856376577795</v>
      </c>
      <c r="G21" s="2">
        <f t="shared" si="2"/>
        <v>212.60804640040408</v>
      </c>
      <c r="H21" s="2">
        <f t="shared" si="3"/>
        <v>7753.2928736480399</v>
      </c>
      <c r="J21" s="8">
        <f t="shared" si="6"/>
        <v>15976.81774275208</v>
      </c>
      <c r="K21" s="10">
        <f t="shared" si="4"/>
        <v>8223.5248691040397</v>
      </c>
      <c r="L21" s="9">
        <f t="shared" si="5"/>
        <v>7753.2928736480408</v>
      </c>
    </row>
    <row r="22" spans="4:12" x14ac:dyDescent="0.2">
      <c r="D22">
        <v>14</v>
      </c>
      <c r="E22" s="5">
        <f t="shared" si="0"/>
        <v>504.95661016618203</v>
      </c>
      <c r="F22">
        <f t="shared" si="1"/>
        <v>284.5458484628831</v>
      </c>
      <c r="G22" s="2">
        <f t="shared" si="2"/>
        <v>220.41076170329893</v>
      </c>
      <c r="H22" s="2">
        <f t="shared" si="3"/>
        <v>7532.8821119447412</v>
      </c>
      <c r="J22" s="8">
        <f t="shared" si="6"/>
        <v>16563.166953911081</v>
      </c>
      <c r="K22" s="10">
        <f t="shared" si="4"/>
        <v>9030.2848419663387</v>
      </c>
      <c r="L22" s="9">
        <f t="shared" si="5"/>
        <v>7532.8821119447421</v>
      </c>
    </row>
    <row r="23" spans="4:12" x14ac:dyDescent="0.2">
      <c r="D23">
        <v>15</v>
      </c>
      <c r="E23" s="5">
        <f t="shared" si="0"/>
        <v>504.95661016618203</v>
      </c>
      <c r="F23">
        <f t="shared" si="1"/>
        <v>276.45677350837201</v>
      </c>
      <c r="G23" s="2">
        <f t="shared" si="2"/>
        <v>228.49983665781002</v>
      </c>
      <c r="H23" s="2">
        <f t="shared" si="3"/>
        <v>7304.382275286931</v>
      </c>
      <c r="J23" s="8">
        <f t="shared" si="6"/>
        <v>17171.035181119616</v>
      </c>
      <c r="K23" s="10">
        <f t="shared" si="4"/>
        <v>9866.6529058326814</v>
      </c>
      <c r="L23" s="9">
        <f t="shared" si="5"/>
        <v>7304.3822752869346</v>
      </c>
    </row>
    <row r="24" spans="4:12" x14ac:dyDescent="0.2">
      <c r="D24">
        <v>16</v>
      </c>
      <c r="E24" s="5">
        <f t="shared" si="0"/>
        <v>504.95661016618203</v>
      </c>
      <c r="F24">
        <f t="shared" si="1"/>
        <v>268.07082950303038</v>
      </c>
      <c r="G24" s="2">
        <f t="shared" si="2"/>
        <v>236.88578066315165</v>
      </c>
      <c r="H24" s="2">
        <f t="shared" si="3"/>
        <v>7067.4964946237797</v>
      </c>
      <c r="J24" s="8">
        <f t="shared" si="6"/>
        <v>17801.212172266707</v>
      </c>
      <c r="K24" s="10">
        <f t="shared" si="4"/>
        <v>10733.715677642926</v>
      </c>
      <c r="L24" s="9">
        <f t="shared" si="5"/>
        <v>7067.4964946237815</v>
      </c>
    </row>
    <row r="25" spans="4:12" x14ac:dyDescent="0.2">
      <c r="D25">
        <v>17</v>
      </c>
      <c r="E25" s="5">
        <f t="shared" si="0"/>
        <v>504.95661016618203</v>
      </c>
      <c r="F25">
        <f t="shared" si="1"/>
        <v>259.37712135269271</v>
      </c>
      <c r="G25" s="2">
        <f t="shared" si="2"/>
        <v>245.57948881348932</v>
      </c>
      <c r="H25" s="2">
        <f t="shared" si="3"/>
        <v>6821.91700581029</v>
      </c>
      <c r="J25" s="8">
        <f t="shared" si="6"/>
        <v>18454.516658988894</v>
      </c>
      <c r="K25" s="10">
        <f t="shared" si="4"/>
        <v>11632.599653178602</v>
      </c>
      <c r="L25" s="9">
        <f t="shared" si="5"/>
        <v>6821.9170058102918</v>
      </c>
    </row>
    <row r="26" spans="4:12" x14ac:dyDescent="0.2">
      <c r="D26">
        <v>18</v>
      </c>
      <c r="E26" s="5">
        <f t="shared" si="0"/>
        <v>504.95661016618203</v>
      </c>
      <c r="F26">
        <f t="shared" si="1"/>
        <v>250.36435411323765</v>
      </c>
      <c r="G26" s="2">
        <f t="shared" si="2"/>
        <v>254.59225605294438</v>
      </c>
      <c r="H26" s="2">
        <f t="shared" si="3"/>
        <v>6567.3247497573457</v>
      </c>
      <c r="J26" s="8">
        <f t="shared" si="6"/>
        <v>19131.797420373787</v>
      </c>
      <c r="K26" s="10">
        <f t="shared" si="4"/>
        <v>12564.472670616437</v>
      </c>
      <c r="L26" s="9">
        <f t="shared" si="5"/>
        <v>6567.3247497573502</v>
      </c>
    </row>
    <row r="27" spans="4:12" x14ac:dyDescent="0.2">
      <c r="D27">
        <v>19</v>
      </c>
      <c r="E27" s="5">
        <f t="shared" si="0"/>
        <v>504.95661016618203</v>
      </c>
      <c r="F27">
        <f t="shared" si="1"/>
        <v>241.02081831609462</v>
      </c>
      <c r="G27" s="2">
        <f t="shared" si="2"/>
        <v>263.93579185008741</v>
      </c>
      <c r="H27" s="2">
        <f t="shared" si="3"/>
        <v>6303.3889579072584</v>
      </c>
      <c r="J27" s="8">
        <f t="shared" si="6"/>
        <v>19833.934385701501</v>
      </c>
      <c r="K27" s="10">
        <f t="shared" si="4"/>
        <v>13530.545427794239</v>
      </c>
      <c r="L27" s="9">
        <f t="shared" si="5"/>
        <v>6303.388957907262</v>
      </c>
    </row>
    <row r="28" spans="4:12" x14ac:dyDescent="0.2">
      <c r="D28">
        <v>20</v>
      </c>
      <c r="E28" s="5">
        <f t="shared" si="0"/>
        <v>504.95661016618203</v>
      </c>
      <c r="F28">
        <f t="shared" si="1"/>
        <v>231.33437475519639</v>
      </c>
      <c r="G28" s="2">
        <f t="shared" si="2"/>
        <v>273.62223541098564</v>
      </c>
      <c r="H28" s="2">
        <f t="shared" si="3"/>
        <v>6029.7667224962725</v>
      </c>
      <c r="J28" s="8">
        <f t="shared" si="6"/>
        <v>20561.839777656751</v>
      </c>
      <c r="K28" s="10">
        <f t="shared" si="4"/>
        <v>14532.073055160474</v>
      </c>
      <c r="L28" s="9">
        <f t="shared" si="5"/>
        <v>6029.766722496277</v>
      </c>
    </row>
    <row r="29" spans="4:12" x14ac:dyDescent="0.2">
      <c r="D29">
        <v>21</v>
      </c>
      <c r="E29" s="5">
        <f t="shared" si="0"/>
        <v>504.95661016618203</v>
      </c>
      <c r="F29">
        <f t="shared" si="1"/>
        <v>221.29243871561323</v>
      </c>
      <c r="G29" s="2">
        <f t="shared" si="2"/>
        <v>283.6641714505688</v>
      </c>
      <c r="H29" s="2">
        <f t="shared" si="3"/>
        <v>5746.1025510457039</v>
      </c>
      <c r="J29" s="8">
        <f t="shared" si="6"/>
        <v>21316.459297496749</v>
      </c>
      <c r="K29" s="10">
        <f t="shared" si="4"/>
        <v>15570.356746451038</v>
      </c>
      <c r="L29" s="9">
        <f t="shared" si="5"/>
        <v>5746.1025510457112</v>
      </c>
    </row>
    <row r="30" spans="4:12" x14ac:dyDescent="0.2">
      <c r="D30">
        <v>22</v>
      </c>
      <c r="E30" s="5">
        <f t="shared" si="0"/>
        <v>504.95661016618203</v>
      </c>
      <c r="F30">
        <f t="shared" si="1"/>
        <v>210.88196362337735</v>
      </c>
      <c r="G30" s="2">
        <f t="shared" si="2"/>
        <v>294.07464654280466</v>
      </c>
      <c r="H30" s="2">
        <f t="shared" si="3"/>
        <v>5452.0279045028992</v>
      </c>
      <c r="J30" s="8">
        <f t="shared" si="6"/>
        <v>22098.773353714874</v>
      </c>
      <c r="K30" s="10">
        <f t="shared" si="4"/>
        <v>16646.745449211969</v>
      </c>
      <c r="L30" s="9">
        <f t="shared" si="5"/>
        <v>5452.0279045029056</v>
      </c>
    </row>
    <row r="31" spans="4:12" x14ac:dyDescent="0.2">
      <c r="D31">
        <v>23</v>
      </c>
      <c r="E31" s="5">
        <f t="shared" si="0"/>
        <v>504.95661016618203</v>
      </c>
      <c r="F31">
        <f t="shared" si="1"/>
        <v>200.08942409525642</v>
      </c>
      <c r="G31" s="2">
        <f t="shared" si="2"/>
        <v>304.86718607092564</v>
      </c>
      <c r="H31" s="2">
        <f t="shared" si="3"/>
        <v>5147.1607184319737</v>
      </c>
      <c r="J31" s="8">
        <f t="shared" si="6"/>
        <v>22909.798335796215</v>
      </c>
      <c r="K31" s="10">
        <f t="shared" si="4"/>
        <v>17762.637617364231</v>
      </c>
      <c r="L31" s="9">
        <f t="shared" si="5"/>
        <v>5147.1607184319837</v>
      </c>
    </row>
    <row r="32" spans="4:12" x14ac:dyDescent="0.2">
      <c r="D32">
        <v>24</v>
      </c>
      <c r="E32" s="5">
        <f t="shared" si="0"/>
        <v>504.95661016618203</v>
      </c>
      <c r="F32">
        <f t="shared" si="1"/>
        <v>188.90079836645344</v>
      </c>
      <c r="G32" s="2">
        <f t="shared" si="2"/>
        <v>316.05581179972859</v>
      </c>
      <c r="H32" s="2">
        <f t="shared" si="3"/>
        <v>4831.1049066322448</v>
      </c>
      <c r="J32" s="8">
        <f t="shared" si="6"/>
        <v>23750.587934719937</v>
      </c>
      <c r="K32" s="10">
        <f t="shared" si="4"/>
        <v>18919.483028087685</v>
      </c>
      <c r="L32" s="9">
        <f t="shared" si="5"/>
        <v>4831.1049066322521</v>
      </c>
    </row>
    <row r="33" spans="4:12" x14ac:dyDescent="0.2">
      <c r="D33">
        <v>25</v>
      </c>
      <c r="E33" s="5">
        <f t="shared" si="0"/>
        <v>504.95661016618203</v>
      </c>
      <c r="F33">
        <f t="shared" si="1"/>
        <v>177.3015500734034</v>
      </c>
      <c r="G33" s="2">
        <f t="shared" si="2"/>
        <v>327.65506009277863</v>
      </c>
      <c r="H33" s="2">
        <f t="shared" si="3"/>
        <v>4503.4498465394663</v>
      </c>
      <c r="J33" s="8">
        <f t="shared" si="6"/>
        <v>24622.234511924151</v>
      </c>
      <c r="K33" s="10">
        <f t="shared" si="4"/>
        <v>20118.784665384679</v>
      </c>
      <c r="L33" s="9">
        <f t="shared" si="5"/>
        <v>4503.4498465394718</v>
      </c>
    </row>
    <row r="34" spans="4:12" x14ac:dyDescent="0.2">
      <c r="D34">
        <v>26</v>
      </c>
      <c r="E34" s="5">
        <f t="shared" si="0"/>
        <v>504.95661016618203</v>
      </c>
      <c r="F34">
        <f t="shared" si="1"/>
        <v>165.27660936799842</v>
      </c>
      <c r="G34" s="2">
        <f t="shared" si="2"/>
        <v>339.68000079818364</v>
      </c>
      <c r="H34" s="2">
        <f t="shared" si="3"/>
        <v>4163.7698457412826</v>
      </c>
      <c r="J34" s="8">
        <f t="shared" si="6"/>
        <v>25525.870518511772</v>
      </c>
      <c r="K34" s="10">
        <f t="shared" si="4"/>
        <v>21362.100672770481</v>
      </c>
      <c r="L34" s="9">
        <f t="shared" si="5"/>
        <v>4163.7698457412916</v>
      </c>
    </row>
    <row r="35" spans="4:12" x14ac:dyDescent="0.2">
      <c r="D35">
        <v>27</v>
      </c>
      <c r="E35" s="5">
        <f t="shared" si="0"/>
        <v>504.95661016618203</v>
      </c>
      <c r="F35">
        <f t="shared" si="1"/>
        <v>152.81035333870508</v>
      </c>
      <c r="G35" s="2">
        <f t="shared" si="2"/>
        <v>352.14625682747692</v>
      </c>
      <c r="H35" s="2">
        <f t="shared" si="3"/>
        <v>3811.6235889138056</v>
      </c>
      <c r="J35" s="8">
        <f t="shared" si="6"/>
        <v>26462.669966541147</v>
      </c>
      <c r="K35" s="10">
        <f t="shared" si="4"/>
        <v>22651.046377627328</v>
      </c>
      <c r="L35" s="9">
        <f t="shared" si="5"/>
        <v>3811.6235889138188</v>
      </c>
    </row>
    <row r="36" spans="4:12" x14ac:dyDescent="0.2">
      <c r="D36">
        <v>28</v>
      </c>
      <c r="E36" s="5">
        <f t="shared" si="0"/>
        <v>504.95661016618203</v>
      </c>
      <c r="F36">
        <f t="shared" si="1"/>
        <v>139.88658571313667</v>
      </c>
      <c r="G36" s="2">
        <f t="shared" si="2"/>
        <v>365.07002445304533</v>
      </c>
      <c r="H36" s="2">
        <f t="shared" si="3"/>
        <v>3446.5535644607603</v>
      </c>
      <c r="J36" s="8">
        <f t="shared" si="6"/>
        <v>27433.849954313213</v>
      </c>
      <c r="K36" s="10">
        <f t="shared" si="4"/>
        <v>23987.296389852443</v>
      </c>
      <c r="L36" s="9">
        <f t="shared" si="5"/>
        <v>3446.5535644607698</v>
      </c>
    </row>
    <row r="37" spans="4:12" x14ac:dyDescent="0.2">
      <c r="D37">
        <v>29</v>
      </c>
      <c r="E37" s="5">
        <f t="shared" si="0"/>
        <v>504.95661016618203</v>
      </c>
      <c r="F37">
        <f t="shared" si="1"/>
        <v>126.48851581570992</v>
      </c>
      <c r="G37" s="2">
        <f t="shared" si="2"/>
        <v>378.46809435047214</v>
      </c>
      <c r="H37" s="2">
        <f t="shared" si="3"/>
        <v>3068.085470110288</v>
      </c>
      <c r="J37" s="8">
        <f t="shared" si="6"/>
        <v>28440.672247636503</v>
      </c>
      <c r="K37" s="10">
        <f t="shared" si="4"/>
        <v>25372.586777526201</v>
      </c>
      <c r="L37" s="9">
        <f t="shared" si="5"/>
        <v>3068.0854701103017</v>
      </c>
    </row>
    <row r="38" spans="4:12" x14ac:dyDescent="0.2">
      <c r="D38">
        <v>30</v>
      </c>
      <c r="E38" s="5">
        <f t="shared" si="0"/>
        <v>504.95661016618203</v>
      </c>
      <c r="F38">
        <f t="shared" si="1"/>
        <v>112.59873675304758</v>
      </c>
      <c r="G38" s="2">
        <f t="shared" si="2"/>
        <v>392.35787341313448</v>
      </c>
      <c r="H38" s="2">
        <f t="shared" si="3"/>
        <v>2675.7275966971538</v>
      </c>
      <c r="J38" s="8">
        <f t="shared" si="6"/>
        <v>29484.444919124762</v>
      </c>
      <c r="K38" s="10">
        <f t="shared" si="4"/>
        <v>26808.717322427598</v>
      </c>
      <c r="L38" s="9">
        <f t="shared" si="5"/>
        <v>2675.7275966971647</v>
      </c>
    </row>
    <row r="39" spans="4:12" x14ac:dyDescent="0.2">
      <c r="D39">
        <v>31</v>
      </c>
      <c r="E39" s="5">
        <f t="shared" si="0"/>
        <v>504.95661016618203</v>
      </c>
      <c r="F39">
        <f t="shared" si="1"/>
        <v>98.199202798785549</v>
      </c>
      <c r="G39" s="2">
        <f t="shared" si="2"/>
        <v>406.75740736739647</v>
      </c>
      <c r="H39" s="2">
        <f t="shared" si="3"/>
        <v>2268.9701893297574</v>
      </c>
      <c r="J39" s="8">
        <f t="shared" si="6"/>
        <v>30566.52404765664</v>
      </c>
      <c r="K39" s="10">
        <f t="shared" si="4"/>
        <v>28297.553858326864</v>
      </c>
      <c r="L39" s="9">
        <f t="shared" si="5"/>
        <v>2268.9701893297752</v>
      </c>
    </row>
    <row r="40" spans="4:12" x14ac:dyDescent="0.2">
      <c r="D40">
        <v>32</v>
      </c>
      <c r="E40" s="5">
        <f t="shared" si="0"/>
        <v>504.95661016618203</v>
      </c>
      <c r="F40">
        <f t="shared" si="1"/>
        <v>83.271205948402113</v>
      </c>
      <c r="G40" s="2">
        <f t="shared" si="2"/>
        <v>421.68540421777993</v>
      </c>
      <c r="H40" s="2">
        <f t="shared" si="3"/>
        <v>1847.2847851119775</v>
      </c>
      <c r="J40" s="8">
        <f t="shared" si="6"/>
        <v>31688.315480205642</v>
      </c>
      <c r="K40" s="10">
        <f t="shared" si="4"/>
        <v>29841.030695093647</v>
      </c>
      <c r="L40" s="9">
        <f t="shared" si="5"/>
        <v>1847.284785111995</v>
      </c>
    </row>
    <row r="41" spans="4:12" x14ac:dyDescent="0.2">
      <c r="D41">
        <v>33</v>
      </c>
      <c r="E41" s="5">
        <f t="shared" si="0"/>
        <v>504.95661016618203</v>
      </c>
      <c r="F41">
        <f t="shared" si="1"/>
        <v>67.795351613609583</v>
      </c>
      <c r="G41" s="2">
        <f t="shared" si="2"/>
        <v>437.16125855257246</v>
      </c>
      <c r="H41" s="2">
        <f t="shared" si="3"/>
        <v>1410.123526559405</v>
      </c>
      <c r="J41" s="8">
        <f t="shared" si="6"/>
        <v>32851.276658329189</v>
      </c>
      <c r="K41" s="10">
        <f t="shared" si="4"/>
        <v>31441.153131769766</v>
      </c>
      <c r="L41" s="9">
        <f t="shared" si="5"/>
        <v>1410.1235265594223</v>
      </c>
    </row>
    <row r="42" spans="4:12" x14ac:dyDescent="0.2">
      <c r="D42">
        <v>34</v>
      </c>
      <c r="E42" s="5">
        <f t="shared" si="0"/>
        <v>504.95661016618203</v>
      </c>
      <c r="F42">
        <f t="shared" si="1"/>
        <v>51.751533424730169</v>
      </c>
      <c r="G42" s="2">
        <f t="shared" si="2"/>
        <v>453.20507674145188</v>
      </c>
      <c r="H42" s="2">
        <f t="shared" si="3"/>
        <v>956.91844981795316</v>
      </c>
      <c r="J42" s="8">
        <f t="shared" si="6"/>
        <v>34056.918511689866</v>
      </c>
      <c r="K42" s="10">
        <f t="shared" si="4"/>
        <v>33100.000061871891</v>
      </c>
      <c r="L42" s="9">
        <f t="shared" si="5"/>
        <v>956.91844981797476</v>
      </c>
    </row>
    <row r="43" spans="4:12" x14ac:dyDescent="0.2">
      <c r="D43">
        <v>35</v>
      </c>
      <c r="E43" s="5">
        <f t="shared" si="0"/>
        <v>504.95661016618203</v>
      </c>
      <c r="F43">
        <f t="shared" si="1"/>
        <v>35.118907108318886</v>
      </c>
      <c r="G43" s="2">
        <f t="shared" si="2"/>
        <v>469.83770305786317</v>
      </c>
      <c r="H43" s="2">
        <f t="shared" si="3"/>
        <v>487.08074676008999</v>
      </c>
      <c r="J43" s="8">
        <f t="shared" si="6"/>
        <v>35306.807421068879</v>
      </c>
      <c r="K43" s="10">
        <f t="shared" si="4"/>
        <v>34819.726674308775</v>
      </c>
      <c r="L43" s="9">
        <f t="shared" si="5"/>
        <v>487.08074676010438</v>
      </c>
    </row>
    <row r="44" spans="4:12" x14ac:dyDescent="0.2">
      <c r="D44">
        <v>36</v>
      </c>
      <c r="E44" s="5">
        <f t="shared" si="0"/>
        <v>504.95661016618203</v>
      </c>
      <c r="F44">
        <f t="shared" si="1"/>
        <v>17.875863406095306</v>
      </c>
      <c r="G44" s="2">
        <f t="shared" si="2"/>
        <v>487.08074676008675</v>
      </c>
      <c r="H44" s="2">
        <f t="shared" si="3"/>
        <v>3.2400748750660568E-12</v>
      </c>
      <c r="J44" s="8">
        <f>$H$8*(1+D$4)^ (D44)</f>
        <v>36602.567253422108</v>
      </c>
      <c r="K44" s="10">
        <f>E44*((((1+$D$4)^D44)-1)/$D$4)</f>
        <v>36602.567253422087</v>
      </c>
      <c r="L44" s="9">
        <f t="shared" si="5"/>
        <v>0</v>
      </c>
    </row>
    <row r="45" spans="4:12" x14ac:dyDescent="0.2">
      <c r="F45">
        <f>SUM(F9:F44)</f>
        <v>8178.4379659825554</v>
      </c>
      <c r="G45">
        <f>SUM(G9:G44)</f>
        <v>9999.9999999999964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482600</xdr:colOff>
                <xdr:row>2</xdr:row>
                <xdr:rowOff>165100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1"/>
  <sheetViews>
    <sheetView tabSelected="1" topLeftCell="A108" zoomScaleNormal="100" workbookViewId="0">
      <selection activeCell="C130" sqref="C130"/>
    </sheetView>
  </sheetViews>
  <sheetFormatPr baseColWidth="10" defaultColWidth="8.83203125" defaultRowHeight="18" x14ac:dyDescent="0.2"/>
  <cols>
    <col min="1" max="1" width="9.83203125" customWidth="1"/>
    <col min="2" max="2" width="21.6640625" customWidth="1"/>
    <col min="3" max="3" width="19.33203125" bestFit="1" customWidth="1"/>
    <col min="4" max="4" width="19.5" customWidth="1"/>
    <col min="5" max="5" width="19.83203125" bestFit="1" customWidth="1"/>
    <col min="6" max="6" width="17.1640625" customWidth="1"/>
    <col min="7" max="7" width="16.1640625" bestFit="1" customWidth="1"/>
    <col min="8" max="8" width="22.83203125" customWidth="1"/>
    <col min="9" max="9" width="20.5" bestFit="1" customWidth="1"/>
    <col min="10" max="10" width="11.83203125" customWidth="1"/>
    <col min="11" max="11" width="20.6640625" style="21" bestFit="1" customWidth="1"/>
    <col min="12" max="12" width="21.5" style="21" customWidth="1"/>
    <col min="13" max="13" width="10.1640625" bestFit="1" customWidth="1"/>
    <col min="257" max="257" width="9.83203125" customWidth="1"/>
    <col min="258" max="258" width="21.6640625" customWidth="1"/>
    <col min="259" max="259" width="18" customWidth="1"/>
    <col min="260" max="260" width="19.5" customWidth="1"/>
    <col min="261" max="261" width="18" customWidth="1"/>
    <col min="262" max="262" width="17.1640625" customWidth="1"/>
    <col min="263" max="263" width="13.33203125" customWidth="1"/>
    <col min="264" max="264" width="22.83203125" customWidth="1"/>
    <col min="265" max="265" width="18" customWidth="1"/>
    <col min="266" max="266" width="11.83203125" customWidth="1"/>
    <col min="267" max="267" width="20.6640625" bestFit="1" customWidth="1"/>
    <col min="268" max="268" width="21.5" customWidth="1"/>
    <col min="269" max="269" width="10.1640625" bestFit="1" customWidth="1"/>
    <col min="513" max="513" width="9.83203125" customWidth="1"/>
    <col min="514" max="514" width="21.6640625" customWidth="1"/>
    <col min="515" max="515" width="18" customWidth="1"/>
    <col min="516" max="516" width="19.5" customWidth="1"/>
    <col min="517" max="517" width="18" customWidth="1"/>
    <col min="518" max="518" width="17.1640625" customWidth="1"/>
    <col min="519" max="519" width="13.33203125" customWidth="1"/>
    <col min="520" max="520" width="22.83203125" customWidth="1"/>
    <col min="521" max="521" width="18" customWidth="1"/>
    <col min="522" max="522" width="11.83203125" customWidth="1"/>
    <col min="523" max="523" width="20.6640625" bestFit="1" customWidth="1"/>
    <col min="524" max="524" width="21.5" customWidth="1"/>
    <col min="525" max="525" width="10.1640625" bestFit="1" customWidth="1"/>
    <col min="769" max="769" width="9.83203125" customWidth="1"/>
    <col min="770" max="770" width="21.6640625" customWidth="1"/>
    <col min="771" max="771" width="18" customWidth="1"/>
    <col min="772" max="772" width="19.5" customWidth="1"/>
    <col min="773" max="773" width="18" customWidth="1"/>
    <col min="774" max="774" width="17.1640625" customWidth="1"/>
    <col min="775" max="775" width="13.33203125" customWidth="1"/>
    <col min="776" max="776" width="22.83203125" customWidth="1"/>
    <col min="777" max="777" width="18" customWidth="1"/>
    <col min="778" max="778" width="11.83203125" customWidth="1"/>
    <col min="779" max="779" width="20.6640625" bestFit="1" customWidth="1"/>
    <col min="780" max="780" width="21.5" customWidth="1"/>
    <col min="781" max="781" width="10.1640625" bestFit="1" customWidth="1"/>
    <col min="1025" max="1025" width="9.83203125" customWidth="1"/>
    <col min="1026" max="1026" width="21.6640625" customWidth="1"/>
    <col min="1027" max="1027" width="18" customWidth="1"/>
    <col min="1028" max="1028" width="19.5" customWidth="1"/>
    <col min="1029" max="1029" width="18" customWidth="1"/>
    <col min="1030" max="1030" width="17.1640625" customWidth="1"/>
    <col min="1031" max="1031" width="13.33203125" customWidth="1"/>
    <col min="1032" max="1032" width="22.83203125" customWidth="1"/>
    <col min="1033" max="1033" width="18" customWidth="1"/>
    <col min="1034" max="1034" width="11.83203125" customWidth="1"/>
    <col min="1035" max="1035" width="20.6640625" bestFit="1" customWidth="1"/>
    <col min="1036" max="1036" width="21.5" customWidth="1"/>
    <col min="1037" max="1037" width="10.1640625" bestFit="1" customWidth="1"/>
    <col min="1281" max="1281" width="9.83203125" customWidth="1"/>
    <col min="1282" max="1282" width="21.6640625" customWidth="1"/>
    <col min="1283" max="1283" width="18" customWidth="1"/>
    <col min="1284" max="1284" width="19.5" customWidth="1"/>
    <col min="1285" max="1285" width="18" customWidth="1"/>
    <col min="1286" max="1286" width="17.1640625" customWidth="1"/>
    <col min="1287" max="1287" width="13.33203125" customWidth="1"/>
    <col min="1288" max="1288" width="22.83203125" customWidth="1"/>
    <col min="1289" max="1289" width="18" customWidth="1"/>
    <col min="1290" max="1290" width="11.83203125" customWidth="1"/>
    <col min="1291" max="1291" width="20.6640625" bestFit="1" customWidth="1"/>
    <col min="1292" max="1292" width="21.5" customWidth="1"/>
    <col min="1293" max="1293" width="10.1640625" bestFit="1" customWidth="1"/>
    <col min="1537" max="1537" width="9.83203125" customWidth="1"/>
    <col min="1538" max="1538" width="21.6640625" customWidth="1"/>
    <col min="1539" max="1539" width="18" customWidth="1"/>
    <col min="1540" max="1540" width="19.5" customWidth="1"/>
    <col min="1541" max="1541" width="18" customWidth="1"/>
    <col min="1542" max="1542" width="17.1640625" customWidth="1"/>
    <col min="1543" max="1543" width="13.33203125" customWidth="1"/>
    <col min="1544" max="1544" width="22.83203125" customWidth="1"/>
    <col min="1545" max="1545" width="18" customWidth="1"/>
    <col min="1546" max="1546" width="11.83203125" customWidth="1"/>
    <col min="1547" max="1547" width="20.6640625" bestFit="1" customWidth="1"/>
    <col min="1548" max="1548" width="21.5" customWidth="1"/>
    <col min="1549" max="1549" width="10.1640625" bestFit="1" customWidth="1"/>
    <col min="1793" max="1793" width="9.83203125" customWidth="1"/>
    <col min="1794" max="1794" width="21.6640625" customWidth="1"/>
    <col min="1795" max="1795" width="18" customWidth="1"/>
    <col min="1796" max="1796" width="19.5" customWidth="1"/>
    <col min="1797" max="1797" width="18" customWidth="1"/>
    <col min="1798" max="1798" width="17.1640625" customWidth="1"/>
    <col min="1799" max="1799" width="13.33203125" customWidth="1"/>
    <col min="1800" max="1800" width="22.83203125" customWidth="1"/>
    <col min="1801" max="1801" width="18" customWidth="1"/>
    <col min="1802" max="1802" width="11.83203125" customWidth="1"/>
    <col min="1803" max="1803" width="20.6640625" bestFit="1" customWidth="1"/>
    <col min="1804" max="1804" width="21.5" customWidth="1"/>
    <col min="1805" max="1805" width="10.1640625" bestFit="1" customWidth="1"/>
    <col min="2049" max="2049" width="9.83203125" customWidth="1"/>
    <col min="2050" max="2050" width="21.6640625" customWidth="1"/>
    <col min="2051" max="2051" width="18" customWidth="1"/>
    <col min="2052" max="2052" width="19.5" customWidth="1"/>
    <col min="2053" max="2053" width="18" customWidth="1"/>
    <col min="2054" max="2054" width="17.1640625" customWidth="1"/>
    <col min="2055" max="2055" width="13.33203125" customWidth="1"/>
    <col min="2056" max="2056" width="22.83203125" customWidth="1"/>
    <col min="2057" max="2057" width="18" customWidth="1"/>
    <col min="2058" max="2058" width="11.83203125" customWidth="1"/>
    <col min="2059" max="2059" width="20.6640625" bestFit="1" customWidth="1"/>
    <col min="2060" max="2060" width="21.5" customWidth="1"/>
    <col min="2061" max="2061" width="10.1640625" bestFit="1" customWidth="1"/>
    <col min="2305" max="2305" width="9.83203125" customWidth="1"/>
    <col min="2306" max="2306" width="21.6640625" customWidth="1"/>
    <col min="2307" max="2307" width="18" customWidth="1"/>
    <col min="2308" max="2308" width="19.5" customWidth="1"/>
    <col min="2309" max="2309" width="18" customWidth="1"/>
    <col min="2310" max="2310" width="17.1640625" customWidth="1"/>
    <col min="2311" max="2311" width="13.33203125" customWidth="1"/>
    <col min="2312" max="2312" width="22.83203125" customWidth="1"/>
    <col min="2313" max="2313" width="18" customWidth="1"/>
    <col min="2314" max="2314" width="11.83203125" customWidth="1"/>
    <col min="2315" max="2315" width="20.6640625" bestFit="1" customWidth="1"/>
    <col min="2316" max="2316" width="21.5" customWidth="1"/>
    <col min="2317" max="2317" width="10.1640625" bestFit="1" customWidth="1"/>
    <col min="2561" max="2561" width="9.83203125" customWidth="1"/>
    <col min="2562" max="2562" width="21.6640625" customWidth="1"/>
    <col min="2563" max="2563" width="18" customWidth="1"/>
    <col min="2564" max="2564" width="19.5" customWidth="1"/>
    <col min="2565" max="2565" width="18" customWidth="1"/>
    <col min="2566" max="2566" width="17.1640625" customWidth="1"/>
    <col min="2567" max="2567" width="13.33203125" customWidth="1"/>
    <col min="2568" max="2568" width="22.83203125" customWidth="1"/>
    <col min="2569" max="2569" width="18" customWidth="1"/>
    <col min="2570" max="2570" width="11.83203125" customWidth="1"/>
    <col min="2571" max="2571" width="20.6640625" bestFit="1" customWidth="1"/>
    <col min="2572" max="2572" width="21.5" customWidth="1"/>
    <col min="2573" max="2573" width="10.1640625" bestFit="1" customWidth="1"/>
    <col min="2817" max="2817" width="9.83203125" customWidth="1"/>
    <col min="2818" max="2818" width="21.6640625" customWidth="1"/>
    <col min="2819" max="2819" width="18" customWidth="1"/>
    <col min="2820" max="2820" width="19.5" customWidth="1"/>
    <col min="2821" max="2821" width="18" customWidth="1"/>
    <col min="2822" max="2822" width="17.1640625" customWidth="1"/>
    <col min="2823" max="2823" width="13.33203125" customWidth="1"/>
    <col min="2824" max="2824" width="22.83203125" customWidth="1"/>
    <col min="2825" max="2825" width="18" customWidth="1"/>
    <col min="2826" max="2826" width="11.83203125" customWidth="1"/>
    <col min="2827" max="2827" width="20.6640625" bestFit="1" customWidth="1"/>
    <col min="2828" max="2828" width="21.5" customWidth="1"/>
    <col min="2829" max="2829" width="10.1640625" bestFit="1" customWidth="1"/>
    <col min="3073" max="3073" width="9.83203125" customWidth="1"/>
    <col min="3074" max="3074" width="21.6640625" customWidth="1"/>
    <col min="3075" max="3075" width="18" customWidth="1"/>
    <col min="3076" max="3076" width="19.5" customWidth="1"/>
    <col min="3077" max="3077" width="18" customWidth="1"/>
    <col min="3078" max="3078" width="17.1640625" customWidth="1"/>
    <col min="3079" max="3079" width="13.33203125" customWidth="1"/>
    <col min="3080" max="3080" width="22.83203125" customWidth="1"/>
    <col min="3081" max="3081" width="18" customWidth="1"/>
    <col min="3082" max="3082" width="11.83203125" customWidth="1"/>
    <col min="3083" max="3083" width="20.6640625" bestFit="1" customWidth="1"/>
    <col min="3084" max="3084" width="21.5" customWidth="1"/>
    <col min="3085" max="3085" width="10.1640625" bestFit="1" customWidth="1"/>
    <col min="3329" max="3329" width="9.83203125" customWidth="1"/>
    <col min="3330" max="3330" width="21.6640625" customWidth="1"/>
    <col min="3331" max="3331" width="18" customWidth="1"/>
    <col min="3332" max="3332" width="19.5" customWidth="1"/>
    <col min="3333" max="3333" width="18" customWidth="1"/>
    <col min="3334" max="3334" width="17.1640625" customWidth="1"/>
    <col min="3335" max="3335" width="13.33203125" customWidth="1"/>
    <col min="3336" max="3336" width="22.83203125" customWidth="1"/>
    <col min="3337" max="3337" width="18" customWidth="1"/>
    <col min="3338" max="3338" width="11.83203125" customWidth="1"/>
    <col min="3339" max="3339" width="20.6640625" bestFit="1" customWidth="1"/>
    <col min="3340" max="3340" width="21.5" customWidth="1"/>
    <col min="3341" max="3341" width="10.1640625" bestFit="1" customWidth="1"/>
    <col min="3585" max="3585" width="9.83203125" customWidth="1"/>
    <col min="3586" max="3586" width="21.6640625" customWidth="1"/>
    <col min="3587" max="3587" width="18" customWidth="1"/>
    <col min="3588" max="3588" width="19.5" customWidth="1"/>
    <col min="3589" max="3589" width="18" customWidth="1"/>
    <col min="3590" max="3590" width="17.1640625" customWidth="1"/>
    <col min="3591" max="3591" width="13.33203125" customWidth="1"/>
    <col min="3592" max="3592" width="22.83203125" customWidth="1"/>
    <col min="3593" max="3593" width="18" customWidth="1"/>
    <col min="3594" max="3594" width="11.83203125" customWidth="1"/>
    <col min="3595" max="3595" width="20.6640625" bestFit="1" customWidth="1"/>
    <col min="3596" max="3596" width="21.5" customWidth="1"/>
    <col min="3597" max="3597" width="10.1640625" bestFit="1" customWidth="1"/>
    <col min="3841" max="3841" width="9.83203125" customWidth="1"/>
    <col min="3842" max="3842" width="21.6640625" customWidth="1"/>
    <col min="3843" max="3843" width="18" customWidth="1"/>
    <col min="3844" max="3844" width="19.5" customWidth="1"/>
    <col min="3845" max="3845" width="18" customWidth="1"/>
    <col min="3846" max="3846" width="17.1640625" customWidth="1"/>
    <col min="3847" max="3847" width="13.33203125" customWidth="1"/>
    <col min="3848" max="3848" width="22.83203125" customWidth="1"/>
    <col min="3849" max="3849" width="18" customWidth="1"/>
    <col min="3850" max="3850" width="11.83203125" customWidth="1"/>
    <col min="3851" max="3851" width="20.6640625" bestFit="1" customWidth="1"/>
    <col min="3852" max="3852" width="21.5" customWidth="1"/>
    <col min="3853" max="3853" width="10.1640625" bestFit="1" customWidth="1"/>
    <col min="4097" max="4097" width="9.83203125" customWidth="1"/>
    <col min="4098" max="4098" width="21.6640625" customWidth="1"/>
    <col min="4099" max="4099" width="18" customWidth="1"/>
    <col min="4100" max="4100" width="19.5" customWidth="1"/>
    <col min="4101" max="4101" width="18" customWidth="1"/>
    <col min="4102" max="4102" width="17.1640625" customWidth="1"/>
    <col min="4103" max="4103" width="13.33203125" customWidth="1"/>
    <col min="4104" max="4104" width="22.83203125" customWidth="1"/>
    <col min="4105" max="4105" width="18" customWidth="1"/>
    <col min="4106" max="4106" width="11.83203125" customWidth="1"/>
    <col min="4107" max="4107" width="20.6640625" bestFit="1" customWidth="1"/>
    <col min="4108" max="4108" width="21.5" customWidth="1"/>
    <col min="4109" max="4109" width="10.1640625" bestFit="1" customWidth="1"/>
    <col min="4353" max="4353" width="9.83203125" customWidth="1"/>
    <col min="4354" max="4354" width="21.6640625" customWidth="1"/>
    <col min="4355" max="4355" width="18" customWidth="1"/>
    <col min="4356" max="4356" width="19.5" customWidth="1"/>
    <col min="4357" max="4357" width="18" customWidth="1"/>
    <col min="4358" max="4358" width="17.1640625" customWidth="1"/>
    <col min="4359" max="4359" width="13.33203125" customWidth="1"/>
    <col min="4360" max="4360" width="22.83203125" customWidth="1"/>
    <col min="4361" max="4361" width="18" customWidth="1"/>
    <col min="4362" max="4362" width="11.83203125" customWidth="1"/>
    <col min="4363" max="4363" width="20.6640625" bestFit="1" customWidth="1"/>
    <col min="4364" max="4364" width="21.5" customWidth="1"/>
    <col min="4365" max="4365" width="10.1640625" bestFit="1" customWidth="1"/>
    <col min="4609" max="4609" width="9.83203125" customWidth="1"/>
    <col min="4610" max="4610" width="21.6640625" customWidth="1"/>
    <col min="4611" max="4611" width="18" customWidth="1"/>
    <col min="4612" max="4612" width="19.5" customWidth="1"/>
    <col min="4613" max="4613" width="18" customWidth="1"/>
    <col min="4614" max="4614" width="17.1640625" customWidth="1"/>
    <col min="4615" max="4615" width="13.33203125" customWidth="1"/>
    <col min="4616" max="4616" width="22.83203125" customWidth="1"/>
    <col min="4617" max="4617" width="18" customWidth="1"/>
    <col min="4618" max="4618" width="11.83203125" customWidth="1"/>
    <col min="4619" max="4619" width="20.6640625" bestFit="1" customWidth="1"/>
    <col min="4620" max="4620" width="21.5" customWidth="1"/>
    <col min="4621" max="4621" width="10.1640625" bestFit="1" customWidth="1"/>
    <col min="4865" max="4865" width="9.83203125" customWidth="1"/>
    <col min="4866" max="4866" width="21.6640625" customWidth="1"/>
    <col min="4867" max="4867" width="18" customWidth="1"/>
    <col min="4868" max="4868" width="19.5" customWidth="1"/>
    <col min="4869" max="4869" width="18" customWidth="1"/>
    <col min="4870" max="4870" width="17.1640625" customWidth="1"/>
    <col min="4871" max="4871" width="13.33203125" customWidth="1"/>
    <col min="4872" max="4872" width="22.83203125" customWidth="1"/>
    <col min="4873" max="4873" width="18" customWidth="1"/>
    <col min="4874" max="4874" width="11.83203125" customWidth="1"/>
    <col min="4875" max="4875" width="20.6640625" bestFit="1" customWidth="1"/>
    <col min="4876" max="4876" width="21.5" customWidth="1"/>
    <col min="4877" max="4877" width="10.1640625" bestFit="1" customWidth="1"/>
    <col min="5121" max="5121" width="9.83203125" customWidth="1"/>
    <col min="5122" max="5122" width="21.6640625" customWidth="1"/>
    <col min="5123" max="5123" width="18" customWidth="1"/>
    <col min="5124" max="5124" width="19.5" customWidth="1"/>
    <col min="5125" max="5125" width="18" customWidth="1"/>
    <col min="5126" max="5126" width="17.1640625" customWidth="1"/>
    <col min="5127" max="5127" width="13.33203125" customWidth="1"/>
    <col min="5128" max="5128" width="22.83203125" customWidth="1"/>
    <col min="5129" max="5129" width="18" customWidth="1"/>
    <col min="5130" max="5130" width="11.83203125" customWidth="1"/>
    <col min="5131" max="5131" width="20.6640625" bestFit="1" customWidth="1"/>
    <col min="5132" max="5132" width="21.5" customWidth="1"/>
    <col min="5133" max="5133" width="10.1640625" bestFit="1" customWidth="1"/>
    <col min="5377" max="5377" width="9.83203125" customWidth="1"/>
    <col min="5378" max="5378" width="21.6640625" customWidth="1"/>
    <col min="5379" max="5379" width="18" customWidth="1"/>
    <col min="5380" max="5380" width="19.5" customWidth="1"/>
    <col min="5381" max="5381" width="18" customWidth="1"/>
    <col min="5382" max="5382" width="17.1640625" customWidth="1"/>
    <col min="5383" max="5383" width="13.33203125" customWidth="1"/>
    <col min="5384" max="5384" width="22.83203125" customWidth="1"/>
    <col min="5385" max="5385" width="18" customWidth="1"/>
    <col min="5386" max="5386" width="11.83203125" customWidth="1"/>
    <col min="5387" max="5387" width="20.6640625" bestFit="1" customWidth="1"/>
    <col min="5388" max="5388" width="21.5" customWidth="1"/>
    <col min="5389" max="5389" width="10.1640625" bestFit="1" customWidth="1"/>
    <col min="5633" max="5633" width="9.83203125" customWidth="1"/>
    <col min="5634" max="5634" width="21.6640625" customWidth="1"/>
    <col min="5635" max="5635" width="18" customWidth="1"/>
    <col min="5636" max="5636" width="19.5" customWidth="1"/>
    <col min="5637" max="5637" width="18" customWidth="1"/>
    <col min="5638" max="5638" width="17.1640625" customWidth="1"/>
    <col min="5639" max="5639" width="13.33203125" customWidth="1"/>
    <col min="5640" max="5640" width="22.83203125" customWidth="1"/>
    <col min="5641" max="5641" width="18" customWidth="1"/>
    <col min="5642" max="5642" width="11.83203125" customWidth="1"/>
    <col min="5643" max="5643" width="20.6640625" bestFit="1" customWidth="1"/>
    <col min="5644" max="5644" width="21.5" customWidth="1"/>
    <col min="5645" max="5645" width="10.1640625" bestFit="1" customWidth="1"/>
    <col min="5889" max="5889" width="9.83203125" customWidth="1"/>
    <col min="5890" max="5890" width="21.6640625" customWidth="1"/>
    <col min="5891" max="5891" width="18" customWidth="1"/>
    <col min="5892" max="5892" width="19.5" customWidth="1"/>
    <col min="5893" max="5893" width="18" customWidth="1"/>
    <col min="5894" max="5894" width="17.1640625" customWidth="1"/>
    <col min="5895" max="5895" width="13.33203125" customWidth="1"/>
    <col min="5896" max="5896" width="22.83203125" customWidth="1"/>
    <col min="5897" max="5897" width="18" customWidth="1"/>
    <col min="5898" max="5898" width="11.83203125" customWidth="1"/>
    <col min="5899" max="5899" width="20.6640625" bestFit="1" customWidth="1"/>
    <col min="5900" max="5900" width="21.5" customWidth="1"/>
    <col min="5901" max="5901" width="10.1640625" bestFit="1" customWidth="1"/>
    <col min="6145" max="6145" width="9.83203125" customWidth="1"/>
    <col min="6146" max="6146" width="21.6640625" customWidth="1"/>
    <col min="6147" max="6147" width="18" customWidth="1"/>
    <col min="6148" max="6148" width="19.5" customWidth="1"/>
    <col min="6149" max="6149" width="18" customWidth="1"/>
    <col min="6150" max="6150" width="17.1640625" customWidth="1"/>
    <col min="6151" max="6151" width="13.33203125" customWidth="1"/>
    <col min="6152" max="6152" width="22.83203125" customWidth="1"/>
    <col min="6153" max="6153" width="18" customWidth="1"/>
    <col min="6154" max="6154" width="11.83203125" customWidth="1"/>
    <col min="6155" max="6155" width="20.6640625" bestFit="1" customWidth="1"/>
    <col min="6156" max="6156" width="21.5" customWidth="1"/>
    <col min="6157" max="6157" width="10.1640625" bestFit="1" customWidth="1"/>
    <col min="6401" max="6401" width="9.83203125" customWidth="1"/>
    <col min="6402" max="6402" width="21.6640625" customWidth="1"/>
    <col min="6403" max="6403" width="18" customWidth="1"/>
    <col min="6404" max="6404" width="19.5" customWidth="1"/>
    <col min="6405" max="6405" width="18" customWidth="1"/>
    <col min="6406" max="6406" width="17.1640625" customWidth="1"/>
    <col min="6407" max="6407" width="13.33203125" customWidth="1"/>
    <col min="6408" max="6408" width="22.83203125" customWidth="1"/>
    <col min="6409" max="6409" width="18" customWidth="1"/>
    <col min="6410" max="6410" width="11.83203125" customWidth="1"/>
    <col min="6411" max="6411" width="20.6640625" bestFit="1" customWidth="1"/>
    <col min="6412" max="6412" width="21.5" customWidth="1"/>
    <col min="6413" max="6413" width="10.1640625" bestFit="1" customWidth="1"/>
    <col min="6657" max="6657" width="9.83203125" customWidth="1"/>
    <col min="6658" max="6658" width="21.6640625" customWidth="1"/>
    <col min="6659" max="6659" width="18" customWidth="1"/>
    <col min="6660" max="6660" width="19.5" customWidth="1"/>
    <col min="6661" max="6661" width="18" customWidth="1"/>
    <col min="6662" max="6662" width="17.1640625" customWidth="1"/>
    <col min="6663" max="6663" width="13.33203125" customWidth="1"/>
    <col min="6664" max="6664" width="22.83203125" customWidth="1"/>
    <col min="6665" max="6665" width="18" customWidth="1"/>
    <col min="6666" max="6666" width="11.83203125" customWidth="1"/>
    <col min="6667" max="6667" width="20.6640625" bestFit="1" customWidth="1"/>
    <col min="6668" max="6668" width="21.5" customWidth="1"/>
    <col min="6669" max="6669" width="10.1640625" bestFit="1" customWidth="1"/>
    <col min="6913" max="6913" width="9.83203125" customWidth="1"/>
    <col min="6914" max="6914" width="21.6640625" customWidth="1"/>
    <col min="6915" max="6915" width="18" customWidth="1"/>
    <col min="6916" max="6916" width="19.5" customWidth="1"/>
    <col min="6917" max="6917" width="18" customWidth="1"/>
    <col min="6918" max="6918" width="17.1640625" customWidth="1"/>
    <col min="6919" max="6919" width="13.33203125" customWidth="1"/>
    <col min="6920" max="6920" width="22.83203125" customWidth="1"/>
    <col min="6921" max="6921" width="18" customWidth="1"/>
    <col min="6922" max="6922" width="11.83203125" customWidth="1"/>
    <col min="6923" max="6923" width="20.6640625" bestFit="1" customWidth="1"/>
    <col min="6924" max="6924" width="21.5" customWidth="1"/>
    <col min="6925" max="6925" width="10.1640625" bestFit="1" customWidth="1"/>
    <col min="7169" max="7169" width="9.83203125" customWidth="1"/>
    <col min="7170" max="7170" width="21.6640625" customWidth="1"/>
    <col min="7171" max="7171" width="18" customWidth="1"/>
    <col min="7172" max="7172" width="19.5" customWidth="1"/>
    <col min="7173" max="7173" width="18" customWidth="1"/>
    <col min="7174" max="7174" width="17.1640625" customWidth="1"/>
    <col min="7175" max="7175" width="13.33203125" customWidth="1"/>
    <col min="7176" max="7176" width="22.83203125" customWidth="1"/>
    <col min="7177" max="7177" width="18" customWidth="1"/>
    <col min="7178" max="7178" width="11.83203125" customWidth="1"/>
    <col min="7179" max="7179" width="20.6640625" bestFit="1" customWidth="1"/>
    <col min="7180" max="7180" width="21.5" customWidth="1"/>
    <col min="7181" max="7181" width="10.1640625" bestFit="1" customWidth="1"/>
    <col min="7425" max="7425" width="9.83203125" customWidth="1"/>
    <col min="7426" max="7426" width="21.6640625" customWidth="1"/>
    <col min="7427" max="7427" width="18" customWidth="1"/>
    <col min="7428" max="7428" width="19.5" customWidth="1"/>
    <col min="7429" max="7429" width="18" customWidth="1"/>
    <col min="7430" max="7430" width="17.1640625" customWidth="1"/>
    <col min="7431" max="7431" width="13.33203125" customWidth="1"/>
    <col min="7432" max="7432" width="22.83203125" customWidth="1"/>
    <col min="7433" max="7433" width="18" customWidth="1"/>
    <col min="7434" max="7434" width="11.83203125" customWidth="1"/>
    <col min="7435" max="7435" width="20.6640625" bestFit="1" customWidth="1"/>
    <col min="7436" max="7436" width="21.5" customWidth="1"/>
    <col min="7437" max="7437" width="10.1640625" bestFit="1" customWidth="1"/>
    <col min="7681" max="7681" width="9.83203125" customWidth="1"/>
    <col min="7682" max="7682" width="21.6640625" customWidth="1"/>
    <col min="7683" max="7683" width="18" customWidth="1"/>
    <col min="7684" max="7684" width="19.5" customWidth="1"/>
    <col min="7685" max="7685" width="18" customWidth="1"/>
    <col min="7686" max="7686" width="17.1640625" customWidth="1"/>
    <col min="7687" max="7687" width="13.33203125" customWidth="1"/>
    <col min="7688" max="7688" width="22.83203125" customWidth="1"/>
    <col min="7689" max="7689" width="18" customWidth="1"/>
    <col min="7690" max="7690" width="11.83203125" customWidth="1"/>
    <col min="7691" max="7691" width="20.6640625" bestFit="1" customWidth="1"/>
    <col min="7692" max="7692" width="21.5" customWidth="1"/>
    <col min="7693" max="7693" width="10.1640625" bestFit="1" customWidth="1"/>
    <col min="7937" max="7937" width="9.83203125" customWidth="1"/>
    <col min="7938" max="7938" width="21.6640625" customWidth="1"/>
    <col min="7939" max="7939" width="18" customWidth="1"/>
    <col min="7940" max="7940" width="19.5" customWidth="1"/>
    <col min="7941" max="7941" width="18" customWidth="1"/>
    <col min="7942" max="7942" width="17.1640625" customWidth="1"/>
    <col min="7943" max="7943" width="13.33203125" customWidth="1"/>
    <col min="7944" max="7944" width="22.83203125" customWidth="1"/>
    <col min="7945" max="7945" width="18" customWidth="1"/>
    <col min="7946" max="7946" width="11.83203125" customWidth="1"/>
    <col min="7947" max="7947" width="20.6640625" bestFit="1" customWidth="1"/>
    <col min="7948" max="7948" width="21.5" customWidth="1"/>
    <col min="7949" max="7949" width="10.1640625" bestFit="1" customWidth="1"/>
    <col min="8193" max="8193" width="9.83203125" customWidth="1"/>
    <col min="8194" max="8194" width="21.6640625" customWidth="1"/>
    <col min="8195" max="8195" width="18" customWidth="1"/>
    <col min="8196" max="8196" width="19.5" customWidth="1"/>
    <col min="8197" max="8197" width="18" customWidth="1"/>
    <col min="8198" max="8198" width="17.1640625" customWidth="1"/>
    <col min="8199" max="8199" width="13.33203125" customWidth="1"/>
    <col min="8200" max="8200" width="22.83203125" customWidth="1"/>
    <col min="8201" max="8201" width="18" customWidth="1"/>
    <col min="8202" max="8202" width="11.83203125" customWidth="1"/>
    <col min="8203" max="8203" width="20.6640625" bestFit="1" customWidth="1"/>
    <col min="8204" max="8204" width="21.5" customWidth="1"/>
    <col min="8205" max="8205" width="10.1640625" bestFit="1" customWidth="1"/>
    <col min="8449" max="8449" width="9.83203125" customWidth="1"/>
    <col min="8450" max="8450" width="21.6640625" customWidth="1"/>
    <col min="8451" max="8451" width="18" customWidth="1"/>
    <col min="8452" max="8452" width="19.5" customWidth="1"/>
    <col min="8453" max="8453" width="18" customWidth="1"/>
    <col min="8454" max="8454" width="17.1640625" customWidth="1"/>
    <col min="8455" max="8455" width="13.33203125" customWidth="1"/>
    <col min="8456" max="8456" width="22.83203125" customWidth="1"/>
    <col min="8457" max="8457" width="18" customWidth="1"/>
    <col min="8458" max="8458" width="11.83203125" customWidth="1"/>
    <col min="8459" max="8459" width="20.6640625" bestFit="1" customWidth="1"/>
    <col min="8460" max="8460" width="21.5" customWidth="1"/>
    <col min="8461" max="8461" width="10.1640625" bestFit="1" customWidth="1"/>
    <col min="8705" max="8705" width="9.83203125" customWidth="1"/>
    <col min="8706" max="8706" width="21.6640625" customWidth="1"/>
    <col min="8707" max="8707" width="18" customWidth="1"/>
    <col min="8708" max="8708" width="19.5" customWidth="1"/>
    <col min="8709" max="8709" width="18" customWidth="1"/>
    <col min="8710" max="8710" width="17.1640625" customWidth="1"/>
    <col min="8711" max="8711" width="13.33203125" customWidth="1"/>
    <col min="8712" max="8712" width="22.83203125" customWidth="1"/>
    <col min="8713" max="8713" width="18" customWidth="1"/>
    <col min="8714" max="8714" width="11.83203125" customWidth="1"/>
    <col min="8715" max="8715" width="20.6640625" bestFit="1" customWidth="1"/>
    <col min="8716" max="8716" width="21.5" customWidth="1"/>
    <col min="8717" max="8717" width="10.1640625" bestFit="1" customWidth="1"/>
    <col min="8961" max="8961" width="9.83203125" customWidth="1"/>
    <col min="8962" max="8962" width="21.6640625" customWidth="1"/>
    <col min="8963" max="8963" width="18" customWidth="1"/>
    <col min="8964" max="8964" width="19.5" customWidth="1"/>
    <col min="8965" max="8965" width="18" customWidth="1"/>
    <col min="8966" max="8966" width="17.1640625" customWidth="1"/>
    <col min="8967" max="8967" width="13.33203125" customWidth="1"/>
    <col min="8968" max="8968" width="22.83203125" customWidth="1"/>
    <col min="8969" max="8969" width="18" customWidth="1"/>
    <col min="8970" max="8970" width="11.83203125" customWidth="1"/>
    <col min="8971" max="8971" width="20.6640625" bestFit="1" customWidth="1"/>
    <col min="8972" max="8972" width="21.5" customWidth="1"/>
    <col min="8973" max="8973" width="10.1640625" bestFit="1" customWidth="1"/>
    <col min="9217" max="9217" width="9.83203125" customWidth="1"/>
    <col min="9218" max="9218" width="21.6640625" customWidth="1"/>
    <col min="9219" max="9219" width="18" customWidth="1"/>
    <col min="9220" max="9220" width="19.5" customWidth="1"/>
    <col min="9221" max="9221" width="18" customWidth="1"/>
    <col min="9222" max="9222" width="17.1640625" customWidth="1"/>
    <col min="9223" max="9223" width="13.33203125" customWidth="1"/>
    <col min="9224" max="9224" width="22.83203125" customWidth="1"/>
    <col min="9225" max="9225" width="18" customWidth="1"/>
    <col min="9226" max="9226" width="11.83203125" customWidth="1"/>
    <col min="9227" max="9227" width="20.6640625" bestFit="1" customWidth="1"/>
    <col min="9228" max="9228" width="21.5" customWidth="1"/>
    <col min="9229" max="9229" width="10.1640625" bestFit="1" customWidth="1"/>
    <col min="9473" max="9473" width="9.83203125" customWidth="1"/>
    <col min="9474" max="9474" width="21.6640625" customWidth="1"/>
    <col min="9475" max="9475" width="18" customWidth="1"/>
    <col min="9476" max="9476" width="19.5" customWidth="1"/>
    <col min="9477" max="9477" width="18" customWidth="1"/>
    <col min="9478" max="9478" width="17.1640625" customWidth="1"/>
    <col min="9479" max="9479" width="13.33203125" customWidth="1"/>
    <col min="9480" max="9480" width="22.83203125" customWidth="1"/>
    <col min="9481" max="9481" width="18" customWidth="1"/>
    <col min="9482" max="9482" width="11.83203125" customWidth="1"/>
    <col min="9483" max="9483" width="20.6640625" bestFit="1" customWidth="1"/>
    <col min="9484" max="9484" width="21.5" customWidth="1"/>
    <col min="9485" max="9485" width="10.1640625" bestFit="1" customWidth="1"/>
    <col min="9729" max="9729" width="9.83203125" customWidth="1"/>
    <col min="9730" max="9730" width="21.6640625" customWidth="1"/>
    <col min="9731" max="9731" width="18" customWidth="1"/>
    <col min="9732" max="9732" width="19.5" customWidth="1"/>
    <col min="9733" max="9733" width="18" customWidth="1"/>
    <col min="9734" max="9734" width="17.1640625" customWidth="1"/>
    <col min="9735" max="9735" width="13.33203125" customWidth="1"/>
    <col min="9736" max="9736" width="22.83203125" customWidth="1"/>
    <col min="9737" max="9737" width="18" customWidth="1"/>
    <col min="9738" max="9738" width="11.83203125" customWidth="1"/>
    <col min="9739" max="9739" width="20.6640625" bestFit="1" customWidth="1"/>
    <col min="9740" max="9740" width="21.5" customWidth="1"/>
    <col min="9741" max="9741" width="10.1640625" bestFit="1" customWidth="1"/>
    <col min="9985" max="9985" width="9.83203125" customWidth="1"/>
    <col min="9986" max="9986" width="21.6640625" customWidth="1"/>
    <col min="9987" max="9987" width="18" customWidth="1"/>
    <col min="9988" max="9988" width="19.5" customWidth="1"/>
    <col min="9989" max="9989" width="18" customWidth="1"/>
    <col min="9990" max="9990" width="17.1640625" customWidth="1"/>
    <col min="9991" max="9991" width="13.33203125" customWidth="1"/>
    <col min="9992" max="9992" width="22.83203125" customWidth="1"/>
    <col min="9993" max="9993" width="18" customWidth="1"/>
    <col min="9994" max="9994" width="11.83203125" customWidth="1"/>
    <col min="9995" max="9995" width="20.6640625" bestFit="1" customWidth="1"/>
    <col min="9996" max="9996" width="21.5" customWidth="1"/>
    <col min="9997" max="9997" width="10.1640625" bestFit="1" customWidth="1"/>
    <col min="10241" max="10241" width="9.83203125" customWidth="1"/>
    <col min="10242" max="10242" width="21.6640625" customWidth="1"/>
    <col min="10243" max="10243" width="18" customWidth="1"/>
    <col min="10244" max="10244" width="19.5" customWidth="1"/>
    <col min="10245" max="10245" width="18" customWidth="1"/>
    <col min="10246" max="10246" width="17.1640625" customWidth="1"/>
    <col min="10247" max="10247" width="13.33203125" customWidth="1"/>
    <col min="10248" max="10248" width="22.83203125" customWidth="1"/>
    <col min="10249" max="10249" width="18" customWidth="1"/>
    <col min="10250" max="10250" width="11.83203125" customWidth="1"/>
    <col min="10251" max="10251" width="20.6640625" bestFit="1" customWidth="1"/>
    <col min="10252" max="10252" width="21.5" customWidth="1"/>
    <col min="10253" max="10253" width="10.1640625" bestFit="1" customWidth="1"/>
    <col min="10497" max="10497" width="9.83203125" customWidth="1"/>
    <col min="10498" max="10498" width="21.6640625" customWidth="1"/>
    <col min="10499" max="10499" width="18" customWidth="1"/>
    <col min="10500" max="10500" width="19.5" customWidth="1"/>
    <col min="10501" max="10501" width="18" customWidth="1"/>
    <col min="10502" max="10502" width="17.1640625" customWidth="1"/>
    <col min="10503" max="10503" width="13.33203125" customWidth="1"/>
    <col min="10504" max="10504" width="22.83203125" customWidth="1"/>
    <col min="10505" max="10505" width="18" customWidth="1"/>
    <col min="10506" max="10506" width="11.83203125" customWidth="1"/>
    <col min="10507" max="10507" width="20.6640625" bestFit="1" customWidth="1"/>
    <col min="10508" max="10508" width="21.5" customWidth="1"/>
    <col min="10509" max="10509" width="10.1640625" bestFit="1" customWidth="1"/>
    <col min="10753" max="10753" width="9.83203125" customWidth="1"/>
    <col min="10754" max="10754" width="21.6640625" customWidth="1"/>
    <col min="10755" max="10755" width="18" customWidth="1"/>
    <col min="10756" max="10756" width="19.5" customWidth="1"/>
    <col min="10757" max="10757" width="18" customWidth="1"/>
    <col min="10758" max="10758" width="17.1640625" customWidth="1"/>
    <col min="10759" max="10759" width="13.33203125" customWidth="1"/>
    <col min="10760" max="10760" width="22.83203125" customWidth="1"/>
    <col min="10761" max="10761" width="18" customWidth="1"/>
    <col min="10762" max="10762" width="11.83203125" customWidth="1"/>
    <col min="10763" max="10763" width="20.6640625" bestFit="1" customWidth="1"/>
    <col min="10764" max="10764" width="21.5" customWidth="1"/>
    <col min="10765" max="10765" width="10.1640625" bestFit="1" customWidth="1"/>
    <col min="11009" max="11009" width="9.83203125" customWidth="1"/>
    <col min="11010" max="11010" width="21.6640625" customWidth="1"/>
    <col min="11011" max="11011" width="18" customWidth="1"/>
    <col min="11012" max="11012" width="19.5" customWidth="1"/>
    <col min="11013" max="11013" width="18" customWidth="1"/>
    <col min="11014" max="11014" width="17.1640625" customWidth="1"/>
    <col min="11015" max="11015" width="13.33203125" customWidth="1"/>
    <col min="11016" max="11016" width="22.83203125" customWidth="1"/>
    <col min="11017" max="11017" width="18" customWidth="1"/>
    <col min="11018" max="11018" width="11.83203125" customWidth="1"/>
    <col min="11019" max="11019" width="20.6640625" bestFit="1" customWidth="1"/>
    <col min="11020" max="11020" width="21.5" customWidth="1"/>
    <col min="11021" max="11021" width="10.1640625" bestFit="1" customWidth="1"/>
    <col min="11265" max="11265" width="9.83203125" customWidth="1"/>
    <col min="11266" max="11266" width="21.6640625" customWidth="1"/>
    <col min="11267" max="11267" width="18" customWidth="1"/>
    <col min="11268" max="11268" width="19.5" customWidth="1"/>
    <col min="11269" max="11269" width="18" customWidth="1"/>
    <col min="11270" max="11270" width="17.1640625" customWidth="1"/>
    <col min="11271" max="11271" width="13.33203125" customWidth="1"/>
    <col min="11272" max="11272" width="22.83203125" customWidth="1"/>
    <col min="11273" max="11273" width="18" customWidth="1"/>
    <col min="11274" max="11274" width="11.83203125" customWidth="1"/>
    <col min="11275" max="11275" width="20.6640625" bestFit="1" customWidth="1"/>
    <col min="11276" max="11276" width="21.5" customWidth="1"/>
    <col min="11277" max="11277" width="10.1640625" bestFit="1" customWidth="1"/>
    <col min="11521" max="11521" width="9.83203125" customWidth="1"/>
    <col min="11522" max="11522" width="21.6640625" customWidth="1"/>
    <col min="11523" max="11523" width="18" customWidth="1"/>
    <col min="11524" max="11524" width="19.5" customWidth="1"/>
    <col min="11525" max="11525" width="18" customWidth="1"/>
    <col min="11526" max="11526" width="17.1640625" customWidth="1"/>
    <col min="11527" max="11527" width="13.33203125" customWidth="1"/>
    <col min="11528" max="11528" width="22.83203125" customWidth="1"/>
    <col min="11529" max="11529" width="18" customWidth="1"/>
    <col min="11530" max="11530" width="11.83203125" customWidth="1"/>
    <col min="11531" max="11531" width="20.6640625" bestFit="1" customWidth="1"/>
    <col min="11532" max="11532" width="21.5" customWidth="1"/>
    <col min="11533" max="11533" width="10.1640625" bestFit="1" customWidth="1"/>
    <col min="11777" max="11777" width="9.83203125" customWidth="1"/>
    <col min="11778" max="11778" width="21.6640625" customWidth="1"/>
    <col min="11779" max="11779" width="18" customWidth="1"/>
    <col min="11780" max="11780" width="19.5" customWidth="1"/>
    <col min="11781" max="11781" width="18" customWidth="1"/>
    <col min="11782" max="11782" width="17.1640625" customWidth="1"/>
    <col min="11783" max="11783" width="13.33203125" customWidth="1"/>
    <col min="11784" max="11784" width="22.83203125" customWidth="1"/>
    <col min="11785" max="11785" width="18" customWidth="1"/>
    <col min="11786" max="11786" width="11.83203125" customWidth="1"/>
    <col min="11787" max="11787" width="20.6640625" bestFit="1" customWidth="1"/>
    <col min="11788" max="11788" width="21.5" customWidth="1"/>
    <col min="11789" max="11789" width="10.1640625" bestFit="1" customWidth="1"/>
    <col min="12033" max="12033" width="9.83203125" customWidth="1"/>
    <col min="12034" max="12034" width="21.6640625" customWidth="1"/>
    <col min="12035" max="12035" width="18" customWidth="1"/>
    <col min="12036" max="12036" width="19.5" customWidth="1"/>
    <col min="12037" max="12037" width="18" customWidth="1"/>
    <col min="12038" max="12038" width="17.1640625" customWidth="1"/>
    <col min="12039" max="12039" width="13.33203125" customWidth="1"/>
    <col min="12040" max="12040" width="22.83203125" customWidth="1"/>
    <col min="12041" max="12041" width="18" customWidth="1"/>
    <col min="12042" max="12042" width="11.83203125" customWidth="1"/>
    <col min="12043" max="12043" width="20.6640625" bestFit="1" customWidth="1"/>
    <col min="12044" max="12044" width="21.5" customWidth="1"/>
    <col min="12045" max="12045" width="10.1640625" bestFit="1" customWidth="1"/>
    <col min="12289" max="12289" width="9.83203125" customWidth="1"/>
    <col min="12290" max="12290" width="21.6640625" customWidth="1"/>
    <col min="12291" max="12291" width="18" customWidth="1"/>
    <col min="12292" max="12292" width="19.5" customWidth="1"/>
    <col min="12293" max="12293" width="18" customWidth="1"/>
    <col min="12294" max="12294" width="17.1640625" customWidth="1"/>
    <col min="12295" max="12295" width="13.33203125" customWidth="1"/>
    <col min="12296" max="12296" width="22.83203125" customWidth="1"/>
    <col min="12297" max="12297" width="18" customWidth="1"/>
    <col min="12298" max="12298" width="11.83203125" customWidth="1"/>
    <col min="12299" max="12299" width="20.6640625" bestFit="1" customWidth="1"/>
    <col min="12300" max="12300" width="21.5" customWidth="1"/>
    <col min="12301" max="12301" width="10.1640625" bestFit="1" customWidth="1"/>
    <col min="12545" max="12545" width="9.83203125" customWidth="1"/>
    <col min="12546" max="12546" width="21.6640625" customWidth="1"/>
    <col min="12547" max="12547" width="18" customWidth="1"/>
    <col min="12548" max="12548" width="19.5" customWidth="1"/>
    <col min="12549" max="12549" width="18" customWidth="1"/>
    <col min="12550" max="12550" width="17.1640625" customWidth="1"/>
    <col min="12551" max="12551" width="13.33203125" customWidth="1"/>
    <col min="12552" max="12552" width="22.83203125" customWidth="1"/>
    <col min="12553" max="12553" width="18" customWidth="1"/>
    <col min="12554" max="12554" width="11.83203125" customWidth="1"/>
    <col min="12555" max="12555" width="20.6640625" bestFit="1" customWidth="1"/>
    <col min="12556" max="12556" width="21.5" customWidth="1"/>
    <col min="12557" max="12557" width="10.1640625" bestFit="1" customWidth="1"/>
    <col min="12801" max="12801" width="9.83203125" customWidth="1"/>
    <col min="12802" max="12802" width="21.6640625" customWidth="1"/>
    <col min="12803" max="12803" width="18" customWidth="1"/>
    <col min="12804" max="12804" width="19.5" customWidth="1"/>
    <col min="12805" max="12805" width="18" customWidth="1"/>
    <col min="12806" max="12806" width="17.1640625" customWidth="1"/>
    <col min="12807" max="12807" width="13.33203125" customWidth="1"/>
    <col min="12808" max="12808" width="22.83203125" customWidth="1"/>
    <col min="12809" max="12809" width="18" customWidth="1"/>
    <col min="12810" max="12810" width="11.83203125" customWidth="1"/>
    <col min="12811" max="12811" width="20.6640625" bestFit="1" customWidth="1"/>
    <col min="12812" max="12812" width="21.5" customWidth="1"/>
    <col min="12813" max="12813" width="10.1640625" bestFit="1" customWidth="1"/>
    <col min="13057" max="13057" width="9.83203125" customWidth="1"/>
    <col min="13058" max="13058" width="21.6640625" customWidth="1"/>
    <col min="13059" max="13059" width="18" customWidth="1"/>
    <col min="13060" max="13060" width="19.5" customWidth="1"/>
    <col min="13061" max="13061" width="18" customWidth="1"/>
    <col min="13062" max="13062" width="17.1640625" customWidth="1"/>
    <col min="13063" max="13063" width="13.33203125" customWidth="1"/>
    <col min="13064" max="13064" width="22.83203125" customWidth="1"/>
    <col min="13065" max="13065" width="18" customWidth="1"/>
    <col min="13066" max="13066" width="11.83203125" customWidth="1"/>
    <col min="13067" max="13067" width="20.6640625" bestFit="1" customWidth="1"/>
    <col min="13068" max="13068" width="21.5" customWidth="1"/>
    <col min="13069" max="13069" width="10.1640625" bestFit="1" customWidth="1"/>
    <col min="13313" max="13313" width="9.83203125" customWidth="1"/>
    <col min="13314" max="13314" width="21.6640625" customWidth="1"/>
    <col min="13315" max="13315" width="18" customWidth="1"/>
    <col min="13316" max="13316" width="19.5" customWidth="1"/>
    <col min="13317" max="13317" width="18" customWidth="1"/>
    <col min="13318" max="13318" width="17.1640625" customWidth="1"/>
    <col min="13319" max="13319" width="13.33203125" customWidth="1"/>
    <col min="13320" max="13320" width="22.83203125" customWidth="1"/>
    <col min="13321" max="13321" width="18" customWidth="1"/>
    <col min="13322" max="13322" width="11.83203125" customWidth="1"/>
    <col min="13323" max="13323" width="20.6640625" bestFit="1" customWidth="1"/>
    <col min="13324" max="13324" width="21.5" customWidth="1"/>
    <col min="13325" max="13325" width="10.1640625" bestFit="1" customWidth="1"/>
    <col min="13569" max="13569" width="9.83203125" customWidth="1"/>
    <col min="13570" max="13570" width="21.6640625" customWidth="1"/>
    <col min="13571" max="13571" width="18" customWidth="1"/>
    <col min="13572" max="13572" width="19.5" customWidth="1"/>
    <col min="13573" max="13573" width="18" customWidth="1"/>
    <col min="13574" max="13574" width="17.1640625" customWidth="1"/>
    <col min="13575" max="13575" width="13.33203125" customWidth="1"/>
    <col min="13576" max="13576" width="22.83203125" customWidth="1"/>
    <col min="13577" max="13577" width="18" customWidth="1"/>
    <col min="13578" max="13578" width="11.83203125" customWidth="1"/>
    <col min="13579" max="13579" width="20.6640625" bestFit="1" customWidth="1"/>
    <col min="13580" max="13580" width="21.5" customWidth="1"/>
    <col min="13581" max="13581" width="10.1640625" bestFit="1" customWidth="1"/>
    <col min="13825" max="13825" width="9.83203125" customWidth="1"/>
    <col min="13826" max="13826" width="21.6640625" customWidth="1"/>
    <col min="13827" max="13827" width="18" customWidth="1"/>
    <col min="13828" max="13828" width="19.5" customWidth="1"/>
    <col min="13829" max="13829" width="18" customWidth="1"/>
    <col min="13830" max="13830" width="17.1640625" customWidth="1"/>
    <col min="13831" max="13831" width="13.33203125" customWidth="1"/>
    <col min="13832" max="13832" width="22.83203125" customWidth="1"/>
    <col min="13833" max="13833" width="18" customWidth="1"/>
    <col min="13834" max="13834" width="11.83203125" customWidth="1"/>
    <col min="13835" max="13835" width="20.6640625" bestFit="1" customWidth="1"/>
    <col min="13836" max="13836" width="21.5" customWidth="1"/>
    <col min="13837" max="13837" width="10.1640625" bestFit="1" customWidth="1"/>
    <col min="14081" max="14081" width="9.83203125" customWidth="1"/>
    <col min="14082" max="14082" width="21.6640625" customWidth="1"/>
    <col min="14083" max="14083" width="18" customWidth="1"/>
    <col min="14084" max="14084" width="19.5" customWidth="1"/>
    <col min="14085" max="14085" width="18" customWidth="1"/>
    <col min="14086" max="14086" width="17.1640625" customWidth="1"/>
    <col min="14087" max="14087" width="13.33203125" customWidth="1"/>
    <col min="14088" max="14088" width="22.83203125" customWidth="1"/>
    <col min="14089" max="14089" width="18" customWidth="1"/>
    <col min="14090" max="14090" width="11.83203125" customWidth="1"/>
    <col min="14091" max="14091" width="20.6640625" bestFit="1" customWidth="1"/>
    <col min="14092" max="14092" width="21.5" customWidth="1"/>
    <col min="14093" max="14093" width="10.1640625" bestFit="1" customWidth="1"/>
    <col min="14337" max="14337" width="9.83203125" customWidth="1"/>
    <col min="14338" max="14338" width="21.6640625" customWidth="1"/>
    <col min="14339" max="14339" width="18" customWidth="1"/>
    <col min="14340" max="14340" width="19.5" customWidth="1"/>
    <col min="14341" max="14341" width="18" customWidth="1"/>
    <col min="14342" max="14342" width="17.1640625" customWidth="1"/>
    <col min="14343" max="14343" width="13.33203125" customWidth="1"/>
    <col min="14344" max="14344" width="22.83203125" customWidth="1"/>
    <col min="14345" max="14345" width="18" customWidth="1"/>
    <col min="14346" max="14346" width="11.83203125" customWidth="1"/>
    <col min="14347" max="14347" width="20.6640625" bestFit="1" customWidth="1"/>
    <col min="14348" max="14348" width="21.5" customWidth="1"/>
    <col min="14349" max="14349" width="10.1640625" bestFit="1" customWidth="1"/>
    <col min="14593" max="14593" width="9.83203125" customWidth="1"/>
    <col min="14594" max="14594" width="21.6640625" customWidth="1"/>
    <col min="14595" max="14595" width="18" customWidth="1"/>
    <col min="14596" max="14596" width="19.5" customWidth="1"/>
    <col min="14597" max="14597" width="18" customWidth="1"/>
    <col min="14598" max="14598" width="17.1640625" customWidth="1"/>
    <col min="14599" max="14599" width="13.33203125" customWidth="1"/>
    <col min="14600" max="14600" width="22.83203125" customWidth="1"/>
    <col min="14601" max="14601" width="18" customWidth="1"/>
    <col min="14602" max="14602" width="11.83203125" customWidth="1"/>
    <col min="14603" max="14603" width="20.6640625" bestFit="1" customWidth="1"/>
    <col min="14604" max="14604" width="21.5" customWidth="1"/>
    <col min="14605" max="14605" width="10.1640625" bestFit="1" customWidth="1"/>
    <col min="14849" max="14849" width="9.83203125" customWidth="1"/>
    <col min="14850" max="14850" width="21.6640625" customWidth="1"/>
    <col min="14851" max="14851" width="18" customWidth="1"/>
    <col min="14852" max="14852" width="19.5" customWidth="1"/>
    <col min="14853" max="14853" width="18" customWidth="1"/>
    <col min="14854" max="14854" width="17.1640625" customWidth="1"/>
    <col min="14855" max="14855" width="13.33203125" customWidth="1"/>
    <col min="14856" max="14856" width="22.83203125" customWidth="1"/>
    <col min="14857" max="14857" width="18" customWidth="1"/>
    <col min="14858" max="14858" width="11.83203125" customWidth="1"/>
    <col min="14859" max="14859" width="20.6640625" bestFit="1" customWidth="1"/>
    <col min="14860" max="14860" width="21.5" customWidth="1"/>
    <col min="14861" max="14861" width="10.1640625" bestFit="1" customWidth="1"/>
    <col min="15105" max="15105" width="9.83203125" customWidth="1"/>
    <col min="15106" max="15106" width="21.6640625" customWidth="1"/>
    <col min="15107" max="15107" width="18" customWidth="1"/>
    <col min="15108" max="15108" width="19.5" customWidth="1"/>
    <col min="15109" max="15109" width="18" customWidth="1"/>
    <col min="15110" max="15110" width="17.1640625" customWidth="1"/>
    <col min="15111" max="15111" width="13.33203125" customWidth="1"/>
    <col min="15112" max="15112" width="22.83203125" customWidth="1"/>
    <col min="15113" max="15113" width="18" customWidth="1"/>
    <col min="15114" max="15114" width="11.83203125" customWidth="1"/>
    <col min="15115" max="15115" width="20.6640625" bestFit="1" customWidth="1"/>
    <col min="15116" max="15116" width="21.5" customWidth="1"/>
    <col min="15117" max="15117" width="10.1640625" bestFit="1" customWidth="1"/>
    <col min="15361" max="15361" width="9.83203125" customWidth="1"/>
    <col min="15362" max="15362" width="21.6640625" customWidth="1"/>
    <col min="15363" max="15363" width="18" customWidth="1"/>
    <col min="15364" max="15364" width="19.5" customWidth="1"/>
    <col min="15365" max="15365" width="18" customWidth="1"/>
    <col min="15366" max="15366" width="17.1640625" customWidth="1"/>
    <col min="15367" max="15367" width="13.33203125" customWidth="1"/>
    <col min="15368" max="15368" width="22.83203125" customWidth="1"/>
    <col min="15369" max="15369" width="18" customWidth="1"/>
    <col min="15370" max="15370" width="11.83203125" customWidth="1"/>
    <col min="15371" max="15371" width="20.6640625" bestFit="1" customWidth="1"/>
    <col min="15372" max="15372" width="21.5" customWidth="1"/>
    <col min="15373" max="15373" width="10.1640625" bestFit="1" customWidth="1"/>
    <col min="15617" max="15617" width="9.83203125" customWidth="1"/>
    <col min="15618" max="15618" width="21.6640625" customWidth="1"/>
    <col min="15619" max="15619" width="18" customWidth="1"/>
    <col min="15620" max="15620" width="19.5" customWidth="1"/>
    <col min="15621" max="15621" width="18" customWidth="1"/>
    <col min="15622" max="15622" width="17.1640625" customWidth="1"/>
    <col min="15623" max="15623" width="13.33203125" customWidth="1"/>
    <col min="15624" max="15624" width="22.83203125" customWidth="1"/>
    <col min="15625" max="15625" width="18" customWidth="1"/>
    <col min="15626" max="15626" width="11.83203125" customWidth="1"/>
    <col min="15627" max="15627" width="20.6640625" bestFit="1" customWidth="1"/>
    <col min="15628" max="15628" width="21.5" customWidth="1"/>
    <col min="15629" max="15629" width="10.1640625" bestFit="1" customWidth="1"/>
    <col min="15873" max="15873" width="9.83203125" customWidth="1"/>
    <col min="15874" max="15874" width="21.6640625" customWidth="1"/>
    <col min="15875" max="15875" width="18" customWidth="1"/>
    <col min="15876" max="15876" width="19.5" customWidth="1"/>
    <col min="15877" max="15877" width="18" customWidth="1"/>
    <col min="15878" max="15878" width="17.1640625" customWidth="1"/>
    <col min="15879" max="15879" width="13.33203125" customWidth="1"/>
    <col min="15880" max="15880" width="22.83203125" customWidth="1"/>
    <col min="15881" max="15881" width="18" customWidth="1"/>
    <col min="15882" max="15882" width="11.83203125" customWidth="1"/>
    <col min="15883" max="15883" width="20.6640625" bestFit="1" customWidth="1"/>
    <col min="15884" max="15884" width="21.5" customWidth="1"/>
    <col min="15885" max="15885" width="10.1640625" bestFit="1" customWidth="1"/>
    <col min="16129" max="16129" width="9.83203125" customWidth="1"/>
    <col min="16130" max="16130" width="21.6640625" customWidth="1"/>
    <col min="16131" max="16131" width="18" customWidth="1"/>
    <col min="16132" max="16132" width="19.5" customWidth="1"/>
    <col min="16133" max="16133" width="18" customWidth="1"/>
    <col min="16134" max="16134" width="17.1640625" customWidth="1"/>
    <col min="16135" max="16135" width="13.33203125" customWidth="1"/>
    <col min="16136" max="16136" width="22.83203125" customWidth="1"/>
    <col min="16137" max="16137" width="18" customWidth="1"/>
    <col min="16138" max="16138" width="11.83203125" customWidth="1"/>
    <col min="16139" max="16139" width="20.6640625" bestFit="1" customWidth="1"/>
    <col min="16140" max="16140" width="21.5" customWidth="1"/>
    <col min="16141" max="16141" width="10.1640625" bestFit="1" customWidth="1"/>
  </cols>
  <sheetData>
    <row r="1" spans="1:13" s="17" customFormat="1" ht="23" x14ac:dyDescent="0.2">
      <c r="A1" s="11" t="s">
        <v>13</v>
      </c>
      <c r="B1" s="12"/>
      <c r="C1" s="13"/>
      <c r="D1" s="14"/>
      <c r="E1" s="15"/>
      <c r="F1" s="15" t="s">
        <v>14</v>
      </c>
      <c r="G1" s="15"/>
      <c r="H1" s="15" t="s">
        <v>15</v>
      </c>
      <c r="I1" s="15"/>
      <c r="J1" s="15"/>
      <c r="K1" s="15"/>
      <c r="L1" s="16"/>
    </row>
    <row r="2" spans="1:13" ht="18" customHeight="1" x14ac:dyDescent="0.2">
      <c r="F2" s="18">
        <v>0.06</v>
      </c>
      <c r="H2" s="19">
        <v>0.01</v>
      </c>
      <c r="K2" s="20"/>
    </row>
    <row r="3" spans="1:13" s="17" customFormat="1" ht="23.25" customHeight="1" x14ac:dyDescent="0.2">
      <c r="A3" s="22" t="s">
        <v>16</v>
      </c>
      <c r="B3" s="23"/>
      <c r="C3" s="24">
        <v>0.12</v>
      </c>
      <c r="D3" s="25" t="s">
        <v>0</v>
      </c>
      <c r="E3"/>
      <c r="F3"/>
      <c r="G3"/>
      <c r="H3" s="15"/>
      <c r="I3" s="15"/>
      <c r="J3" s="15"/>
      <c r="K3" s="16"/>
      <c r="L3" s="16"/>
    </row>
    <row r="4" spans="1:13" s="17" customFormat="1" ht="23.25" customHeight="1" x14ac:dyDescent="0.2">
      <c r="A4" s="26"/>
      <c r="B4" s="27"/>
      <c r="C4" s="28">
        <f>C3/12</f>
        <v>0.01</v>
      </c>
      <c r="D4" s="25" t="s">
        <v>1</v>
      </c>
      <c r="E4" s="15"/>
      <c r="F4" s="29" t="s">
        <v>17</v>
      </c>
      <c r="G4" s="30"/>
      <c r="H4" s="15"/>
      <c r="I4" s="15"/>
      <c r="J4" s="15"/>
      <c r="K4" s="16"/>
      <c r="L4" s="16"/>
    </row>
    <row r="5" spans="1:13" s="17" customFormat="1" ht="23.25" customHeight="1" x14ac:dyDescent="0.2">
      <c r="A5" s="22" t="s">
        <v>18</v>
      </c>
      <c r="B5" s="23"/>
      <c r="C5" s="31">
        <v>120</v>
      </c>
      <c r="D5" s="32" t="s">
        <v>19</v>
      </c>
      <c r="E5" s="15" t="s">
        <v>29</v>
      </c>
      <c r="F5" s="29"/>
      <c r="G5" s="30"/>
      <c r="H5" s="33" t="s">
        <v>20</v>
      </c>
      <c r="I5" s="33"/>
      <c r="J5" s="15"/>
      <c r="K5" s="34"/>
      <c r="L5" s="16"/>
    </row>
    <row r="6" spans="1:13" s="17" customFormat="1" ht="23.25" customHeight="1" x14ac:dyDescent="0.2">
      <c r="A6" s="35" t="s">
        <v>21</v>
      </c>
      <c r="B6" s="36" t="s">
        <v>22</v>
      </c>
      <c r="C6" s="37" t="s">
        <v>23</v>
      </c>
      <c r="D6" s="38" t="s">
        <v>24</v>
      </c>
      <c r="E6" s="39" t="s">
        <v>25</v>
      </c>
      <c r="F6" s="40" t="s">
        <v>26</v>
      </c>
      <c r="G6" s="41" t="s">
        <v>27</v>
      </c>
      <c r="H6" s="36" t="s">
        <v>22</v>
      </c>
      <c r="I6" s="39" t="s">
        <v>25</v>
      </c>
      <c r="J6" s="15"/>
      <c r="K6" s="16"/>
      <c r="L6" s="42"/>
    </row>
    <row r="7" spans="1:13" s="17" customFormat="1" ht="21" customHeight="1" x14ac:dyDescent="0.2">
      <c r="A7" s="43">
        <v>0</v>
      </c>
      <c r="B7" s="44">
        <v>100000</v>
      </c>
      <c r="C7" s="45"/>
      <c r="D7" s="45"/>
      <c r="E7" s="45"/>
      <c r="F7" s="46"/>
      <c r="G7" s="47">
        <v>1</v>
      </c>
      <c r="H7" s="48">
        <f>B7*G7</f>
        <v>100000</v>
      </c>
      <c r="I7" s="38"/>
      <c r="J7" s="15"/>
      <c r="K7" s="16"/>
      <c r="L7" s="16"/>
      <c r="M7" s="49"/>
    </row>
    <row r="8" spans="1:13" s="17" customFormat="1" ht="18" customHeight="1" x14ac:dyDescent="0.2">
      <c r="A8" s="50">
        <v>1</v>
      </c>
      <c r="B8" s="51">
        <f t="shared" ref="B8:B71" si="0">B7-D8</f>
        <v>99565.29051597412</v>
      </c>
      <c r="C8" s="52">
        <f>B7*$C$4</f>
        <v>1000</v>
      </c>
      <c r="D8" s="63">
        <f>E8-C8</f>
        <v>434.70948402587351</v>
      </c>
      <c r="E8" s="62">
        <f>-PMT($C$4,$C$5,$B$7,)</f>
        <v>1434.7094840258735</v>
      </c>
      <c r="F8" s="54">
        <f>H2</f>
        <v>0.01</v>
      </c>
      <c r="G8" s="47">
        <f>G7*(1+F8)</f>
        <v>1.01</v>
      </c>
      <c r="H8" s="48">
        <f>B8*G8</f>
        <v>100560.94342113387</v>
      </c>
      <c r="I8" s="55">
        <f>E8*G8</f>
        <v>1449.0565788661322</v>
      </c>
      <c r="J8" s="15"/>
      <c r="K8" s="16"/>
      <c r="L8" s="16"/>
      <c r="M8" s="49"/>
    </row>
    <row r="9" spans="1:13" s="17" customFormat="1" ht="18" customHeight="1" x14ac:dyDescent="0.2">
      <c r="A9" s="50">
        <v>2</v>
      </c>
      <c r="B9" s="51">
        <f>B8-D9</f>
        <v>99126.233937107987</v>
      </c>
      <c r="C9" s="52">
        <f>B8*$C$4</f>
        <v>995.65290515974118</v>
      </c>
      <c r="D9" s="52">
        <f t="shared" ref="D9:D72" si="1">E9-C9</f>
        <v>439.05657886613233</v>
      </c>
      <c r="E9" s="53">
        <f t="shared" ref="E9:F24" si="2">E8</f>
        <v>1434.7094840258735</v>
      </c>
      <c r="F9" s="56">
        <f t="shared" si="2"/>
        <v>0.01</v>
      </c>
      <c r="G9" s="47">
        <f t="shared" ref="G9:G72" si="3">G8*(1+F9)</f>
        <v>1.0201</v>
      </c>
      <c r="H9" s="48">
        <f t="shared" ref="H9:H72" si="4">B9*G9</f>
        <v>101118.67123924386</v>
      </c>
      <c r="I9" s="55">
        <f t="shared" ref="I9:I72" si="5">E9*G9</f>
        <v>1463.5471446547936</v>
      </c>
      <c r="J9" s="15"/>
      <c r="K9" s="16"/>
      <c r="L9" s="16"/>
    </row>
    <row r="10" spans="1:13" s="17" customFormat="1" ht="18" customHeight="1" x14ac:dyDescent="0.2">
      <c r="A10" s="50">
        <v>3</v>
      </c>
      <c r="B10" s="51">
        <f t="shared" si="0"/>
        <v>98682.786792453189</v>
      </c>
      <c r="C10" s="52">
        <f t="shared" ref="C10:C72" si="6">B9*$C$4</f>
        <v>991.26233937107986</v>
      </c>
      <c r="D10" s="52">
        <f t="shared" si="1"/>
        <v>443.44714465479365</v>
      </c>
      <c r="E10" s="53">
        <f t="shared" si="2"/>
        <v>1434.7094840258735</v>
      </c>
      <c r="F10" s="56">
        <f t="shared" si="2"/>
        <v>0.01</v>
      </c>
      <c r="G10" s="47">
        <f t="shared" si="3"/>
        <v>1.0303009999999999</v>
      </c>
      <c r="H10" s="48">
        <f t="shared" si="4"/>
        <v>101672.97391505131</v>
      </c>
      <c r="I10" s="55">
        <f t="shared" si="5"/>
        <v>1478.1826161013414</v>
      </c>
      <c r="J10" s="15"/>
      <c r="K10" s="16"/>
      <c r="L10" s="16"/>
    </row>
    <row r="11" spans="1:13" s="17" customFormat="1" ht="18" customHeight="1" x14ac:dyDescent="0.2">
      <c r="A11" s="50">
        <v>4</v>
      </c>
      <c r="B11" s="51">
        <f t="shared" si="0"/>
        <v>98234.905176351851</v>
      </c>
      <c r="C11" s="52">
        <f t="shared" si="6"/>
        <v>986.82786792453192</v>
      </c>
      <c r="D11" s="52">
        <f t="shared" si="1"/>
        <v>447.88161610134159</v>
      </c>
      <c r="E11" s="53">
        <f t="shared" si="2"/>
        <v>1434.7094840258735</v>
      </c>
      <c r="F11" s="56">
        <f t="shared" si="2"/>
        <v>0.01</v>
      </c>
      <c r="G11" s="47">
        <f t="shared" si="3"/>
        <v>1.04060401</v>
      </c>
      <c r="H11" s="48">
        <f t="shared" si="4"/>
        <v>102223.63624848149</v>
      </c>
      <c r="I11" s="55">
        <f t="shared" si="5"/>
        <v>1492.9644422623549</v>
      </c>
      <c r="J11" s="15"/>
      <c r="K11" s="16"/>
      <c r="L11" s="16"/>
    </row>
    <row r="12" spans="1:13" s="17" customFormat="1" ht="18" customHeight="1" x14ac:dyDescent="0.2">
      <c r="A12" s="50">
        <v>5</v>
      </c>
      <c r="B12" s="51">
        <f t="shared" si="0"/>
        <v>97782.544744089493</v>
      </c>
      <c r="C12" s="52">
        <f t="shared" si="6"/>
        <v>982.34905176351856</v>
      </c>
      <c r="D12" s="52">
        <f t="shared" si="1"/>
        <v>452.36043226235495</v>
      </c>
      <c r="E12" s="53">
        <f t="shared" si="2"/>
        <v>1434.7094840258735</v>
      </c>
      <c r="F12" s="56">
        <f t="shared" si="2"/>
        <v>0.01</v>
      </c>
      <c r="G12" s="47">
        <f t="shared" si="3"/>
        <v>1.0510100500999999</v>
      </c>
      <c r="H12" s="48">
        <f t="shared" si="4"/>
        <v>102770.43725039098</v>
      </c>
      <c r="I12" s="55">
        <f t="shared" si="5"/>
        <v>1507.8940866849784</v>
      </c>
      <c r="J12" s="15"/>
      <c r="K12" s="16"/>
      <c r="L12" s="16"/>
    </row>
    <row r="13" spans="1:13" s="17" customFormat="1" ht="18" customHeight="1" x14ac:dyDescent="0.2">
      <c r="A13" s="50">
        <v>6</v>
      </c>
      <c r="B13" s="51">
        <f t="shared" si="0"/>
        <v>97325.660707504518</v>
      </c>
      <c r="C13" s="52">
        <f t="shared" si="6"/>
        <v>977.825447440895</v>
      </c>
      <c r="D13" s="52">
        <f t="shared" si="1"/>
        <v>456.8840365849785</v>
      </c>
      <c r="E13" s="53">
        <f t="shared" si="2"/>
        <v>1434.7094840258735</v>
      </c>
      <c r="F13" s="56">
        <f t="shared" si="2"/>
        <v>0.01</v>
      </c>
      <c r="G13" s="47">
        <f t="shared" si="3"/>
        <v>1.0615201506009999</v>
      </c>
      <c r="H13" s="48">
        <f t="shared" si="4"/>
        <v>103313.15001157201</v>
      </c>
      <c r="I13" s="55">
        <f t="shared" si="5"/>
        <v>1522.9730275518282</v>
      </c>
      <c r="J13" s="15"/>
      <c r="K13" s="16"/>
      <c r="L13" s="16"/>
    </row>
    <row r="14" spans="1:13" s="17" customFormat="1" ht="18" customHeight="1" x14ac:dyDescent="0.2">
      <c r="A14" s="50">
        <v>7</v>
      </c>
      <c r="B14" s="51">
        <f t="shared" si="0"/>
        <v>96864.207830553685</v>
      </c>
      <c r="C14" s="52">
        <f t="shared" si="6"/>
        <v>973.25660707504517</v>
      </c>
      <c r="D14" s="52">
        <f t="shared" si="1"/>
        <v>461.45287695082834</v>
      </c>
      <c r="E14" s="53">
        <f t="shared" si="2"/>
        <v>1434.7094840258735</v>
      </c>
      <c r="F14" s="56">
        <f t="shared" si="2"/>
        <v>0.01</v>
      </c>
      <c r="G14" s="47">
        <f t="shared" si="3"/>
        <v>1.0721353521070098</v>
      </c>
      <c r="H14" s="48">
        <f t="shared" si="4"/>
        <v>103851.54156897725</v>
      </c>
      <c r="I14" s="55">
        <f t="shared" si="5"/>
        <v>1538.2027578273462</v>
      </c>
      <c r="J14" s="15"/>
      <c r="K14" s="16"/>
      <c r="L14" s="16"/>
    </row>
    <row r="15" spans="1:13" s="17" customFormat="1" ht="18" customHeight="1" x14ac:dyDescent="0.2">
      <c r="A15" s="50">
        <v>8</v>
      </c>
      <c r="B15" s="51">
        <f t="shared" si="0"/>
        <v>96398.140424833342</v>
      </c>
      <c r="C15" s="52">
        <f t="shared" si="6"/>
        <v>968.64207830553687</v>
      </c>
      <c r="D15" s="52">
        <f t="shared" si="1"/>
        <v>466.06740572033664</v>
      </c>
      <c r="E15" s="53">
        <f t="shared" si="2"/>
        <v>1434.7094840258735</v>
      </c>
      <c r="F15" s="56">
        <f t="shared" si="2"/>
        <v>0.01</v>
      </c>
      <c r="G15" s="47">
        <f t="shared" si="3"/>
        <v>1.08285670562808</v>
      </c>
      <c r="H15" s="48">
        <f t="shared" si="4"/>
        <v>104385.37276910807</v>
      </c>
      <c r="I15" s="55">
        <f t="shared" si="5"/>
        <v>1553.5847854056199</v>
      </c>
      <c r="J15" s="15"/>
      <c r="K15" s="16"/>
      <c r="L15" s="16"/>
    </row>
    <row r="16" spans="1:13" s="17" customFormat="1" ht="18" customHeight="1" x14ac:dyDescent="0.2">
      <c r="A16" s="50">
        <v>9</v>
      </c>
      <c r="B16" s="51">
        <f t="shared" si="0"/>
        <v>95927.412345055796</v>
      </c>
      <c r="C16" s="52">
        <f t="shared" si="6"/>
        <v>963.98140424833343</v>
      </c>
      <c r="D16" s="52">
        <f t="shared" si="1"/>
        <v>470.72807977754007</v>
      </c>
      <c r="E16" s="53">
        <f t="shared" si="2"/>
        <v>1434.7094840258735</v>
      </c>
      <c r="F16" s="56">
        <f t="shared" si="2"/>
        <v>0.01</v>
      </c>
      <c r="G16" s="47">
        <f t="shared" si="3"/>
        <v>1.0936852726843609</v>
      </c>
      <c r="H16" s="48">
        <f t="shared" si="4"/>
        <v>104914.39812850747</v>
      </c>
      <c r="I16" s="55">
        <f t="shared" si="5"/>
        <v>1569.1206332596762</v>
      </c>
      <c r="J16" s="15"/>
      <c r="K16" s="16"/>
      <c r="L16" s="16"/>
    </row>
    <row r="17" spans="1:12" s="17" customFormat="1" ht="18" customHeight="1" x14ac:dyDescent="0.2">
      <c r="A17" s="50">
        <v>10</v>
      </c>
      <c r="B17" s="51">
        <f t="shared" si="0"/>
        <v>95451.976984480483</v>
      </c>
      <c r="C17" s="52">
        <f t="shared" si="6"/>
        <v>959.27412345055802</v>
      </c>
      <c r="D17" s="52">
        <f t="shared" si="1"/>
        <v>475.43536057531549</v>
      </c>
      <c r="E17" s="53">
        <f t="shared" si="2"/>
        <v>1434.7094840258735</v>
      </c>
      <c r="F17" s="56">
        <f t="shared" si="2"/>
        <v>0.01</v>
      </c>
      <c r="G17" s="47">
        <f t="shared" si="3"/>
        <v>1.1046221254112045</v>
      </c>
      <c r="H17" s="48">
        <f t="shared" si="4"/>
        <v>105438.36569129821</v>
      </c>
      <c r="I17" s="55">
        <f t="shared" si="5"/>
        <v>1584.8118395922729</v>
      </c>
      <c r="J17" s="15"/>
      <c r="K17" s="16"/>
      <c r="L17" s="16"/>
    </row>
    <row r="18" spans="1:12" s="17" customFormat="1" ht="18" customHeight="1" x14ac:dyDescent="0.2">
      <c r="A18" s="50">
        <v>11</v>
      </c>
      <c r="B18" s="51">
        <f t="shared" si="0"/>
        <v>94971.787270299421</v>
      </c>
      <c r="C18" s="52">
        <f t="shared" si="6"/>
        <v>954.51976984480484</v>
      </c>
      <c r="D18" s="52">
        <f t="shared" si="1"/>
        <v>480.18971418106867</v>
      </c>
      <c r="E18" s="53">
        <f t="shared" si="2"/>
        <v>1434.7094840258735</v>
      </c>
      <c r="F18" s="56">
        <f t="shared" si="2"/>
        <v>0.01</v>
      </c>
      <c r="G18" s="47">
        <f t="shared" si="3"/>
        <v>1.1156683466653166</v>
      </c>
      <c r="H18" s="48">
        <f t="shared" si="4"/>
        <v>105957.01688370512</v>
      </c>
      <c r="I18" s="55">
        <f t="shared" si="5"/>
        <v>1600.6599579881956</v>
      </c>
      <c r="J18" s="15"/>
      <c r="K18" s="16"/>
      <c r="L18" s="16"/>
    </row>
    <row r="19" spans="1:12" s="17" customFormat="1" ht="18" customHeight="1" x14ac:dyDescent="0.2">
      <c r="A19" s="50">
        <v>12</v>
      </c>
      <c r="B19" s="51">
        <f t="shared" si="0"/>
        <v>94486.795658976538</v>
      </c>
      <c r="C19" s="52">
        <f t="shared" si="6"/>
        <v>949.71787270299421</v>
      </c>
      <c r="D19" s="52">
        <f t="shared" si="1"/>
        <v>484.99161132287929</v>
      </c>
      <c r="E19" s="53">
        <f t="shared" si="2"/>
        <v>1434.7094840258735</v>
      </c>
      <c r="F19" s="56">
        <f t="shared" si="2"/>
        <v>0.01</v>
      </c>
      <c r="G19" s="47">
        <f t="shared" si="3"/>
        <v>1.1268250301319698</v>
      </c>
      <c r="H19" s="48">
        <f t="shared" si="4"/>
        <v>106470.0863654995</v>
      </c>
      <c r="I19" s="55">
        <f t="shared" si="5"/>
        <v>1616.6665575680777</v>
      </c>
      <c r="J19" s="15"/>
      <c r="K19" s="16"/>
      <c r="L19" s="16"/>
    </row>
    <row r="20" spans="1:12" s="17" customFormat="1" ht="18" customHeight="1" x14ac:dyDescent="0.2">
      <c r="A20" s="50">
        <v>13</v>
      </c>
      <c r="B20" s="51">
        <f t="shared" si="0"/>
        <v>93996.954131540435</v>
      </c>
      <c r="C20" s="52">
        <f t="shared" si="6"/>
        <v>944.86795658976541</v>
      </c>
      <c r="D20" s="52">
        <f t="shared" si="1"/>
        <v>489.84152743610809</v>
      </c>
      <c r="E20" s="53">
        <f t="shared" si="2"/>
        <v>1434.7094840258735</v>
      </c>
      <c r="F20" s="56">
        <f t="shared" si="2"/>
        <v>0.01</v>
      </c>
      <c r="G20" s="47">
        <f t="shared" si="3"/>
        <v>1.1380932804332895</v>
      </c>
      <c r="H20" s="48">
        <f t="shared" si="4"/>
        <v>106977.3018783023</v>
      </c>
      <c r="I20" s="55">
        <f t="shared" si="5"/>
        <v>1632.8332231437585</v>
      </c>
      <c r="J20" s="15"/>
      <c r="K20" s="16"/>
      <c r="L20" s="16"/>
    </row>
    <row r="21" spans="1:12" s="17" customFormat="1" ht="18" customHeight="1" x14ac:dyDescent="0.2">
      <c r="A21" s="50">
        <v>14</v>
      </c>
      <c r="B21" s="51">
        <f t="shared" si="0"/>
        <v>93502.214188829967</v>
      </c>
      <c r="C21" s="52">
        <f t="shared" si="6"/>
        <v>939.9695413154044</v>
      </c>
      <c r="D21" s="52">
        <f t="shared" si="1"/>
        <v>494.73994271046911</v>
      </c>
      <c r="E21" s="53">
        <f t="shared" si="2"/>
        <v>1434.7094840258735</v>
      </c>
      <c r="F21" s="56">
        <f t="shared" si="2"/>
        <v>0.01</v>
      </c>
      <c r="G21" s="47">
        <f t="shared" si="3"/>
        <v>1.1494742132376223</v>
      </c>
      <c r="H21" s="48">
        <f t="shared" si="4"/>
        <v>107478.38409068098</v>
      </c>
      <c r="I21" s="55">
        <f t="shared" si="5"/>
        <v>1649.161555375196</v>
      </c>
      <c r="J21" s="15"/>
      <c r="K21" s="16"/>
      <c r="L21" s="16"/>
    </row>
    <row r="22" spans="1:12" s="17" customFormat="1" ht="18" customHeight="1" x14ac:dyDescent="0.2">
      <c r="A22" s="50">
        <v>15</v>
      </c>
      <c r="B22" s="51">
        <f t="shared" si="0"/>
        <v>93002.526846692388</v>
      </c>
      <c r="C22" s="52">
        <f t="shared" si="6"/>
        <v>935.02214188829964</v>
      </c>
      <c r="D22" s="52">
        <f t="shared" si="1"/>
        <v>499.68734213757386</v>
      </c>
      <c r="E22" s="53">
        <f t="shared" si="2"/>
        <v>1434.7094840258735</v>
      </c>
      <c r="F22" s="56">
        <f t="shared" si="2"/>
        <v>0.01</v>
      </c>
      <c r="G22" s="47">
        <f t="shared" si="3"/>
        <v>1.1609689553699987</v>
      </c>
      <c r="H22" s="48">
        <f t="shared" si="4"/>
        <v>107973.04643997471</v>
      </c>
      <c r="I22" s="55">
        <f t="shared" si="5"/>
        <v>1665.6531709289482</v>
      </c>
      <c r="J22" s="15"/>
      <c r="K22" s="16"/>
      <c r="L22" s="16"/>
    </row>
    <row r="23" spans="1:12" s="17" customFormat="1" ht="18" customHeight="1" x14ac:dyDescent="0.2">
      <c r="A23" s="50">
        <v>16</v>
      </c>
      <c r="B23" s="51">
        <f t="shared" si="0"/>
        <v>92497.842631133433</v>
      </c>
      <c r="C23" s="52">
        <f t="shared" si="6"/>
        <v>930.02526846692388</v>
      </c>
      <c r="D23" s="52">
        <f t="shared" si="1"/>
        <v>504.68421555894963</v>
      </c>
      <c r="E23" s="53">
        <f t="shared" si="2"/>
        <v>1434.7094840258735</v>
      </c>
      <c r="F23" s="56">
        <f t="shared" si="2"/>
        <v>0.01</v>
      </c>
      <c r="G23" s="47">
        <f t="shared" si="3"/>
        <v>1.1725786449236986</v>
      </c>
      <c r="H23" s="48">
        <f t="shared" si="4"/>
        <v>108460.99497077995</v>
      </c>
      <c r="I23" s="55">
        <f t="shared" si="5"/>
        <v>1682.3097026382375</v>
      </c>
      <c r="J23" s="15"/>
      <c r="K23" s="16"/>
      <c r="L23" s="16"/>
    </row>
    <row r="24" spans="1:12" s="17" customFormat="1" ht="18" customHeight="1" x14ac:dyDescent="0.2">
      <c r="A24" s="50">
        <v>17</v>
      </c>
      <c r="B24" s="51">
        <f t="shared" si="0"/>
        <v>91988.111573418893</v>
      </c>
      <c r="C24" s="52">
        <f t="shared" si="6"/>
        <v>924.97842631133437</v>
      </c>
      <c r="D24" s="52">
        <f t="shared" si="1"/>
        <v>509.73105771453913</v>
      </c>
      <c r="E24" s="53">
        <f t="shared" si="2"/>
        <v>1434.7094840258735</v>
      </c>
      <c r="F24" s="56">
        <f t="shared" si="2"/>
        <v>0.01</v>
      </c>
      <c r="G24" s="47">
        <f t="shared" si="3"/>
        <v>1.1843044313729356</v>
      </c>
      <c r="H24" s="48">
        <f t="shared" si="4"/>
        <v>108941.92817002803</v>
      </c>
      <c r="I24" s="55">
        <f t="shared" si="5"/>
        <v>1699.1327996646201</v>
      </c>
      <c r="J24" s="15"/>
      <c r="K24" s="16"/>
      <c r="L24" s="16"/>
    </row>
    <row r="25" spans="1:12" s="17" customFormat="1" ht="18" customHeight="1" x14ac:dyDescent="0.2">
      <c r="A25" s="50">
        <v>18</v>
      </c>
      <c r="B25" s="51">
        <f t="shared" si="0"/>
        <v>91473.283205127213</v>
      </c>
      <c r="C25" s="52">
        <f t="shared" si="6"/>
        <v>919.88111573418894</v>
      </c>
      <c r="D25" s="52">
        <f t="shared" si="1"/>
        <v>514.82836829168457</v>
      </c>
      <c r="E25" s="53">
        <f t="shared" ref="E25:F40" si="7">E24</f>
        <v>1434.7094840258735</v>
      </c>
      <c r="F25" s="56">
        <f t="shared" si="7"/>
        <v>0.01</v>
      </c>
      <c r="G25" s="47">
        <f t="shared" si="3"/>
        <v>1.196147475686665</v>
      </c>
      <c r="H25" s="48">
        <f t="shared" si="4"/>
        <v>109415.53679858433</v>
      </c>
      <c r="I25" s="55">
        <f t="shared" si="5"/>
        <v>1716.1241276612664</v>
      </c>
      <c r="J25" s="15"/>
      <c r="K25" s="16"/>
      <c r="L25" s="16"/>
    </row>
    <row r="26" spans="1:12" s="17" customFormat="1" ht="18" customHeight="1" x14ac:dyDescent="0.2">
      <c r="A26" s="50">
        <v>19</v>
      </c>
      <c r="B26" s="51">
        <f t="shared" si="0"/>
        <v>90953.306553152608</v>
      </c>
      <c r="C26" s="52">
        <f t="shared" si="6"/>
        <v>914.73283205127211</v>
      </c>
      <c r="D26" s="52">
        <f t="shared" si="1"/>
        <v>519.9766519746014</v>
      </c>
      <c r="E26" s="53">
        <f t="shared" si="7"/>
        <v>1434.7094840258735</v>
      </c>
      <c r="F26" s="56">
        <f t="shared" si="7"/>
        <v>0.01</v>
      </c>
      <c r="G26" s="47">
        <f t="shared" si="3"/>
        <v>1.2081089504435316</v>
      </c>
      <c r="H26" s="48">
        <f t="shared" si="4"/>
        <v>109881.50371929798</v>
      </c>
      <c r="I26" s="55">
        <f t="shared" si="5"/>
        <v>1733.2853689378787</v>
      </c>
      <c r="J26" s="15"/>
      <c r="K26" s="16"/>
      <c r="L26" s="16"/>
    </row>
    <row r="27" spans="1:12" s="17" customFormat="1" ht="18" customHeight="1" x14ac:dyDescent="0.2">
      <c r="A27" s="50">
        <v>20</v>
      </c>
      <c r="B27" s="51">
        <f t="shared" si="0"/>
        <v>90428.130134658262</v>
      </c>
      <c r="C27" s="52">
        <f t="shared" si="6"/>
        <v>909.53306553152606</v>
      </c>
      <c r="D27" s="52">
        <f t="shared" si="1"/>
        <v>525.17641849434744</v>
      </c>
      <c r="E27" s="53">
        <f t="shared" si="7"/>
        <v>1434.7094840258735</v>
      </c>
      <c r="F27" s="56">
        <f t="shared" si="7"/>
        <v>0.01</v>
      </c>
      <c r="G27" s="47">
        <f t="shared" si="3"/>
        <v>1.220190039947967</v>
      </c>
      <c r="H27" s="48">
        <f t="shared" si="4"/>
        <v>110339.50372142863</v>
      </c>
      <c r="I27" s="55">
        <f t="shared" si="5"/>
        <v>1750.6182226272579</v>
      </c>
      <c r="J27" s="15"/>
      <c r="K27" s="16"/>
      <c r="L27" s="16"/>
    </row>
    <row r="28" spans="1:12" s="17" customFormat="1" ht="18" customHeight="1" x14ac:dyDescent="0.2">
      <c r="A28" s="50">
        <v>21</v>
      </c>
      <c r="B28" s="51">
        <f t="shared" si="0"/>
        <v>89897.701951978976</v>
      </c>
      <c r="C28" s="52">
        <f t="shared" si="6"/>
        <v>904.28130134658261</v>
      </c>
      <c r="D28" s="52">
        <f t="shared" si="1"/>
        <v>530.4281826792909</v>
      </c>
      <c r="E28" s="53">
        <f t="shared" si="7"/>
        <v>1434.7094840258735</v>
      </c>
      <c r="F28" s="56">
        <f t="shared" si="7"/>
        <v>0.01</v>
      </c>
      <c r="G28" s="47">
        <f t="shared" si="3"/>
        <v>1.2323919403474468</v>
      </c>
      <c r="H28" s="48">
        <f t="shared" si="4"/>
        <v>110789.20334137583</v>
      </c>
      <c r="I28" s="55">
        <f t="shared" si="5"/>
        <v>1768.1244048535305</v>
      </c>
      <c r="J28" s="15"/>
      <c r="K28" s="16"/>
      <c r="L28" s="16"/>
    </row>
    <row r="29" spans="1:12" s="17" customFormat="1" ht="18" customHeight="1" x14ac:dyDescent="0.2">
      <c r="A29" s="50">
        <v>22</v>
      </c>
      <c r="B29" s="51">
        <f t="shared" si="0"/>
        <v>89361.969487472888</v>
      </c>
      <c r="C29" s="52">
        <f t="shared" si="6"/>
        <v>898.97701951978979</v>
      </c>
      <c r="D29" s="52">
        <f t="shared" si="1"/>
        <v>535.73246450608372</v>
      </c>
      <c r="E29" s="53">
        <f t="shared" si="7"/>
        <v>1434.7094840258735</v>
      </c>
      <c r="F29" s="56">
        <f t="shared" si="7"/>
        <v>0.01</v>
      </c>
      <c r="G29" s="47">
        <f t="shared" si="3"/>
        <v>1.2447158597509214</v>
      </c>
      <c r="H29" s="48">
        <f t="shared" si="4"/>
        <v>111230.26067963542</v>
      </c>
      <c r="I29" s="55">
        <f t="shared" si="5"/>
        <v>1785.805648902066</v>
      </c>
      <c r="J29" s="15"/>
      <c r="K29" s="16"/>
      <c r="L29" s="16"/>
    </row>
    <row r="30" spans="1:12" s="17" customFormat="1" ht="18" customHeight="1" x14ac:dyDescent="0.2">
      <c r="A30" s="50">
        <v>23</v>
      </c>
      <c r="B30" s="51">
        <f t="shared" si="0"/>
        <v>88820.879698321747</v>
      </c>
      <c r="C30" s="52">
        <f t="shared" si="6"/>
        <v>893.61969487472891</v>
      </c>
      <c r="D30" s="52">
        <f t="shared" si="1"/>
        <v>541.0897891511446</v>
      </c>
      <c r="E30" s="53">
        <f t="shared" si="7"/>
        <v>1434.7094840258735</v>
      </c>
      <c r="F30" s="56">
        <f t="shared" si="7"/>
        <v>0.01</v>
      </c>
      <c r="G30" s="47">
        <f t="shared" si="3"/>
        <v>1.2571630183484306</v>
      </c>
      <c r="H30" s="48">
        <f t="shared" si="4"/>
        <v>111662.325213905</v>
      </c>
      <c r="I30" s="55">
        <f t="shared" si="5"/>
        <v>1803.6637053910865</v>
      </c>
      <c r="J30" s="15"/>
      <c r="K30" s="16"/>
      <c r="L30" s="16"/>
    </row>
    <row r="31" spans="1:12" s="17" customFormat="1" ht="18" customHeight="1" x14ac:dyDescent="0.2">
      <c r="A31" s="50">
        <v>24</v>
      </c>
      <c r="B31" s="51">
        <f t="shared" si="0"/>
        <v>88274.379011279088</v>
      </c>
      <c r="C31" s="52">
        <f t="shared" si="6"/>
        <v>888.20879698321744</v>
      </c>
      <c r="D31" s="52">
        <f t="shared" si="1"/>
        <v>546.50068704265607</v>
      </c>
      <c r="E31" s="53">
        <f t="shared" si="7"/>
        <v>1434.7094840258735</v>
      </c>
      <c r="F31" s="56">
        <f t="shared" si="7"/>
        <v>0.01</v>
      </c>
      <c r="G31" s="47">
        <f t="shared" si="3"/>
        <v>1.269734648531915</v>
      </c>
      <c r="H31" s="48">
        <f t="shared" si="4"/>
        <v>112085.0376082595</v>
      </c>
      <c r="I31" s="55">
        <f t="shared" si="5"/>
        <v>1821.7003424449977</v>
      </c>
      <c r="J31" s="15"/>
      <c r="K31" s="16"/>
      <c r="L31" s="16"/>
    </row>
    <row r="32" spans="1:12" s="17" customFormat="1" ht="18" customHeight="1" x14ac:dyDescent="0.2">
      <c r="A32" s="50">
        <v>25</v>
      </c>
      <c r="B32" s="51">
        <f t="shared" si="0"/>
        <v>87722.413317366008</v>
      </c>
      <c r="C32" s="52">
        <f t="shared" si="6"/>
        <v>882.74379011279086</v>
      </c>
      <c r="D32" s="52">
        <f t="shared" si="1"/>
        <v>551.96569391308265</v>
      </c>
      <c r="E32" s="53">
        <f t="shared" si="7"/>
        <v>1434.7094840258735</v>
      </c>
      <c r="F32" s="56">
        <f t="shared" si="7"/>
        <v>0.01</v>
      </c>
      <c r="G32" s="47">
        <f t="shared" si="3"/>
        <v>1.282431995017234</v>
      </c>
      <c r="H32" s="48">
        <f t="shared" si="4"/>
        <v>112498.02951831606</v>
      </c>
      <c r="I32" s="55">
        <f t="shared" si="5"/>
        <v>1839.9173458694474</v>
      </c>
      <c r="J32" s="15"/>
      <c r="K32" s="16"/>
      <c r="L32" s="16"/>
    </row>
    <row r="33" spans="1:12" s="17" customFormat="1" ht="18" customHeight="1" x14ac:dyDescent="0.2">
      <c r="A33" s="50">
        <v>26</v>
      </c>
      <c r="B33" s="51">
        <f t="shared" si="0"/>
        <v>87164.927966513802</v>
      </c>
      <c r="C33" s="52">
        <f t="shared" si="6"/>
        <v>877.22413317366011</v>
      </c>
      <c r="D33" s="52">
        <f t="shared" si="1"/>
        <v>557.4853508522134</v>
      </c>
      <c r="E33" s="53">
        <f t="shared" si="7"/>
        <v>1434.7094840258735</v>
      </c>
      <c r="F33" s="56">
        <f t="shared" si="7"/>
        <v>0.01</v>
      </c>
      <c r="G33" s="47">
        <f t="shared" si="3"/>
        <v>1.2952563149674063</v>
      </c>
      <c r="H33" s="48">
        <f t="shared" si="4"/>
        <v>112900.92339230608</v>
      </c>
      <c r="I33" s="55">
        <f t="shared" si="5"/>
        <v>1858.3165193281418</v>
      </c>
      <c r="J33" s="15"/>
      <c r="K33" s="16"/>
      <c r="L33" s="16"/>
    </row>
    <row r="34" spans="1:12" s="17" customFormat="1" ht="18" customHeight="1" x14ac:dyDescent="0.2">
      <c r="A34" s="50">
        <v>27</v>
      </c>
      <c r="B34" s="51">
        <f t="shared" si="0"/>
        <v>86601.867762153066</v>
      </c>
      <c r="C34" s="52">
        <f t="shared" si="6"/>
        <v>871.64927966513801</v>
      </c>
      <c r="D34" s="52">
        <f t="shared" si="1"/>
        <v>563.0602043607355</v>
      </c>
      <c r="E34" s="53">
        <f t="shared" si="7"/>
        <v>1434.7094840258735</v>
      </c>
      <c r="F34" s="56">
        <f t="shared" si="7"/>
        <v>0.01</v>
      </c>
      <c r="G34" s="47">
        <f t="shared" si="3"/>
        <v>1.3082088781170804</v>
      </c>
      <c r="H34" s="48">
        <f t="shared" si="4"/>
        <v>113293.33226797002</v>
      </c>
      <c r="I34" s="55">
        <f t="shared" si="5"/>
        <v>1876.8996845214233</v>
      </c>
      <c r="J34" s="15"/>
      <c r="K34" s="16"/>
      <c r="L34" s="16"/>
    </row>
    <row r="35" spans="1:12" s="17" customFormat="1" ht="18" customHeight="1" x14ac:dyDescent="0.2">
      <c r="A35" s="50">
        <v>28</v>
      </c>
      <c r="B35" s="51">
        <f t="shared" si="0"/>
        <v>86033.176955748728</v>
      </c>
      <c r="C35" s="52">
        <f t="shared" si="6"/>
        <v>866.01867762153063</v>
      </c>
      <c r="D35" s="52">
        <f t="shared" si="1"/>
        <v>568.69080640434288</v>
      </c>
      <c r="E35" s="53">
        <f t="shared" si="7"/>
        <v>1434.7094840258735</v>
      </c>
      <c r="F35" s="56">
        <f t="shared" si="7"/>
        <v>0.01</v>
      </c>
      <c r="G35" s="47">
        <f t="shared" si="3"/>
        <v>1.3212909668982513</v>
      </c>
      <c r="H35" s="48">
        <f t="shared" si="4"/>
        <v>113674.85956518959</v>
      </c>
      <c r="I35" s="55">
        <f t="shared" si="5"/>
        <v>1895.6686813666377</v>
      </c>
      <c r="J35" s="15"/>
      <c r="K35" s="16"/>
      <c r="L35" s="16"/>
    </row>
    <row r="36" spans="1:12" s="17" customFormat="1" ht="18" customHeight="1" x14ac:dyDescent="0.2">
      <c r="A36" s="50">
        <v>29</v>
      </c>
      <c r="B36" s="51">
        <f t="shared" si="0"/>
        <v>85458.799241280343</v>
      </c>
      <c r="C36" s="52">
        <f t="shared" si="6"/>
        <v>860.33176955748729</v>
      </c>
      <c r="D36" s="52">
        <f t="shared" si="1"/>
        <v>574.37771446838622</v>
      </c>
      <c r="E36" s="53">
        <f t="shared" si="7"/>
        <v>1434.7094840258735</v>
      </c>
      <c r="F36" s="56">
        <f t="shared" si="7"/>
        <v>0.01</v>
      </c>
      <c r="G36" s="47">
        <f t="shared" si="3"/>
        <v>1.3345038765672339</v>
      </c>
      <c r="H36" s="48">
        <f t="shared" si="4"/>
        <v>114045.09887426961</v>
      </c>
      <c r="I36" s="55">
        <f t="shared" si="5"/>
        <v>1914.6253681803041</v>
      </c>
      <c r="J36" s="15"/>
      <c r="K36" s="16"/>
      <c r="L36" s="16"/>
    </row>
    <row r="37" spans="1:12" s="17" customFormat="1" ht="18" customHeight="1" x14ac:dyDescent="0.2">
      <c r="A37" s="50">
        <v>30</v>
      </c>
      <c r="B37" s="51">
        <f t="shared" si="0"/>
        <v>84878.677749667273</v>
      </c>
      <c r="C37" s="52">
        <f t="shared" si="6"/>
        <v>854.58799241280349</v>
      </c>
      <c r="D37" s="52">
        <f t="shared" si="1"/>
        <v>580.12149161307002</v>
      </c>
      <c r="E37" s="53">
        <f t="shared" si="7"/>
        <v>1434.7094840258735</v>
      </c>
      <c r="F37" s="56">
        <f t="shared" si="7"/>
        <v>0.01</v>
      </c>
      <c r="G37" s="47">
        <f t="shared" si="3"/>
        <v>1.3478489153329063</v>
      </c>
      <c r="H37" s="48">
        <f t="shared" si="4"/>
        <v>114403.63373978031</v>
      </c>
      <c r="I37" s="55">
        <f t="shared" si="5"/>
        <v>1933.7716218621072</v>
      </c>
      <c r="J37" s="15"/>
      <c r="K37" s="16"/>
      <c r="L37" s="16"/>
    </row>
    <row r="38" spans="1:12" s="17" customFormat="1" ht="18" customHeight="1" x14ac:dyDescent="0.2">
      <c r="A38" s="50">
        <v>31</v>
      </c>
      <c r="B38" s="51">
        <f t="shared" si="0"/>
        <v>84292.755043138066</v>
      </c>
      <c r="C38" s="52">
        <f t="shared" si="6"/>
        <v>848.7867774966727</v>
      </c>
      <c r="D38" s="52">
        <f t="shared" si="1"/>
        <v>585.92270652920081</v>
      </c>
      <c r="E38" s="53">
        <f t="shared" si="7"/>
        <v>1434.7094840258735</v>
      </c>
      <c r="F38" s="56">
        <f t="shared" si="7"/>
        <v>0.01</v>
      </c>
      <c r="G38" s="47">
        <f t="shared" si="3"/>
        <v>1.3613274044862353</v>
      </c>
      <c r="H38" s="48">
        <f t="shared" si="4"/>
        <v>114750.03743986916</v>
      </c>
      <c r="I38" s="55">
        <f t="shared" si="5"/>
        <v>1953.1093380807283</v>
      </c>
      <c r="J38" s="15"/>
      <c r="K38" s="16"/>
      <c r="L38" s="16"/>
    </row>
    <row r="39" spans="1:12" s="17" customFormat="1" ht="18" customHeight="1" x14ac:dyDescent="0.2">
      <c r="A39" s="50">
        <v>32</v>
      </c>
      <c r="B39" s="51">
        <f t="shared" si="0"/>
        <v>83700.973109543571</v>
      </c>
      <c r="C39" s="52">
        <f t="shared" si="6"/>
        <v>842.92755043138072</v>
      </c>
      <c r="D39" s="52">
        <f t="shared" si="1"/>
        <v>591.78193359449278</v>
      </c>
      <c r="E39" s="53">
        <f t="shared" si="7"/>
        <v>1434.7094840258735</v>
      </c>
      <c r="F39" s="56">
        <f t="shared" si="7"/>
        <v>0.01</v>
      </c>
      <c r="G39" s="47">
        <f t="shared" si="3"/>
        <v>1.3749406785310978</v>
      </c>
      <c r="H39" s="48">
        <f t="shared" si="4"/>
        <v>115083.872760949</v>
      </c>
      <c r="I39" s="55">
        <f t="shared" si="5"/>
        <v>1972.6404314615359</v>
      </c>
      <c r="J39" s="15"/>
      <c r="K39" s="16"/>
      <c r="L39" s="16"/>
    </row>
    <row r="40" spans="1:12" s="17" customFormat="1" ht="18" customHeight="1" x14ac:dyDescent="0.2">
      <c r="A40" s="50">
        <v>33</v>
      </c>
      <c r="B40" s="51">
        <f t="shared" si="0"/>
        <v>83103.273356613136</v>
      </c>
      <c r="C40" s="52">
        <f t="shared" si="6"/>
        <v>837.00973109543577</v>
      </c>
      <c r="D40" s="52">
        <f t="shared" si="1"/>
        <v>597.69975293043774</v>
      </c>
      <c r="E40" s="53">
        <f t="shared" si="7"/>
        <v>1434.7094840258735</v>
      </c>
      <c r="F40" s="56">
        <f t="shared" si="7"/>
        <v>0.01</v>
      </c>
      <c r="G40" s="47">
        <f t="shared" si="3"/>
        <v>1.3886900853164088</v>
      </c>
      <c r="H40" s="48">
        <f t="shared" si="4"/>
        <v>115404.69176766794</v>
      </c>
      <c r="I40" s="55">
        <f t="shared" si="5"/>
        <v>1992.3668357761512</v>
      </c>
      <c r="J40" s="15"/>
      <c r="K40" s="16"/>
      <c r="L40" s="16"/>
    </row>
    <row r="41" spans="1:12" s="17" customFormat="1" ht="18" customHeight="1" x14ac:dyDescent="0.2">
      <c r="A41" s="50">
        <v>34</v>
      </c>
      <c r="B41" s="51">
        <f t="shared" si="0"/>
        <v>82499.596606153398</v>
      </c>
      <c r="C41" s="52">
        <f t="shared" si="6"/>
        <v>831.03273356613136</v>
      </c>
      <c r="D41" s="52">
        <f t="shared" si="1"/>
        <v>603.67675045974215</v>
      </c>
      <c r="E41" s="53">
        <f t="shared" ref="E41:F56" si="8">E40</f>
        <v>1434.7094840258735</v>
      </c>
      <c r="F41" s="56">
        <f t="shared" si="8"/>
        <v>0.01</v>
      </c>
      <c r="G41" s="47">
        <f t="shared" si="3"/>
        <v>1.4025769861695729</v>
      </c>
      <c r="H41" s="48">
        <f t="shared" si="4"/>
        <v>115712.03556806417</v>
      </c>
      <c r="I41" s="55">
        <f t="shared" si="5"/>
        <v>2012.2905041339127</v>
      </c>
      <c r="J41" s="15"/>
      <c r="K41" s="16"/>
      <c r="L41" s="16"/>
    </row>
    <row r="42" spans="1:12" s="17" customFormat="1" ht="18" customHeight="1" x14ac:dyDescent="0.2">
      <c r="A42" s="50">
        <v>35</v>
      </c>
      <c r="B42" s="51">
        <f t="shared" si="0"/>
        <v>81889.883088189061</v>
      </c>
      <c r="C42" s="52">
        <f t="shared" si="6"/>
        <v>824.99596606153398</v>
      </c>
      <c r="D42" s="52">
        <f t="shared" si="1"/>
        <v>609.71351796433953</v>
      </c>
      <c r="E42" s="53">
        <f t="shared" si="8"/>
        <v>1434.7094840258735</v>
      </c>
      <c r="F42" s="56">
        <f t="shared" si="8"/>
        <v>0.01</v>
      </c>
      <c r="G42" s="47">
        <f t="shared" si="3"/>
        <v>1.4166027560312686</v>
      </c>
      <c r="H42" s="48">
        <f t="shared" si="4"/>
        <v>116005.434073807</v>
      </c>
      <c r="I42" s="55">
        <f t="shared" si="5"/>
        <v>2032.4134091752517</v>
      </c>
      <c r="J42" s="15"/>
      <c r="K42" s="16"/>
      <c r="L42" s="16"/>
    </row>
    <row r="43" spans="1:12" s="17" customFormat="1" ht="18" customHeight="1" x14ac:dyDescent="0.2">
      <c r="A43" s="50">
        <v>36</v>
      </c>
      <c r="B43" s="51">
        <f t="shared" si="0"/>
        <v>81274.072435045076</v>
      </c>
      <c r="C43" s="52">
        <f t="shared" si="6"/>
        <v>818.8988308818906</v>
      </c>
      <c r="D43" s="52">
        <f t="shared" si="1"/>
        <v>615.8106531439829</v>
      </c>
      <c r="E43" s="53">
        <f t="shared" si="8"/>
        <v>1434.7094840258735</v>
      </c>
      <c r="F43" s="56">
        <f t="shared" si="8"/>
        <v>0.01</v>
      </c>
      <c r="G43" s="47">
        <f t="shared" si="3"/>
        <v>1.4307687835915812</v>
      </c>
      <c r="H43" s="48">
        <f t="shared" si="4"/>
        <v>116284.4057554235</v>
      </c>
      <c r="I43" s="55">
        <f t="shared" si="5"/>
        <v>2052.7375432670042</v>
      </c>
      <c r="J43" s="15"/>
      <c r="K43" s="16"/>
      <c r="L43" s="16"/>
    </row>
    <row r="44" spans="1:12" s="17" customFormat="1" ht="18" customHeight="1" x14ac:dyDescent="0.2">
      <c r="A44" s="50">
        <v>37</v>
      </c>
      <c r="B44" s="51">
        <f t="shared" si="0"/>
        <v>80652.103675369654</v>
      </c>
      <c r="C44" s="52">
        <f t="shared" si="6"/>
        <v>812.74072435045082</v>
      </c>
      <c r="D44" s="52">
        <f t="shared" si="1"/>
        <v>621.96875967542269</v>
      </c>
      <c r="E44" s="53">
        <f t="shared" si="8"/>
        <v>1434.7094840258735</v>
      </c>
      <c r="F44" s="56">
        <f t="shared" si="8"/>
        <v>0.01</v>
      </c>
      <c r="G44" s="47">
        <f t="shared" si="3"/>
        <v>1.4450764714274971</v>
      </c>
      <c r="H44" s="48">
        <f t="shared" si="4"/>
        <v>116548.45739240784</v>
      </c>
      <c r="I44" s="55">
        <f t="shared" si="5"/>
        <v>2073.2649186996741</v>
      </c>
      <c r="J44" s="15"/>
      <c r="K44" s="16"/>
      <c r="L44" s="16"/>
    </row>
    <row r="45" spans="1:12" s="17" customFormat="1" ht="18" customHeight="1" x14ac:dyDescent="0.2">
      <c r="A45" s="50">
        <v>38</v>
      </c>
      <c r="B45" s="51">
        <f t="shared" si="0"/>
        <v>80023.915228097481</v>
      </c>
      <c r="C45" s="52">
        <f t="shared" si="6"/>
        <v>806.52103675369654</v>
      </c>
      <c r="D45" s="52">
        <f t="shared" si="1"/>
        <v>628.18844727217697</v>
      </c>
      <c r="E45" s="53">
        <f t="shared" si="8"/>
        <v>1434.7094840258735</v>
      </c>
      <c r="F45" s="56">
        <f t="shared" si="8"/>
        <v>0.01</v>
      </c>
      <c r="G45" s="47">
        <f t="shared" si="3"/>
        <v>1.4595272361417722</v>
      </c>
      <c r="H45" s="48">
        <f t="shared" si="4"/>
        <v>116797.08381810859</v>
      </c>
      <c r="I45" s="55">
        <f t="shared" si="5"/>
        <v>2093.9975678866713</v>
      </c>
      <c r="J45" s="15"/>
      <c r="K45" s="16"/>
      <c r="L45" s="16"/>
    </row>
    <row r="46" spans="1:12" s="17" customFormat="1" ht="18" customHeight="1" x14ac:dyDescent="0.2">
      <c r="A46" s="50">
        <v>39</v>
      </c>
      <c r="B46" s="51">
        <f t="shared" si="0"/>
        <v>79389.444896352579</v>
      </c>
      <c r="C46" s="52">
        <f t="shared" si="6"/>
        <v>800.23915228097485</v>
      </c>
      <c r="D46" s="52">
        <f t="shared" si="1"/>
        <v>634.47033174489866</v>
      </c>
      <c r="E46" s="53">
        <f t="shared" si="8"/>
        <v>1434.7094840258735</v>
      </c>
      <c r="F46" s="56">
        <f t="shared" si="8"/>
        <v>0.01</v>
      </c>
      <c r="G46" s="47">
        <f t="shared" si="3"/>
        <v>1.4741225085031899</v>
      </c>
      <c r="H46" s="48">
        <f t="shared" si="4"/>
        <v>117029.76765928703</v>
      </c>
      <c r="I46" s="55">
        <f t="shared" si="5"/>
        <v>2114.9375435655379</v>
      </c>
      <c r="J46" s="15"/>
      <c r="K46" s="16"/>
      <c r="L46" s="16"/>
    </row>
    <row r="47" spans="1:12" s="17" customFormat="1" ht="18" customHeight="1" x14ac:dyDescent="0.2">
      <c r="A47" s="50">
        <v>40</v>
      </c>
      <c r="B47" s="51">
        <f t="shared" si="0"/>
        <v>78748.629861290232</v>
      </c>
      <c r="C47" s="52">
        <f t="shared" si="6"/>
        <v>793.89444896352586</v>
      </c>
      <c r="D47" s="52">
        <f t="shared" si="1"/>
        <v>640.81503506234765</v>
      </c>
      <c r="E47" s="53">
        <f t="shared" si="8"/>
        <v>1434.7094840258735</v>
      </c>
      <c r="F47" s="56">
        <f t="shared" si="8"/>
        <v>0.01</v>
      </c>
      <c r="G47" s="47">
        <f t="shared" si="3"/>
        <v>1.4888637335882218</v>
      </c>
      <c r="H47" s="48">
        <f t="shared" si="4"/>
        <v>117245.9790702375</v>
      </c>
      <c r="I47" s="55">
        <f t="shared" si="5"/>
        <v>2136.0869190011931</v>
      </c>
      <c r="J47" s="15"/>
      <c r="K47" s="16"/>
      <c r="L47" s="16"/>
    </row>
    <row r="48" spans="1:12" s="17" customFormat="1" ht="18" customHeight="1" x14ac:dyDescent="0.2">
      <c r="A48" s="50">
        <v>41</v>
      </c>
      <c r="B48" s="51">
        <f t="shared" si="0"/>
        <v>78101.406675877268</v>
      </c>
      <c r="C48" s="52">
        <f t="shared" si="6"/>
        <v>787.48629861290237</v>
      </c>
      <c r="D48" s="52">
        <f t="shared" si="1"/>
        <v>647.22318541297113</v>
      </c>
      <c r="E48" s="53">
        <f t="shared" si="8"/>
        <v>1434.7094840258735</v>
      </c>
      <c r="F48" s="56">
        <f t="shared" si="8"/>
        <v>0.01</v>
      </c>
      <c r="G48" s="47">
        <f t="shared" si="3"/>
        <v>1.5037523709241041</v>
      </c>
      <c r="H48" s="48">
        <f t="shared" si="4"/>
        <v>117445.17546135809</v>
      </c>
      <c r="I48" s="55">
        <f t="shared" si="5"/>
        <v>2157.4477881912053</v>
      </c>
      <c r="J48" s="15"/>
      <c r="K48" s="16"/>
      <c r="L48" s="16"/>
    </row>
    <row r="49" spans="1:12" s="17" customFormat="1" ht="18" customHeight="1" x14ac:dyDescent="0.2">
      <c r="A49" s="50">
        <v>42</v>
      </c>
      <c r="B49" s="51">
        <f t="shared" si="0"/>
        <v>77447.711258610172</v>
      </c>
      <c r="C49" s="52">
        <f t="shared" si="6"/>
        <v>781.01406675877274</v>
      </c>
      <c r="D49" s="52">
        <f t="shared" si="1"/>
        <v>653.69541726710077</v>
      </c>
      <c r="E49" s="53">
        <f t="shared" si="8"/>
        <v>1434.7094840258735</v>
      </c>
      <c r="F49" s="56">
        <f t="shared" si="8"/>
        <v>0.01</v>
      </c>
      <c r="G49" s="47">
        <f t="shared" si="3"/>
        <v>1.5187898946333451</v>
      </c>
      <c r="H49" s="48">
        <f t="shared" si="4"/>
        <v>117626.80122205828</v>
      </c>
      <c r="I49" s="55">
        <f t="shared" si="5"/>
        <v>2179.0222660731174</v>
      </c>
      <c r="J49" s="15"/>
      <c r="K49" s="16"/>
      <c r="L49" s="16"/>
    </row>
    <row r="50" spans="1:12" s="17" customFormat="1" ht="18" customHeight="1" x14ac:dyDescent="0.2">
      <c r="A50" s="50">
        <v>43</v>
      </c>
      <c r="B50" s="51">
        <f t="shared" si="0"/>
        <v>76787.478887170393</v>
      </c>
      <c r="C50" s="52">
        <f t="shared" si="6"/>
        <v>774.47711258610173</v>
      </c>
      <c r="D50" s="52">
        <f t="shared" si="1"/>
        <v>660.23237143977178</v>
      </c>
      <c r="E50" s="53">
        <f t="shared" si="8"/>
        <v>1434.7094840258735</v>
      </c>
      <c r="F50" s="56">
        <f t="shared" si="8"/>
        <v>0.01</v>
      </c>
      <c r="G50" s="47">
        <f t="shared" si="3"/>
        <v>1.5339777935796786</v>
      </c>
      <c r="H50" s="48">
        <f t="shared" si="4"/>
        <v>117790.28743788779</v>
      </c>
      <c r="I50" s="55">
        <f t="shared" si="5"/>
        <v>2200.8124887338486</v>
      </c>
      <c r="J50" s="15"/>
      <c r="K50" s="16"/>
      <c r="L50" s="16"/>
    </row>
    <row r="51" spans="1:12" s="17" customFormat="1" ht="18" customHeight="1" x14ac:dyDescent="0.2">
      <c r="A51" s="50">
        <v>44</v>
      </c>
      <c r="B51" s="51">
        <f t="shared" si="0"/>
        <v>76120.644192016218</v>
      </c>
      <c r="C51" s="52">
        <f t="shared" si="6"/>
        <v>767.87478887170391</v>
      </c>
      <c r="D51" s="52">
        <f t="shared" si="1"/>
        <v>666.83469515416959</v>
      </c>
      <c r="E51" s="53">
        <f t="shared" si="8"/>
        <v>1434.7094840258735</v>
      </c>
      <c r="F51" s="56">
        <f t="shared" si="8"/>
        <v>0.01</v>
      </c>
      <c r="G51" s="47">
        <f t="shared" si="3"/>
        <v>1.5493175715154754</v>
      </c>
      <c r="H51" s="48">
        <f t="shared" si="4"/>
        <v>117935.05160176815</v>
      </c>
      <c r="I51" s="55">
        <f t="shared" si="5"/>
        <v>2222.820613621187</v>
      </c>
      <c r="J51" s="15"/>
      <c r="K51" s="16"/>
      <c r="L51" s="16"/>
    </row>
    <row r="52" spans="1:12" s="17" customFormat="1" ht="18" customHeight="1" x14ac:dyDescent="0.2">
      <c r="A52" s="50">
        <v>45</v>
      </c>
      <c r="B52" s="51">
        <f t="shared" si="0"/>
        <v>75447.141149910502</v>
      </c>
      <c r="C52" s="52">
        <f t="shared" si="6"/>
        <v>761.20644192016221</v>
      </c>
      <c r="D52" s="52">
        <f t="shared" si="1"/>
        <v>673.5030421057113</v>
      </c>
      <c r="E52" s="53">
        <f t="shared" si="8"/>
        <v>1434.7094840258735</v>
      </c>
      <c r="F52" s="56">
        <f t="shared" si="8"/>
        <v>0.01</v>
      </c>
      <c r="G52" s="47">
        <f t="shared" si="3"/>
        <v>1.5648107472306303</v>
      </c>
      <c r="H52" s="48">
        <f t="shared" si="4"/>
        <v>118060.49731920629</v>
      </c>
      <c r="I52" s="55">
        <f t="shared" si="5"/>
        <v>2245.0488197573991</v>
      </c>
      <c r="J52" s="15"/>
      <c r="K52" s="16"/>
      <c r="L52" s="16"/>
    </row>
    <row r="53" spans="1:12" s="17" customFormat="1" ht="18" customHeight="1" x14ac:dyDescent="0.2">
      <c r="A53" s="50">
        <v>46</v>
      </c>
      <c r="B53" s="51">
        <f t="shared" si="0"/>
        <v>74766.903077383729</v>
      </c>
      <c r="C53" s="52">
        <f t="shared" si="6"/>
        <v>754.47141149910499</v>
      </c>
      <c r="D53" s="52">
        <f t="shared" si="1"/>
        <v>680.23807252676852</v>
      </c>
      <c r="E53" s="53">
        <f t="shared" si="8"/>
        <v>1434.7094840258735</v>
      </c>
      <c r="F53" s="56">
        <f t="shared" si="8"/>
        <v>0.01</v>
      </c>
      <c r="G53" s="47">
        <f t="shared" si="3"/>
        <v>1.5804588547029366</v>
      </c>
      <c r="H53" s="48">
        <f t="shared" si="4"/>
        <v>118166.01400736735</v>
      </c>
      <c r="I53" s="55">
        <f t="shared" si="5"/>
        <v>2267.4993079549731</v>
      </c>
      <c r="J53" s="15"/>
      <c r="K53" s="16"/>
      <c r="L53" s="16"/>
    </row>
    <row r="54" spans="1:12" s="17" customFormat="1" ht="18" customHeight="1" x14ac:dyDescent="0.2">
      <c r="A54" s="50">
        <v>47</v>
      </c>
      <c r="B54" s="51">
        <f t="shared" si="0"/>
        <v>74079.862624131696</v>
      </c>
      <c r="C54" s="52">
        <f t="shared" si="6"/>
        <v>747.66903077383733</v>
      </c>
      <c r="D54" s="52">
        <f t="shared" si="1"/>
        <v>687.04045325203617</v>
      </c>
      <c r="E54" s="53">
        <f t="shared" si="8"/>
        <v>1434.7094840258735</v>
      </c>
      <c r="F54" s="56">
        <f t="shared" si="8"/>
        <v>0.01</v>
      </c>
      <c r="G54" s="47">
        <f t="shared" si="3"/>
        <v>1.5962634432499661</v>
      </c>
      <c r="H54" s="48">
        <f t="shared" si="4"/>
        <v>118250.97658788093</v>
      </c>
      <c r="I54" s="55">
        <f t="shared" si="5"/>
        <v>2290.1743010345231</v>
      </c>
      <c r="J54" s="15"/>
      <c r="K54" s="16"/>
      <c r="L54" s="16"/>
    </row>
    <row r="55" spans="1:12" s="17" customFormat="1" ht="18" customHeight="1" x14ac:dyDescent="0.2">
      <c r="A55" s="50">
        <v>48</v>
      </c>
      <c r="B55" s="51">
        <f t="shared" si="0"/>
        <v>73385.951766347134</v>
      </c>
      <c r="C55" s="52">
        <f t="shared" si="6"/>
        <v>740.79862624131692</v>
      </c>
      <c r="D55" s="52">
        <f t="shared" si="1"/>
        <v>693.91085778455658</v>
      </c>
      <c r="E55" s="53">
        <f t="shared" si="8"/>
        <v>1434.7094840258735</v>
      </c>
      <c r="F55" s="56">
        <f t="shared" si="8"/>
        <v>0.01</v>
      </c>
      <c r="G55" s="47">
        <f t="shared" si="3"/>
        <v>1.6122260776824657</v>
      </c>
      <c r="H55" s="48">
        <f t="shared" si="4"/>
        <v>118314.74517325246</v>
      </c>
      <c r="I55" s="55">
        <f t="shared" si="5"/>
        <v>2313.0760440448685</v>
      </c>
      <c r="J55" s="15"/>
      <c r="K55" s="16"/>
      <c r="L55" s="16"/>
    </row>
    <row r="56" spans="1:12" s="17" customFormat="1" ht="18" customHeight="1" x14ac:dyDescent="0.2">
      <c r="A56" s="50">
        <v>49</v>
      </c>
      <c r="B56" s="51">
        <f t="shared" si="0"/>
        <v>72685.101799984739</v>
      </c>
      <c r="C56" s="52">
        <f t="shared" si="6"/>
        <v>733.85951766347137</v>
      </c>
      <c r="D56" s="52">
        <f t="shared" si="1"/>
        <v>700.84996636240214</v>
      </c>
      <c r="E56" s="53">
        <f t="shared" si="8"/>
        <v>1434.7094840258735</v>
      </c>
      <c r="F56" s="56">
        <f t="shared" si="8"/>
        <v>0.01</v>
      </c>
      <c r="G56" s="47">
        <f t="shared" si="3"/>
        <v>1.6283483384592905</v>
      </c>
      <c r="H56" s="48">
        <f t="shared" si="4"/>
        <v>118356.66474674953</v>
      </c>
      <c r="I56" s="55">
        <f t="shared" si="5"/>
        <v>2336.2068044853172</v>
      </c>
      <c r="J56" s="15"/>
      <c r="K56" s="16"/>
      <c r="L56" s="16"/>
    </row>
    <row r="57" spans="1:12" s="17" customFormat="1" ht="18" customHeight="1" x14ac:dyDescent="0.2">
      <c r="A57" s="50">
        <v>50</v>
      </c>
      <c r="B57" s="51">
        <f t="shared" si="0"/>
        <v>71977.243333958715</v>
      </c>
      <c r="C57" s="52">
        <f t="shared" si="6"/>
        <v>726.85101799984739</v>
      </c>
      <c r="D57" s="52">
        <f t="shared" si="1"/>
        <v>707.85846602602612</v>
      </c>
      <c r="E57" s="53">
        <f t="shared" ref="E57:F72" si="9">E56</f>
        <v>1434.7094840258735</v>
      </c>
      <c r="F57" s="56">
        <f t="shared" si="9"/>
        <v>0.01</v>
      </c>
      <c r="G57" s="47">
        <f t="shared" si="3"/>
        <v>1.6446318218438833</v>
      </c>
      <c r="H57" s="48">
        <f t="shared" si="4"/>
        <v>118376.06483562903</v>
      </c>
      <c r="I57" s="55">
        <f t="shared" si="5"/>
        <v>2359.5688725301702</v>
      </c>
      <c r="J57" s="15"/>
      <c r="K57" s="16"/>
      <c r="L57" s="16"/>
    </row>
    <row r="58" spans="1:12" s="17" customFormat="1" ht="18" customHeight="1" x14ac:dyDescent="0.2">
      <c r="A58" s="50">
        <v>51</v>
      </c>
      <c r="B58" s="51">
        <f t="shared" si="0"/>
        <v>71262.306283272424</v>
      </c>
      <c r="C58" s="52">
        <f t="shared" si="6"/>
        <v>719.77243333958711</v>
      </c>
      <c r="D58" s="52">
        <f t="shared" si="1"/>
        <v>714.9370506862864</v>
      </c>
      <c r="E58" s="53">
        <f t="shared" si="9"/>
        <v>1434.7094840258735</v>
      </c>
      <c r="F58" s="56">
        <f t="shared" si="9"/>
        <v>0.01</v>
      </c>
      <c r="G58" s="47">
        <f t="shared" si="3"/>
        <v>1.6610781400623222</v>
      </c>
      <c r="H58" s="48">
        <f t="shared" si="4"/>
        <v>118372.25917756969</v>
      </c>
      <c r="I58" s="55">
        <f t="shared" si="5"/>
        <v>2383.1645612554721</v>
      </c>
      <c r="J58" s="15"/>
      <c r="K58" s="16"/>
      <c r="L58" s="16"/>
    </row>
    <row r="59" spans="1:12" s="17" customFormat="1" ht="18" customHeight="1" x14ac:dyDescent="0.2">
      <c r="A59" s="50">
        <v>52</v>
      </c>
      <c r="B59" s="51">
        <f t="shared" si="0"/>
        <v>70540.219862079277</v>
      </c>
      <c r="C59" s="52">
        <f t="shared" si="6"/>
        <v>712.62306283272426</v>
      </c>
      <c r="D59" s="52">
        <f t="shared" si="1"/>
        <v>722.08642119314925</v>
      </c>
      <c r="E59" s="53">
        <f t="shared" si="9"/>
        <v>1434.7094840258735</v>
      </c>
      <c r="F59" s="56">
        <f t="shared" si="9"/>
        <v>0.01</v>
      </c>
      <c r="G59" s="47">
        <f t="shared" si="3"/>
        <v>1.6776889214629456</v>
      </c>
      <c r="H59" s="48">
        <f t="shared" si="4"/>
        <v>118344.54538017084</v>
      </c>
      <c r="I59" s="55">
        <f t="shared" si="5"/>
        <v>2406.996206868027</v>
      </c>
      <c r="J59" s="15"/>
      <c r="K59" s="16"/>
      <c r="L59" s="16"/>
    </row>
    <row r="60" spans="1:12" s="17" customFormat="1" ht="18" customHeight="1" x14ac:dyDescent="0.2">
      <c r="A60" s="50">
        <v>53</v>
      </c>
      <c r="B60" s="51">
        <f t="shared" si="0"/>
        <v>69810.912576674193</v>
      </c>
      <c r="C60" s="52">
        <f t="shared" si="6"/>
        <v>705.40219862079277</v>
      </c>
      <c r="D60" s="52">
        <f t="shared" si="1"/>
        <v>729.30728540508073</v>
      </c>
      <c r="E60" s="53">
        <f t="shared" si="9"/>
        <v>1434.7094840258735</v>
      </c>
      <c r="F60" s="56">
        <f t="shared" si="9"/>
        <v>0.01</v>
      </c>
      <c r="G60" s="47">
        <f t="shared" si="3"/>
        <v>1.694465810677575</v>
      </c>
      <c r="H60" s="48">
        <f t="shared" si="4"/>
        <v>118292.20457337555</v>
      </c>
      <c r="I60" s="55">
        <f t="shared" si="5"/>
        <v>2431.0661689367071</v>
      </c>
      <c r="J60" s="15"/>
      <c r="K60" s="16"/>
      <c r="L60" s="16"/>
    </row>
    <row r="61" spans="1:12" s="17" customFormat="1" ht="18" customHeight="1" x14ac:dyDescent="0.2">
      <c r="A61" s="50">
        <v>54</v>
      </c>
      <c r="B61" s="51">
        <f t="shared" si="0"/>
        <v>69074.312218415056</v>
      </c>
      <c r="C61" s="52">
        <f t="shared" si="6"/>
        <v>698.10912576674195</v>
      </c>
      <c r="D61" s="52">
        <f t="shared" si="1"/>
        <v>736.60035825913155</v>
      </c>
      <c r="E61" s="53">
        <f t="shared" si="9"/>
        <v>1434.7094840258735</v>
      </c>
      <c r="F61" s="56">
        <f t="shared" si="9"/>
        <v>0.01</v>
      </c>
      <c r="G61" s="47">
        <f t="shared" si="3"/>
        <v>1.7114104687843508</v>
      </c>
      <c r="H61" s="48">
        <f t="shared" si="4"/>
        <v>118214.50105467431</v>
      </c>
      <c r="I61" s="55">
        <f t="shared" si="5"/>
        <v>2455.376830626074</v>
      </c>
      <c r="J61" s="15"/>
      <c r="K61" s="16"/>
      <c r="L61" s="16"/>
    </row>
    <row r="62" spans="1:12" s="17" customFormat="1" ht="18" customHeight="1" x14ac:dyDescent="0.2">
      <c r="A62" s="50">
        <v>55</v>
      </c>
      <c r="B62" s="51">
        <f t="shared" si="0"/>
        <v>68330.345856573331</v>
      </c>
      <c r="C62" s="52">
        <f t="shared" si="6"/>
        <v>690.74312218415059</v>
      </c>
      <c r="D62" s="52">
        <f t="shared" si="1"/>
        <v>743.96636184172291</v>
      </c>
      <c r="E62" s="53">
        <f t="shared" si="9"/>
        <v>1434.7094840258735</v>
      </c>
      <c r="F62" s="56">
        <f t="shared" si="9"/>
        <v>0.01</v>
      </c>
      <c r="G62" s="47">
        <f t="shared" si="3"/>
        <v>1.7285245734721943</v>
      </c>
      <c r="H62" s="48">
        <f t="shared" si="4"/>
        <v>118110.68192694095</v>
      </c>
      <c r="I62" s="55">
        <f t="shared" si="5"/>
        <v>2479.9305989323352</v>
      </c>
      <c r="J62" s="15"/>
      <c r="K62" s="16"/>
      <c r="L62" s="16"/>
    </row>
    <row r="63" spans="1:12" s="17" customFormat="1" ht="18" customHeight="1" x14ac:dyDescent="0.2">
      <c r="A63" s="50">
        <v>56</v>
      </c>
      <c r="B63" s="51">
        <f t="shared" si="0"/>
        <v>67578.939831113195</v>
      </c>
      <c r="C63" s="52">
        <f t="shared" si="6"/>
        <v>683.30345856573331</v>
      </c>
      <c r="D63" s="52">
        <f t="shared" si="1"/>
        <v>751.4060254601402</v>
      </c>
      <c r="E63" s="53">
        <f t="shared" si="9"/>
        <v>1434.7094840258735</v>
      </c>
      <c r="F63" s="56">
        <f t="shared" si="9"/>
        <v>0.01</v>
      </c>
      <c r="G63" s="47">
        <f t="shared" si="3"/>
        <v>1.7458098192069162</v>
      </c>
      <c r="H63" s="48">
        <f t="shared" si="4"/>
        <v>117979.9767287508</v>
      </c>
      <c r="I63" s="55">
        <f t="shared" si="5"/>
        <v>2504.7299049216585</v>
      </c>
      <c r="J63" s="15"/>
      <c r="K63" s="16"/>
      <c r="L63" s="16"/>
    </row>
    <row r="64" spans="1:12" s="17" customFormat="1" ht="18" customHeight="1" x14ac:dyDescent="0.2">
      <c r="A64" s="50">
        <v>57</v>
      </c>
      <c r="B64" s="51">
        <f t="shared" si="0"/>
        <v>66820.019745398458</v>
      </c>
      <c r="C64" s="52">
        <f t="shared" si="6"/>
        <v>675.789398311132</v>
      </c>
      <c r="D64" s="52">
        <f t="shared" si="1"/>
        <v>758.9200857147415</v>
      </c>
      <c r="E64" s="53">
        <f t="shared" si="9"/>
        <v>1434.7094840258735</v>
      </c>
      <c r="F64" s="56">
        <f t="shared" si="9"/>
        <v>0.01</v>
      </c>
      <c r="G64" s="47">
        <f t="shared" si="3"/>
        <v>1.7632679173989854</v>
      </c>
      <c r="H64" s="48">
        <f t="shared" si="4"/>
        <v>117821.59705702782</v>
      </c>
      <c r="I64" s="55">
        <f t="shared" si="5"/>
        <v>2529.7772039708748</v>
      </c>
      <c r="J64" s="15"/>
      <c r="K64" s="16"/>
      <c r="L64" s="16"/>
    </row>
    <row r="65" spans="1:12" s="17" customFormat="1" ht="18" customHeight="1" x14ac:dyDescent="0.2">
      <c r="A65" s="50">
        <v>58</v>
      </c>
      <c r="B65" s="51">
        <f t="shared" si="0"/>
        <v>66053.510458826568</v>
      </c>
      <c r="C65" s="52">
        <f t="shared" si="6"/>
        <v>668.20019745398463</v>
      </c>
      <c r="D65" s="52">
        <f t="shared" si="1"/>
        <v>766.50928657188888</v>
      </c>
      <c r="E65" s="53">
        <f t="shared" si="9"/>
        <v>1434.7094840258735</v>
      </c>
      <c r="F65" s="56">
        <f t="shared" si="9"/>
        <v>0.01</v>
      </c>
      <c r="G65" s="47">
        <f t="shared" si="3"/>
        <v>1.7809005965729752</v>
      </c>
      <c r="H65" s="48">
        <f t="shared" si="4"/>
        <v>117634.7361818635</v>
      </c>
      <c r="I65" s="55">
        <f t="shared" si="5"/>
        <v>2555.0749760105837</v>
      </c>
      <c r="J65" s="15"/>
      <c r="K65" s="16"/>
      <c r="L65" s="16"/>
    </row>
    <row r="66" spans="1:12" s="17" customFormat="1" ht="18" customHeight="1" x14ac:dyDescent="0.2">
      <c r="A66" s="50">
        <v>59</v>
      </c>
      <c r="B66" s="51">
        <f t="shared" si="0"/>
        <v>65279.336079388959</v>
      </c>
      <c r="C66" s="52">
        <f t="shared" si="6"/>
        <v>660.53510458826565</v>
      </c>
      <c r="D66" s="52">
        <f t="shared" si="1"/>
        <v>774.17437943760785</v>
      </c>
      <c r="E66" s="53">
        <f t="shared" si="9"/>
        <v>1434.7094840258735</v>
      </c>
      <c r="F66" s="56">
        <f t="shared" si="9"/>
        <v>0.01</v>
      </c>
      <c r="G66" s="47">
        <f t="shared" si="3"/>
        <v>1.798709602538705</v>
      </c>
      <c r="H66" s="48">
        <f t="shared" si="4"/>
        <v>117418.56865334827</v>
      </c>
      <c r="I66" s="55">
        <f t="shared" si="5"/>
        <v>2580.6257257706893</v>
      </c>
      <c r="J66" s="15"/>
      <c r="K66" s="16"/>
      <c r="L66" s="16"/>
    </row>
    <row r="67" spans="1:12" s="17" customFormat="1" ht="18" customHeight="1" x14ac:dyDescent="0.2">
      <c r="A67" s="50">
        <v>60</v>
      </c>
      <c r="B67" s="51">
        <f t="shared" si="0"/>
        <v>64497.419956156977</v>
      </c>
      <c r="C67" s="52">
        <f t="shared" si="6"/>
        <v>652.79336079388963</v>
      </c>
      <c r="D67" s="52">
        <f t="shared" si="1"/>
        <v>781.91612323198387</v>
      </c>
      <c r="E67" s="53">
        <f t="shared" si="9"/>
        <v>1434.7094840258735</v>
      </c>
      <c r="F67" s="56">
        <f t="shared" si="9"/>
        <v>0.01</v>
      </c>
      <c r="G67" s="47">
        <f t="shared" si="3"/>
        <v>1.8166966985640922</v>
      </c>
      <c r="H67" s="48">
        <f t="shared" si="4"/>
        <v>117172.24990025218</v>
      </c>
      <c r="I67" s="55">
        <f t="shared" si="5"/>
        <v>2606.4319830283966</v>
      </c>
      <c r="J67" s="15"/>
      <c r="K67" s="16"/>
      <c r="L67" s="16"/>
    </row>
    <row r="68" spans="1:12" s="17" customFormat="1" ht="18" customHeight="1" x14ac:dyDescent="0.2">
      <c r="A68" s="50">
        <v>61</v>
      </c>
      <c r="B68" s="51">
        <f t="shared" si="0"/>
        <v>63707.684671692674</v>
      </c>
      <c r="C68" s="52">
        <f t="shared" si="6"/>
        <v>644.97419956156978</v>
      </c>
      <c r="D68" s="52">
        <f t="shared" si="1"/>
        <v>789.73528446430373</v>
      </c>
      <c r="E68" s="53">
        <f t="shared" si="9"/>
        <v>1434.7094840258735</v>
      </c>
      <c r="F68" s="56">
        <f t="shared" si="9"/>
        <v>0.01</v>
      </c>
      <c r="G68" s="47">
        <f t="shared" si="3"/>
        <v>1.8348636655497332</v>
      </c>
      <c r="H68" s="48">
        <f t="shared" si="4"/>
        <v>116894.91582038857</v>
      </c>
      <c r="I68" s="55">
        <f t="shared" si="5"/>
        <v>2632.4963028586808</v>
      </c>
      <c r="J68" s="15"/>
      <c r="K68" s="16"/>
      <c r="L68" s="16"/>
    </row>
    <row r="69" spans="1:12" s="17" customFormat="1" ht="18" customHeight="1" x14ac:dyDescent="0.2">
      <c r="A69" s="50">
        <v>62</v>
      </c>
      <c r="B69" s="51">
        <f t="shared" si="0"/>
        <v>62910.052034383727</v>
      </c>
      <c r="C69" s="52">
        <f t="shared" si="6"/>
        <v>637.07684671692675</v>
      </c>
      <c r="D69" s="52">
        <f t="shared" si="1"/>
        <v>797.63263730894676</v>
      </c>
      <c r="E69" s="53">
        <f t="shared" si="9"/>
        <v>1434.7094840258735</v>
      </c>
      <c r="F69" s="56">
        <f t="shared" si="9"/>
        <v>0.01</v>
      </c>
      <c r="G69" s="47">
        <f t="shared" si="3"/>
        <v>1.8532123022052305</v>
      </c>
      <c r="H69" s="48">
        <f t="shared" si="4"/>
        <v>116585.6823624911</v>
      </c>
      <c r="I69" s="55">
        <f t="shared" si="5"/>
        <v>2658.8212658872676</v>
      </c>
      <c r="J69" s="15"/>
      <c r="K69" s="16"/>
      <c r="L69" s="16"/>
    </row>
    <row r="70" spans="1:12" s="17" customFormat="1" ht="18" customHeight="1" x14ac:dyDescent="0.2">
      <c r="A70" s="50">
        <v>63</v>
      </c>
      <c r="B70" s="51">
        <f t="shared" si="0"/>
        <v>62104.443070701687</v>
      </c>
      <c r="C70" s="52">
        <f t="shared" si="6"/>
        <v>629.10052034383727</v>
      </c>
      <c r="D70" s="52">
        <f t="shared" si="1"/>
        <v>805.60896368203623</v>
      </c>
      <c r="E70" s="53">
        <f t="shared" si="9"/>
        <v>1434.7094840258735</v>
      </c>
      <c r="F70" s="56">
        <f t="shared" si="9"/>
        <v>0.01</v>
      </c>
      <c r="G70" s="47">
        <f t="shared" si="3"/>
        <v>1.8717444252272828</v>
      </c>
      <c r="H70" s="48">
        <f t="shared" si="4"/>
        <v>116243.64509943103</v>
      </c>
      <c r="I70" s="55">
        <f t="shared" si="5"/>
        <v>2685.4094785461402</v>
      </c>
      <c r="J70" s="15"/>
      <c r="K70" s="16"/>
      <c r="L70" s="16"/>
    </row>
    <row r="71" spans="1:12" s="17" customFormat="1" ht="18" customHeight="1" x14ac:dyDescent="0.2">
      <c r="A71" s="50">
        <v>64</v>
      </c>
      <c r="B71" s="51">
        <f t="shared" si="0"/>
        <v>61290.778017382829</v>
      </c>
      <c r="C71" s="52">
        <f t="shared" si="6"/>
        <v>621.04443070701689</v>
      </c>
      <c r="D71" s="52">
        <f t="shared" si="1"/>
        <v>813.66505331885662</v>
      </c>
      <c r="E71" s="53">
        <f t="shared" si="9"/>
        <v>1434.7094840258735</v>
      </c>
      <c r="F71" s="56">
        <f t="shared" si="9"/>
        <v>0.01</v>
      </c>
      <c r="G71" s="47">
        <f t="shared" si="3"/>
        <v>1.8904618694795556</v>
      </c>
      <c r="H71" s="48">
        <f t="shared" si="4"/>
        <v>115867.878792598</v>
      </c>
      <c r="I71" s="55">
        <f t="shared" si="5"/>
        <v>2712.2635733316015</v>
      </c>
      <c r="J71" s="15"/>
      <c r="K71" s="16"/>
      <c r="L71" s="16"/>
    </row>
    <row r="72" spans="1:12" s="17" customFormat="1" ht="18" customHeight="1" x14ac:dyDescent="0.2">
      <c r="A72" s="50">
        <v>65</v>
      </c>
      <c r="B72" s="51">
        <f t="shared" ref="B72:B127" si="10">B71-D72</f>
        <v>60468.97631353078</v>
      </c>
      <c r="C72" s="52">
        <f t="shared" si="6"/>
        <v>612.90778017382831</v>
      </c>
      <c r="D72" s="52">
        <f t="shared" si="1"/>
        <v>821.80170385204519</v>
      </c>
      <c r="E72" s="53">
        <f t="shared" si="9"/>
        <v>1434.7094840258735</v>
      </c>
      <c r="F72" s="56">
        <f t="shared" si="9"/>
        <v>0.01</v>
      </c>
      <c r="G72" s="47">
        <f t="shared" si="3"/>
        <v>1.9093664881743513</v>
      </c>
      <c r="H72" s="48">
        <f t="shared" si="4"/>
        <v>115457.4369472643</v>
      </c>
      <c r="I72" s="55">
        <f t="shared" si="5"/>
        <v>2739.3862090649177</v>
      </c>
      <c r="J72" s="15"/>
      <c r="K72" s="16"/>
      <c r="L72" s="16"/>
    </row>
    <row r="73" spans="1:12" s="17" customFormat="1" ht="18" customHeight="1" x14ac:dyDescent="0.2">
      <c r="A73" s="50">
        <v>66</v>
      </c>
      <c r="B73" s="51">
        <f t="shared" si="10"/>
        <v>59638.956592640214</v>
      </c>
      <c r="C73" s="52">
        <f t="shared" ref="C73:C127" si="11">B72*$C$4</f>
        <v>604.68976313530777</v>
      </c>
      <c r="D73" s="52">
        <f t="shared" ref="D73:D127" si="12">E73-C73</f>
        <v>830.01972089056574</v>
      </c>
      <c r="E73" s="53">
        <f t="shared" ref="E73:F88" si="13">E72</f>
        <v>1434.7094840258735</v>
      </c>
      <c r="F73" s="56">
        <f t="shared" si="13"/>
        <v>0.01</v>
      </c>
      <c r="G73" s="47">
        <f t="shared" ref="G73:G127" si="14">G72*(1+F73)</f>
        <v>1.9284601530560948</v>
      </c>
      <c r="H73" s="48">
        <f t="shared" ref="H73:H127" si="15">B73*G73</f>
        <v>115011.35135874874</v>
      </c>
      <c r="I73" s="55">
        <f t="shared" ref="I73:I127" si="16">E73*G73</f>
        <v>2766.7800711555669</v>
      </c>
      <c r="J73" s="15"/>
      <c r="K73" s="16"/>
      <c r="L73" s="16"/>
    </row>
    <row r="74" spans="1:12" s="17" customFormat="1" ht="18" customHeight="1" x14ac:dyDescent="0.2">
      <c r="A74" s="50">
        <v>67</v>
      </c>
      <c r="B74" s="51">
        <f t="shared" si="10"/>
        <v>58800.636674540743</v>
      </c>
      <c r="C74" s="52">
        <f t="shared" si="11"/>
        <v>596.38956592640216</v>
      </c>
      <c r="D74" s="52">
        <f t="shared" si="12"/>
        <v>838.31991809947135</v>
      </c>
      <c r="E74" s="53">
        <f t="shared" si="13"/>
        <v>1434.7094840258735</v>
      </c>
      <c r="F74" s="56">
        <f t="shared" si="13"/>
        <v>0.01</v>
      </c>
      <c r="G74" s="47">
        <f t="shared" si="14"/>
        <v>1.9477447545866557</v>
      </c>
      <c r="H74" s="48">
        <f t="shared" si="15"/>
        <v>114528.63164919247</v>
      </c>
      <c r="I74" s="55">
        <f t="shared" si="16"/>
        <v>2794.4478718671226</v>
      </c>
      <c r="J74" s="15"/>
      <c r="K74" s="16"/>
      <c r="L74" s="16"/>
    </row>
    <row r="75" spans="1:12" s="17" customFormat="1" ht="18" customHeight="1" x14ac:dyDescent="0.2">
      <c r="A75" s="50">
        <v>68</v>
      </c>
      <c r="B75" s="51">
        <f t="shared" si="10"/>
        <v>57953.933557260279</v>
      </c>
      <c r="C75" s="52">
        <f t="shared" si="11"/>
        <v>588.00636674540749</v>
      </c>
      <c r="D75" s="52">
        <f t="shared" si="12"/>
        <v>846.70311728046602</v>
      </c>
      <c r="E75" s="53">
        <f t="shared" si="13"/>
        <v>1434.7094840258735</v>
      </c>
      <c r="F75" s="56">
        <f t="shared" si="13"/>
        <v>0.01</v>
      </c>
      <c r="G75" s="47">
        <f t="shared" si="14"/>
        <v>1.9672222021325223</v>
      </c>
      <c r="H75" s="48">
        <f t="shared" si="15"/>
        <v>114008.26479475545</v>
      </c>
      <c r="I75" s="55">
        <f t="shared" si="16"/>
        <v>2822.3923505857938</v>
      </c>
      <c r="J75" s="15"/>
      <c r="K75" s="16"/>
      <c r="L75" s="16"/>
    </row>
    <row r="76" spans="1:12" s="17" customFormat="1" ht="18" customHeight="1" x14ac:dyDescent="0.2">
      <c r="A76" s="50">
        <v>69</v>
      </c>
      <c r="B76" s="51">
        <f t="shared" si="10"/>
        <v>57098.763408807012</v>
      </c>
      <c r="C76" s="52">
        <f t="shared" si="11"/>
        <v>579.53933557260279</v>
      </c>
      <c r="D76" s="52">
        <f t="shared" si="12"/>
        <v>855.17014845327071</v>
      </c>
      <c r="E76" s="53">
        <f t="shared" si="13"/>
        <v>1434.7094840258735</v>
      </c>
      <c r="F76" s="56">
        <f t="shared" si="13"/>
        <v>0.01</v>
      </c>
      <c r="G76" s="47">
        <f t="shared" si="14"/>
        <v>1.9868944241538475</v>
      </c>
      <c r="H76" s="48">
        <f t="shared" si="15"/>
        <v>113449.21464303839</v>
      </c>
      <c r="I76" s="55">
        <f t="shared" si="16"/>
        <v>2850.6162740916516</v>
      </c>
      <c r="J76" s="15"/>
      <c r="K76" s="16"/>
      <c r="L76" s="16"/>
    </row>
    <row r="77" spans="1:12" s="17" customFormat="1" ht="18" customHeight="1" x14ac:dyDescent="0.2">
      <c r="A77" s="50">
        <v>70</v>
      </c>
      <c r="B77" s="51">
        <f t="shared" si="10"/>
        <v>56235.041558869205</v>
      </c>
      <c r="C77" s="52">
        <f t="shared" si="11"/>
        <v>570.98763408807008</v>
      </c>
      <c r="D77" s="52">
        <f t="shared" si="12"/>
        <v>863.72184993780343</v>
      </c>
      <c r="E77" s="53">
        <f t="shared" si="13"/>
        <v>1434.7094840258735</v>
      </c>
      <c r="F77" s="56">
        <f t="shared" si="13"/>
        <v>0.01</v>
      </c>
      <c r="G77" s="47">
        <f t="shared" si="14"/>
        <v>2.006763368395386</v>
      </c>
      <c r="H77" s="48">
        <f t="shared" si="15"/>
        <v>112850.42142053088</v>
      </c>
      <c r="I77" s="55">
        <f t="shared" si="16"/>
        <v>2879.1224368325684</v>
      </c>
      <c r="J77" s="15"/>
      <c r="K77" s="16"/>
      <c r="L77" s="16"/>
    </row>
    <row r="78" spans="1:12" s="17" customFormat="1" ht="18" customHeight="1" x14ac:dyDescent="0.2">
      <c r="A78" s="50">
        <v>71</v>
      </c>
      <c r="B78" s="51">
        <f t="shared" si="10"/>
        <v>55362.682490432024</v>
      </c>
      <c r="C78" s="52">
        <f t="shared" si="11"/>
        <v>562.35041558869204</v>
      </c>
      <c r="D78" s="52">
        <f t="shared" si="12"/>
        <v>872.35906843718146</v>
      </c>
      <c r="E78" s="53">
        <f t="shared" si="13"/>
        <v>1434.7094840258735</v>
      </c>
      <c r="F78" s="56">
        <f t="shared" si="13"/>
        <v>0.01</v>
      </c>
      <c r="G78" s="47">
        <f t="shared" si="14"/>
        <v>2.0268310020793399</v>
      </c>
      <c r="H78" s="48">
        <f t="shared" si="15"/>
        <v>112210.80122988267</v>
      </c>
      <c r="I78" s="55">
        <f t="shared" si="16"/>
        <v>2907.9136612008938</v>
      </c>
      <c r="J78" s="15"/>
      <c r="K78" s="16"/>
      <c r="L78" s="16"/>
    </row>
    <row r="79" spans="1:12" s="17" customFormat="1" ht="18" customHeight="1" x14ac:dyDescent="0.2">
      <c r="A79" s="50">
        <v>72</v>
      </c>
      <c r="B79" s="51">
        <f t="shared" si="10"/>
        <v>54481.599831310472</v>
      </c>
      <c r="C79" s="52">
        <f t="shared" si="11"/>
        <v>553.6268249043203</v>
      </c>
      <c r="D79" s="52">
        <f t="shared" si="12"/>
        <v>881.08265912155321</v>
      </c>
      <c r="E79" s="53">
        <f t="shared" si="13"/>
        <v>1434.7094840258735</v>
      </c>
      <c r="F79" s="56">
        <f t="shared" si="13"/>
        <v>0.01</v>
      </c>
      <c r="G79" s="47">
        <f t="shared" si="14"/>
        <v>2.0470993121001331</v>
      </c>
      <c r="H79" s="48">
        <f t="shared" si="15"/>
        <v>111529.24553679039</v>
      </c>
      <c r="I79" s="55">
        <f t="shared" si="16"/>
        <v>2936.9927978129026</v>
      </c>
      <c r="J79" s="15"/>
      <c r="K79" s="16"/>
      <c r="L79" s="16"/>
    </row>
    <row r="80" spans="1:12" s="17" customFormat="1" ht="18" customHeight="1" x14ac:dyDescent="0.2">
      <c r="A80" s="50">
        <v>73</v>
      </c>
      <c r="B80" s="51">
        <f t="shared" si="10"/>
        <v>53591.706345597704</v>
      </c>
      <c r="C80" s="52">
        <f t="shared" si="11"/>
        <v>544.81599831310473</v>
      </c>
      <c r="D80" s="52">
        <f t="shared" si="12"/>
        <v>889.89348571276878</v>
      </c>
      <c r="E80" s="53">
        <f t="shared" si="13"/>
        <v>1434.7094840258735</v>
      </c>
      <c r="F80" s="56">
        <f t="shared" si="13"/>
        <v>0.01</v>
      </c>
      <c r="G80" s="47">
        <f t="shared" si="14"/>
        <v>2.0675703052211345</v>
      </c>
      <c r="H80" s="48">
        <f t="shared" si="15"/>
        <v>110804.62064628885</v>
      </c>
      <c r="I80" s="55">
        <f t="shared" si="16"/>
        <v>2966.3627257910316</v>
      </c>
      <c r="J80" s="15"/>
      <c r="K80" s="16"/>
      <c r="L80" s="16"/>
    </row>
    <row r="81" spans="1:12" s="17" customFormat="1" ht="18" customHeight="1" x14ac:dyDescent="0.2">
      <c r="A81" s="50">
        <v>74</v>
      </c>
      <c r="B81" s="51">
        <f t="shared" si="10"/>
        <v>52692.913925027809</v>
      </c>
      <c r="C81" s="52">
        <f t="shared" si="11"/>
        <v>535.91706345597709</v>
      </c>
      <c r="D81" s="52">
        <f t="shared" si="12"/>
        <v>898.79242056989642</v>
      </c>
      <c r="E81" s="53">
        <f t="shared" si="13"/>
        <v>1434.7094840258735</v>
      </c>
      <c r="F81" s="56">
        <f t="shared" si="13"/>
        <v>0.01</v>
      </c>
      <c r="G81" s="47">
        <f t="shared" si="14"/>
        <v>2.0882460082733458</v>
      </c>
      <c r="H81" s="48">
        <f t="shared" si="15"/>
        <v>110035.76716823032</v>
      </c>
      <c r="I81" s="55">
        <f t="shared" si="16"/>
        <v>2996.0263530489419</v>
      </c>
      <c r="J81" s="15"/>
      <c r="K81" s="16"/>
      <c r="L81" s="16"/>
    </row>
    <row r="82" spans="1:12" s="17" customFormat="1" ht="18" customHeight="1" x14ac:dyDescent="0.2">
      <c r="A82" s="50">
        <v>75</v>
      </c>
      <c r="B82" s="51">
        <f t="shared" si="10"/>
        <v>51785.133580252215</v>
      </c>
      <c r="C82" s="52">
        <f t="shared" si="11"/>
        <v>526.92913925027813</v>
      </c>
      <c r="D82" s="52">
        <f t="shared" si="12"/>
        <v>907.78034477559538</v>
      </c>
      <c r="E82" s="53">
        <f t="shared" si="13"/>
        <v>1434.7094840258735</v>
      </c>
      <c r="F82" s="56">
        <f t="shared" si="13"/>
        <v>0.01</v>
      </c>
      <c r="G82" s="47">
        <f t="shared" si="14"/>
        <v>2.1091284683560794</v>
      </c>
      <c r="H82" s="48">
        <f t="shared" si="15"/>
        <v>109221.49947173233</v>
      </c>
      <c r="I82" s="55">
        <f t="shared" si="16"/>
        <v>3025.9866165794315</v>
      </c>
      <c r="J82" s="15"/>
      <c r="K82" s="16"/>
      <c r="L82" s="16"/>
    </row>
    <row r="83" spans="1:12" s="17" customFormat="1" ht="18" customHeight="1" x14ac:dyDescent="0.2">
      <c r="A83" s="50">
        <v>76</v>
      </c>
      <c r="B83" s="51">
        <f t="shared" si="10"/>
        <v>50868.275432028866</v>
      </c>
      <c r="C83" s="52">
        <f t="shared" si="11"/>
        <v>517.85133580252216</v>
      </c>
      <c r="D83" s="52">
        <f t="shared" si="12"/>
        <v>916.85814822335135</v>
      </c>
      <c r="E83" s="53">
        <f t="shared" si="13"/>
        <v>1434.7094840258735</v>
      </c>
      <c r="F83" s="56">
        <f t="shared" si="13"/>
        <v>0.01</v>
      </c>
      <c r="G83" s="47">
        <f t="shared" si="14"/>
        <v>2.1302197530396403</v>
      </c>
      <c r="H83" s="48">
        <f t="shared" si="15"/>
        <v>108360.60512836893</v>
      </c>
      <c r="I83" s="55">
        <f t="shared" si="16"/>
        <v>3056.2464827452259</v>
      </c>
      <c r="J83" s="15"/>
      <c r="K83" s="16"/>
      <c r="L83" s="16"/>
    </row>
    <row r="84" spans="1:12" s="17" customFormat="1" ht="18" customHeight="1" x14ac:dyDescent="0.2">
      <c r="A84" s="50">
        <v>77</v>
      </c>
      <c r="B84" s="51">
        <f t="shared" si="10"/>
        <v>49942.248702323282</v>
      </c>
      <c r="C84" s="52">
        <f t="shared" si="11"/>
        <v>508.68275432028867</v>
      </c>
      <c r="D84" s="52">
        <f t="shared" si="12"/>
        <v>926.02672970558478</v>
      </c>
      <c r="E84" s="53">
        <f t="shared" si="13"/>
        <v>1434.7094840258735</v>
      </c>
      <c r="F84" s="56">
        <f t="shared" si="13"/>
        <v>0.01</v>
      </c>
      <c r="G84" s="47">
        <f t="shared" si="14"/>
        <v>2.1515219505700367</v>
      </c>
      <c r="H84" s="48">
        <f t="shared" si="15"/>
        <v>107451.84434387647</v>
      </c>
      <c r="I84" s="55">
        <f t="shared" si="16"/>
        <v>3086.8089475726783</v>
      </c>
      <c r="J84" s="15"/>
      <c r="K84" s="16"/>
      <c r="L84" s="16"/>
    </row>
    <row r="85" spans="1:12" s="17" customFormat="1" ht="18" customHeight="1" x14ac:dyDescent="0.2">
      <c r="A85" s="50">
        <v>78</v>
      </c>
      <c r="B85" s="51">
        <f t="shared" si="10"/>
        <v>49006.961705320638</v>
      </c>
      <c r="C85" s="52">
        <f t="shared" si="11"/>
        <v>499.42248702323286</v>
      </c>
      <c r="D85" s="52">
        <f t="shared" si="12"/>
        <v>935.28699700264065</v>
      </c>
      <c r="E85" s="53">
        <f t="shared" si="13"/>
        <v>1434.7094840258735</v>
      </c>
      <c r="F85" s="56">
        <f t="shared" si="13"/>
        <v>0.01</v>
      </c>
      <c r="G85" s="47">
        <f t="shared" si="14"/>
        <v>2.1730371700757369</v>
      </c>
      <c r="H85" s="48">
        <f t="shared" si="15"/>
        <v>106493.94937813997</v>
      </c>
      <c r="I85" s="55">
        <f t="shared" si="16"/>
        <v>3117.6770370484051</v>
      </c>
      <c r="J85" s="15"/>
      <c r="K85" s="16"/>
      <c r="L85" s="16"/>
    </row>
    <row r="86" spans="1:12" s="17" customFormat="1" ht="18" customHeight="1" x14ac:dyDescent="0.2">
      <c r="A86" s="50">
        <v>79</v>
      </c>
      <c r="B86" s="51">
        <f t="shared" si="10"/>
        <v>48062.321838347969</v>
      </c>
      <c r="C86" s="52">
        <f t="shared" si="11"/>
        <v>490.0696170532064</v>
      </c>
      <c r="D86" s="52">
        <f t="shared" si="12"/>
        <v>944.63986697266705</v>
      </c>
      <c r="E86" s="53">
        <f t="shared" si="13"/>
        <v>1434.7094840258735</v>
      </c>
      <c r="F86" s="56">
        <f t="shared" si="13"/>
        <v>0.01</v>
      </c>
      <c r="G86" s="47">
        <f t="shared" si="14"/>
        <v>2.1947675417764945</v>
      </c>
      <c r="H86" s="48">
        <f t="shared" si="15"/>
        <v>105485.6239532217</v>
      </c>
      <c r="I86" s="55">
        <f t="shared" si="16"/>
        <v>3148.8538074188891</v>
      </c>
      <c r="J86" s="15"/>
      <c r="K86" s="16"/>
      <c r="L86" s="16"/>
    </row>
    <row r="87" spans="1:12" s="17" customFormat="1" ht="18" customHeight="1" x14ac:dyDescent="0.2">
      <c r="A87" s="50">
        <v>80</v>
      </c>
      <c r="B87" s="51">
        <f t="shared" si="10"/>
        <v>47108.235572705576</v>
      </c>
      <c r="C87" s="52">
        <f t="shared" si="11"/>
        <v>480.6232183834797</v>
      </c>
      <c r="D87" s="52">
        <f t="shared" si="12"/>
        <v>954.08626564239376</v>
      </c>
      <c r="E87" s="53">
        <f t="shared" si="13"/>
        <v>1434.7094840258735</v>
      </c>
      <c r="F87" s="56">
        <f t="shared" si="13"/>
        <v>0.01</v>
      </c>
      <c r="G87" s="47">
        <f t="shared" si="14"/>
        <v>2.2167152171942592</v>
      </c>
      <c r="H87" s="48">
        <f t="shared" si="15"/>
        <v>104425.54264918837</v>
      </c>
      <c r="I87" s="55">
        <f t="shared" si="16"/>
        <v>3180.3423454930776</v>
      </c>
      <c r="J87" s="15"/>
      <c r="K87" s="16"/>
      <c r="L87" s="16"/>
    </row>
    <row r="88" spans="1:12" s="17" customFormat="1" ht="18" customHeight="1" x14ac:dyDescent="0.2">
      <c r="A88" s="50">
        <v>81</v>
      </c>
      <c r="B88" s="51">
        <f t="shared" si="10"/>
        <v>46144.60844440676</v>
      </c>
      <c r="C88" s="52">
        <f t="shared" si="11"/>
        <v>471.08235572705576</v>
      </c>
      <c r="D88" s="52">
        <f t="shared" si="12"/>
        <v>963.62712829881775</v>
      </c>
      <c r="E88" s="53">
        <f t="shared" si="13"/>
        <v>1434.7094840258735</v>
      </c>
      <c r="F88" s="56">
        <f t="shared" si="13"/>
        <v>0.01</v>
      </c>
      <c r="G88" s="47">
        <f t="shared" si="14"/>
        <v>2.2388823693662019</v>
      </c>
      <c r="H88" s="48">
        <f t="shared" si="15"/>
        <v>103312.35028748905</v>
      </c>
      <c r="I88" s="55">
        <f t="shared" si="16"/>
        <v>3212.1457689480085</v>
      </c>
      <c r="J88" s="15"/>
      <c r="K88" s="16"/>
      <c r="L88" s="16"/>
    </row>
    <row r="89" spans="1:12" s="17" customFormat="1" ht="18" customHeight="1" x14ac:dyDescent="0.2">
      <c r="A89" s="50">
        <v>82</v>
      </c>
      <c r="B89" s="51">
        <f t="shared" si="10"/>
        <v>45171.345044824957</v>
      </c>
      <c r="C89" s="52">
        <f t="shared" si="11"/>
        <v>461.44608444406759</v>
      </c>
      <c r="D89" s="52">
        <f t="shared" si="12"/>
        <v>973.26339958180597</v>
      </c>
      <c r="E89" s="53">
        <f t="shared" ref="E89:F104" si="17">E88</f>
        <v>1434.7094840258735</v>
      </c>
      <c r="F89" s="56">
        <f t="shared" si="17"/>
        <v>0.01</v>
      </c>
      <c r="G89" s="47">
        <f t="shared" si="14"/>
        <v>2.2612711930598639</v>
      </c>
      <c r="H89" s="48">
        <f t="shared" si="15"/>
        <v>102144.6613016301</v>
      </c>
      <c r="I89" s="55">
        <f t="shared" si="16"/>
        <v>3244.2672266374889</v>
      </c>
      <c r="J89" s="15"/>
      <c r="K89" s="16"/>
      <c r="L89" s="16"/>
    </row>
    <row r="90" spans="1:12" s="17" customFormat="1" ht="18" customHeight="1" x14ac:dyDescent="0.2">
      <c r="A90" s="50">
        <v>83</v>
      </c>
      <c r="B90" s="51">
        <f t="shared" si="10"/>
        <v>44188.34901124733</v>
      </c>
      <c r="C90" s="52">
        <f t="shared" si="11"/>
        <v>451.7134504482496</v>
      </c>
      <c r="D90" s="52">
        <f t="shared" si="12"/>
        <v>982.99603357762385</v>
      </c>
      <c r="E90" s="53">
        <f t="shared" si="17"/>
        <v>1434.7094840258735</v>
      </c>
      <c r="F90" s="56">
        <f t="shared" si="17"/>
        <v>0.01</v>
      </c>
      <c r="G90" s="47">
        <f t="shared" si="14"/>
        <v>2.2838839049904625</v>
      </c>
      <c r="H90" s="48">
        <f t="shared" si="15"/>
        <v>100921.05909488899</v>
      </c>
      <c r="I90" s="55">
        <f t="shared" si="16"/>
        <v>3276.7098989038636</v>
      </c>
      <c r="J90" s="15"/>
      <c r="K90" s="16"/>
      <c r="L90" s="16"/>
    </row>
    <row r="91" spans="1:12" s="17" customFormat="1" ht="18" customHeight="1" x14ac:dyDescent="0.2">
      <c r="A91" s="50">
        <v>84</v>
      </c>
      <c r="B91" s="51">
        <f t="shared" si="10"/>
        <v>43195.52301733393</v>
      </c>
      <c r="C91" s="52">
        <f t="shared" si="11"/>
        <v>441.88349011247328</v>
      </c>
      <c r="D91" s="52">
        <f t="shared" si="12"/>
        <v>992.82599391340023</v>
      </c>
      <c r="E91" s="53">
        <f t="shared" si="17"/>
        <v>1434.7094840258735</v>
      </c>
      <c r="F91" s="56">
        <f t="shared" si="17"/>
        <v>0.01</v>
      </c>
      <c r="G91" s="47">
        <f t="shared" si="14"/>
        <v>2.3067227440403673</v>
      </c>
      <c r="H91" s="48">
        <f t="shared" si="15"/>
        <v>99640.095384803368</v>
      </c>
      <c r="I91" s="55">
        <f t="shared" si="16"/>
        <v>3309.4769978929025</v>
      </c>
      <c r="J91" s="15"/>
      <c r="K91" s="16"/>
      <c r="L91" s="16"/>
    </row>
    <row r="92" spans="1:12" s="17" customFormat="1" ht="18" customHeight="1" x14ac:dyDescent="0.2">
      <c r="A92" s="50">
        <v>85</v>
      </c>
      <c r="B92" s="51">
        <f t="shared" si="10"/>
        <v>42192.768763481392</v>
      </c>
      <c r="C92" s="52">
        <f t="shared" si="11"/>
        <v>431.95523017333932</v>
      </c>
      <c r="D92" s="52">
        <f t="shared" si="12"/>
        <v>1002.7542538525342</v>
      </c>
      <c r="E92" s="53">
        <f t="shared" si="17"/>
        <v>1434.7094840258735</v>
      </c>
      <c r="F92" s="56">
        <f t="shared" si="17"/>
        <v>0.01</v>
      </c>
      <c r="G92" s="47">
        <f t="shared" si="14"/>
        <v>2.3297899714807708</v>
      </c>
      <c r="H92" s="48">
        <f t="shared" si="15"/>
        <v>98300.289534166077</v>
      </c>
      <c r="I92" s="55">
        <f t="shared" si="16"/>
        <v>3342.5717678718311</v>
      </c>
      <c r="J92" s="15"/>
      <c r="K92" s="16"/>
      <c r="L92" s="16"/>
    </row>
    <row r="93" spans="1:12" s="17" customFormat="1" ht="18" customHeight="1" x14ac:dyDescent="0.2">
      <c r="A93" s="50">
        <v>86</v>
      </c>
      <c r="B93" s="51">
        <f t="shared" si="10"/>
        <v>41179.986967090335</v>
      </c>
      <c r="C93" s="52">
        <f t="shared" si="11"/>
        <v>421.92768763481394</v>
      </c>
      <c r="D93" s="52">
        <f t="shared" si="12"/>
        <v>1012.7817963910595</v>
      </c>
      <c r="E93" s="53">
        <f t="shared" si="17"/>
        <v>1434.7094840258735</v>
      </c>
      <c r="F93" s="56">
        <f t="shared" si="17"/>
        <v>0.01</v>
      </c>
      <c r="G93" s="47">
        <f t="shared" si="14"/>
        <v>2.3530878711955787</v>
      </c>
      <c r="H93" s="48">
        <f t="shared" si="15"/>
        <v>96900.127868252268</v>
      </c>
      <c r="I93" s="55">
        <f t="shared" si="16"/>
        <v>3375.9974855505498</v>
      </c>
      <c r="J93" s="15"/>
      <c r="K93" s="16"/>
      <c r="L93" s="16"/>
    </row>
    <row r="94" spans="1:12" s="17" customFormat="1" ht="18" customHeight="1" x14ac:dyDescent="0.2">
      <c r="A94" s="50">
        <v>87</v>
      </c>
      <c r="B94" s="51">
        <f t="shared" si="10"/>
        <v>40157.077352735367</v>
      </c>
      <c r="C94" s="52">
        <f t="shared" si="11"/>
        <v>411.79986967090338</v>
      </c>
      <c r="D94" s="52">
        <f t="shared" si="12"/>
        <v>1022.9096143549701</v>
      </c>
      <c r="E94" s="53">
        <f t="shared" si="17"/>
        <v>1434.7094840258735</v>
      </c>
      <c r="F94" s="56">
        <f t="shared" si="17"/>
        <v>0.01</v>
      </c>
      <c r="G94" s="47">
        <f t="shared" si="14"/>
        <v>2.3766187499075344</v>
      </c>
      <c r="H94" s="48">
        <f t="shared" si="15"/>
        <v>95438.062977998095</v>
      </c>
      <c r="I94" s="55">
        <f t="shared" si="16"/>
        <v>3409.7574604060551</v>
      </c>
      <c r="J94" s="15"/>
      <c r="K94" s="16"/>
      <c r="L94" s="16"/>
    </row>
    <row r="95" spans="1:12" s="17" customFormat="1" ht="18" customHeight="1" x14ac:dyDescent="0.2">
      <c r="A95" s="50">
        <v>88</v>
      </c>
      <c r="B95" s="51">
        <f t="shared" si="10"/>
        <v>39123.938642236848</v>
      </c>
      <c r="C95" s="52">
        <f t="shared" si="11"/>
        <v>401.57077352735365</v>
      </c>
      <c r="D95" s="52">
        <f t="shared" si="12"/>
        <v>1033.1387104985199</v>
      </c>
      <c r="E95" s="53">
        <f t="shared" si="17"/>
        <v>1434.7094840258735</v>
      </c>
      <c r="F95" s="56">
        <f t="shared" si="17"/>
        <v>0.01</v>
      </c>
      <c r="G95" s="47">
        <f t="shared" si="14"/>
        <v>2.40038493740661</v>
      </c>
      <c r="H95" s="48">
        <f t="shared" si="15"/>
        <v>93912.513008845752</v>
      </c>
      <c r="I95" s="55">
        <f t="shared" si="16"/>
        <v>3443.8550350101159</v>
      </c>
      <c r="J95" s="15"/>
      <c r="K95" s="16"/>
      <c r="L95" s="16"/>
    </row>
    <row r="96" spans="1:12" s="17" customFormat="1" ht="18" customHeight="1" x14ac:dyDescent="0.2">
      <c r="A96" s="50">
        <v>89</v>
      </c>
      <c r="B96" s="51">
        <f t="shared" si="10"/>
        <v>38080.468544633346</v>
      </c>
      <c r="C96" s="52">
        <f t="shared" si="11"/>
        <v>391.23938642236851</v>
      </c>
      <c r="D96" s="52">
        <f t="shared" si="12"/>
        <v>1043.4700976035051</v>
      </c>
      <c r="E96" s="53">
        <f t="shared" si="17"/>
        <v>1434.7094840258735</v>
      </c>
      <c r="F96" s="56">
        <f t="shared" si="17"/>
        <v>0.01</v>
      </c>
      <c r="G96" s="47">
        <f t="shared" si="14"/>
        <v>2.4243887867806762</v>
      </c>
      <c r="H96" s="48">
        <f t="shared" si="15"/>
        <v>92321.860934963333</v>
      </c>
      <c r="I96" s="55">
        <f t="shared" si="16"/>
        <v>3478.2935853602175</v>
      </c>
      <c r="J96" s="15"/>
      <c r="K96" s="16"/>
      <c r="L96" s="16"/>
    </row>
    <row r="97" spans="1:12" s="17" customFormat="1" ht="18" customHeight="1" x14ac:dyDescent="0.2">
      <c r="A97" s="50">
        <v>90</v>
      </c>
      <c r="B97" s="51">
        <f t="shared" si="10"/>
        <v>37026.563746053806</v>
      </c>
      <c r="C97" s="52">
        <f t="shared" si="11"/>
        <v>380.80468544633345</v>
      </c>
      <c r="D97" s="52">
        <f t="shared" si="12"/>
        <v>1053.9047985795401</v>
      </c>
      <c r="E97" s="53">
        <f t="shared" si="17"/>
        <v>1434.7094840258735</v>
      </c>
      <c r="F97" s="56">
        <f t="shared" si="17"/>
        <v>0.01</v>
      </c>
      <c r="G97" s="47">
        <f t="shared" si="14"/>
        <v>2.4486326746484828</v>
      </c>
      <c r="H97" s="48">
        <f t="shared" si="15"/>
        <v>90664.453818542272</v>
      </c>
      <c r="I97" s="55">
        <f t="shared" si="16"/>
        <v>3513.0765212138194</v>
      </c>
      <c r="J97" s="15"/>
      <c r="K97" s="16"/>
      <c r="L97" s="16"/>
    </row>
    <row r="98" spans="1:12" s="17" customFormat="1" ht="18" customHeight="1" x14ac:dyDescent="0.2">
      <c r="A98" s="50">
        <v>91</v>
      </c>
      <c r="B98" s="51">
        <f t="shared" si="10"/>
        <v>35962.119899488469</v>
      </c>
      <c r="C98" s="52">
        <f t="shared" si="11"/>
        <v>370.26563746053807</v>
      </c>
      <c r="D98" s="52">
        <f t="shared" si="12"/>
        <v>1064.4438465653354</v>
      </c>
      <c r="E98" s="53">
        <f t="shared" si="17"/>
        <v>1434.7094840258735</v>
      </c>
      <c r="F98" s="56">
        <f t="shared" si="17"/>
        <v>0.01</v>
      </c>
      <c r="G98" s="47">
        <f t="shared" si="14"/>
        <v>2.4731190013949678</v>
      </c>
      <c r="H98" s="48">
        <f t="shared" si="15"/>
        <v>88938.602053869021</v>
      </c>
      <c r="I98" s="55">
        <f t="shared" si="16"/>
        <v>3548.2072864259576</v>
      </c>
      <c r="J98" s="15"/>
      <c r="K98" s="16"/>
      <c r="L98" s="16"/>
    </row>
    <row r="99" spans="1:12" s="17" customFormat="1" ht="18" customHeight="1" x14ac:dyDescent="0.2">
      <c r="A99" s="50">
        <v>92</v>
      </c>
      <c r="B99" s="51">
        <f t="shared" si="10"/>
        <v>34887.031614457483</v>
      </c>
      <c r="C99" s="52">
        <f t="shared" si="11"/>
        <v>359.62119899488471</v>
      </c>
      <c r="D99" s="52">
        <f t="shared" si="12"/>
        <v>1075.0882850309888</v>
      </c>
      <c r="E99" s="53">
        <f t="shared" si="17"/>
        <v>1434.7094840258735</v>
      </c>
      <c r="F99" s="56">
        <f t="shared" si="17"/>
        <v>0.01</v>
      </c>
      <c r="G99" s="47">
        <f t="shared" si="14"/>
        <v>2.4978501914089173</v>
      </c>
      <c r="H99" s="48">
        <f t="shared" si="15"/>
        <v>87142.578595861574</v>
      </c>
      <c r="I99" s="55">
        <f t="shared" si="16"/>
        <v>3583.689359290217</v>
      </c>
      <c r="J99" s="15"/>
      <c r="K99" s="16"/>
      <c r="L99" s="16"/>
    </row>
    <row r="100" spans="1:12" s="17" customFormat="1" ht="18" customHeight="1" x14ac:dyDescent="0.2">
      <c r="A100" s="50">
        <v>93</v>
      </c>
      <c r="B100" s="51">
        <f t="shared" si="10"/>
        <v>33801.192446576184</v>
      </c>
      <c r="C100" s="52">
        <f t="shared" si="11"/>
        <v>348.87031614457482</v>
      </c>
      <c r="D100" s="52">
        <f t="shared" si="12"/>
        <v>1085.8391678812986</v>
      </c>
      <c r="E100" s="53">
        <f t="shared" si="17"/>
        <v>1434.7094840258735</v>
      </c>
      <c r="F100" s="56">
        <f t="shared" si="17"/>
        <v>0.01</v>
      </c>
      <c r="G100" s="47">
        <f t="shared" si="14"/>
        <v>2.5228286933230066</v>
      </c>
      <c r="H100" s="48">
        <f t="shared" si="15"/>
        <v>85274.618172755276</v>
      </c>
      <c r="I100" s="55">
        <f t="shared" si="16"/>
        <v>3619.5262528831195</v>
      </c>
      <c r="J100" s="15"/>
      <c r="K100" s="16"/>
      <c r="L100" s="16"/>
    </row>
    <row r="101" spans="1:12" s="17" customFormat="1" ht="18" customHeight="1" x14ac:dyDescent="0.2">
      <c r="A101" s="50">
        <v>94</v>
      </c>
      <c r="B101" s="51">
        <f t="shared" si="10"/>
        <v>32704.494887016073</v>
      </c>
      <c r="C101" s="52">
        <f t="shared" si="11"/>
        <v>338.01192446576187</v>
      </c>
      <c r="D101" s="52">
        <f t="shared" si="12"/>
        <v>1096.6975595601116</v>
      </c>
      <c r="E101" s="53">
        <f t="shared" si="17"/>
        <v>1434.7094840258735</v>
      </c>
      <c r="F101" s="56">
        <f t="shared" si="17"/>
        <v>0.01</v>
      </c>
      <c r="G101" s="47">
        <f t="shared" si="14"/>
        <v>2.5480569802562365</v>
      </c>
      <c r="H101" s="48">
        <f t="shared" si="15"/>
        <v>83332.916482615707</v>
      </c>
      <c r="I101" s="55">
        <f t="shared" si="16"/>
        <v>3655.7215154119503</v>
      </c>
      <c r="J101" s="15"/>
      <c r="K101" s="16"/>
      <c r="L101" s="16"/>
    </row>
    <row r="102" spans="1:12" s="17" customFormat="1" ht="18" customHeight="1" x14ac:dyDescent="0.2">
      <c r="A102" s="50">
        <v>95</v>
      </c>
      <c r="B102" s="51">
        <f t="shared" si="10"/>
        <v>31596.830351860361</v>
      </c>
      <c r="C102" s="52">
        <f t="shared" si="11"/>
        <v>327.04494887016074</v>
      </c>
      <c r="D102" s="52">
        <f t="shared" si="12"/>
        <v>1107.6645351557127</v>
      </c>
      <c r="E102" s="53">
        <f t="shared" si="17"/>
        <v>1434.7094840258735</v>
      </c>
      <c r="F102" s="56">
        <f t="shared" si="17"/>
        <v>0.01</v>
      </c>
      <c r="G102" s="47">
        <f t="shared" si="14"/>
        <v>2.5735375500587989</v>
      </c>
      <c r="H102" s="48">
        <f t="shared" si="15"/>
        <v>81315.62937335021</v>
      </c>
      <c r="I102" s="55">
        <f t="shared" si="16"/>
        <v>3692.27873056607</v>
      </c>
      <c r="J102" s="15"/>
      <c r="K102" s="16"/>
      <c r="L102" s="16"/>
    </row>
    <row r="103" spans="1:12" s="17" customFormat="1" ht="18" customHeight="1" x14ac:dyDescent="0.2">
      <c r="A103" s="50">
        <v>96</v>
      </c>
      <c r="B103" s="51">
        <f t="shared" si="10"/>
        <v>30478.089171353091</v>
      </c>
      <c r="C103" s="52">
        <f t="shared" si="11"/>
        <v>315.96830351860359</v>
      </c>
      <c r="D103" s="52">
        <f t="shared" si="12"/>
        <v>1118.74118050727</v>
      </c>
      <c r="E103" s="53">
        <f t="shared" si="17"/>
        <v>1434.7094840258735</v>
      </c>
      <c r="F103" s="56">
        <f t="shared" si="17"/>
        <v>0.01</v>
      </c>
      <c r="G103" s="47">
        <f t="shared" si="14"/>
        <v>2.5992729255593869</v>
      </c>
      <c r="H103" s="48">
        <f t="shared" si="15"/>
        <v>79220.872005882818</v>
      </c>
      <c r="I103" s="55">
        <f t="shared" si="16"/>
        <v>3729.2015178717306</v>
      </c>
      <c r="J103" s="15"/>
      <c r="K103" s="16"/>
      <c r="L103" s="16"/>
    </row>
    <row r="104" spans="1:12" s="17" customFormat="1" ht="18" customHeight="1" x14ac:dyDescent="0.2">
      <c r="A104" s="50">
        <v>97</v>
      </c>
      <c r="B104" s="51">
        <f t="shared" si="10"/>
        <v>29348.160579040748</v>
      </c>
      <c r="C104" s="52">
        <f t="shared" si="11"/>
        <v>304.78089171353093</v>
      </c>
      <c r="D104" s="52">
        <f t="shared" si="12"/>
        <v>1129.9285923123425</v>
      </c>
      <c r="E104" s="53">
        <f t="shared" si="17"/>
        <v>1434.7094840258735</v>
      </c>
      <c r="F104" s="56">
        <f t="shared" si="17"/>
        <v>0.01</v>
      </c>
      <c r="G104" s="47">
        <f t="shared" si="14"/>
        <v>2.6252656548149806</v>
      </c>
      <c r="H104" s="48">
        <f t="shared" si="15"/>
        <v>77046.718000150606</v>
      </c>
      <c r="I104" s="55">
        <f t="shared" si="16"/>
        <v>3766.4935330504477</v>
      </c>
      <c r="J104" s="15"/>
      <c r="K104" s="16"/>
      <c r="L104" s="16"/>
    </row>
    <row r="105" spans="1:12" s="17" customFormat="1" ht="18" customHeight="1" x14ac:dyDescent="0.2">
      <c r="A105" s="50">
        <v>98</v>
      </c>
      <c r="B105" s="51">
        <f t="shared" si="10"/>
        <v>28206.932700805282</v>
      </c>
      <c r="C105" s="52">
        <f t="shared" si="11"/>
        <v>293.48160579040751</v>
      </c>
      <c r="D105" s="52">
        <f t="shared" si="12"/>
        <v>1141.2278782354661</v>
      </c>
      <c r="E105" s="53">
        <f t="shared" ref="E105:F120" si="18">E104</f>
        <v>1434.7094840258735</v>
      </c>
      <c r="F105" s="56">
        <f t="shared" si="18"/>
        <v>0.01</v>
      </c>
      <c r="G105" s="47">
        <f t="shared" si="14"/>
        <v>2.6515183113631307</v>
      </c>
      <c r="H105" s="48">
        <f t="shared" si="15"/>
        <v>74791.198563572689</v>
      </c>
      <c r="I105" s="55">
        <f t="shared" si="16"/>
        <v>3804.1584683809524</v>
      </c>
      <c r="J105" s="15"/>
      <c r="K105" s="16"/>
      <c r="L105" s="16"/>
    </row>
    <row r="106" spans="1:12" s="17" customFormat="1" ht="18" customHeight="1" x14ac:dyDescent="0.2">
      <c r="A106" s="50">
        <v>99</v>
      </c>
      <c r="B106" s="51">
        <f t="shared" si="10"/>
        <v>27054.292543787462</v>
      </c>
      <c r="C106" s="52">
        <f t="shared" si="11"/>
        <v>282.06932700805282</v>
      </c>
      <c r="D106" s="52">
        <f t="shared" si="12"/>
        <v>1152.6401570178207</v>
      </c>
      <c r="E106" s="53">
        <f t="shared" si="18"/>
        <v>1434.7094840258735</v>
      </c>
      <c r="F106" s="56">
        <f t="shared" si="18"/>
        <v>0.01</v>
      </c>
      <c r="G106" s="47">
        <f t="shared" si="14"/>
        <v>2.6780334944767619</v>
      </c>
      <c r="H106" s="48">
        <f t="shared" si="15"/>
        <v>72452.301601635743</v>
      </c>
      <c r="I106" s="55">
        <f t="shared" si="16"/>
        <v>3842.200053064762</v>
      </c>
      <c r="J106" s="15"/>
      <c r="K106" s="16"/>
      <c r="L106" s="16"/>
    </row>
    <row r="107" spans="1:12" s="17" customFormat="1" ht="18" customHeight="1" x14ac:dyDescent="0.2">
      <c r="A107" s="50">
        <v>100</v>
      </c>
      <c r="B107" s="51">
        <f t="shared" si="10"/>
        <v>25890.125985199462</v>
      </c>
      <c r="C107" s="52">
        <f t="shared" si="11"/>
        <v>270.5429254378746</v>
      </c>
      <c r="D107" s="52">
        <f t="shared" si="12"/>
        <v>1164.1665585879989</v>
      </c>
      <c r="E107" s="53">
        <f t="shared" si="18"/>
        <v>1434.7094840258735</v>
      </c>
      <c r="F107" s="56">
        <f t="shared" si="18"/>
        <v>0.01</v>
      </c>
      <c r="G107" s="47">
        <f t="shared" si="14"/>
        <v>2.7048138294215294</v>
      </c>
      <c r="H107" s="48">
        <f t="shared" si="15"/>
        <v>70027.970810233208</v>
      </c>
      <c r="I107" s="55">
        <f t="shared" si="16"/>
        <v>3880.6220535954094</v>
      </c>
      <c r="J107" s="15"/>
      <c r="K107" s="16"/>
      <c r="L107" s="16"/>
    </row>
    <row r="108" spans="1:12" s="17" customFormat="1" ht="18" customHeight="1" x14ac:dyDescent="0.2">
      <c r="A108" s="50">
        <v>101</v>
      </c>
      <c r="B108" s="51">
        <f t="shared" si="10"/>
        <v>24714.317761025584</v>
      </c>
      <c r="C108" s="52">
        <f t="shared" si="11"/>
        <v>258.90125985199461</v>
      </c>
      <c r="D108" s="52">
        <f t="shared" si="12"/>
        <v>1175.8082241738789</v>
      </c>
      <c r="E108" s="53">
        <f t="shared" si="18"/>
        <v>1434.7094840258735</v>
      </c>
      <c r="F108" s="56">
        <f t="shared" si="18"/>
        <v>0.01</v>
      </c>
      <c r="G108" s="47">
        <f t="shared" si="14"/>
        <v>2.7318619677157447</v>
      </c>
      <c r="H108" s="48">
        <f t="shared" si="15"/>
        <v>67516.104749387538</v>
      </c>
      <c r="I108" s="55">
        <f t="shared" si="16"/>
        <v>3919.4282741313637</v>
      </c>
      <c r="J108" s="15"/>
      <c r="K108" s="16"/>
      <c r="L108" s="16"/>
    </row>
    <row r="109" spans="1:12" s="17" customFormat="1" ht="18" customHeight="1" x14ac:dyDescent="0.2">
      <c r="A109" s="50">
        <v>102</v>
      </c>
      <c r="B109" s="51">
        <f t="shared" si="10"/>
        <v>23526.751454609966</v>
      </c>
      <c r="C109" s="52">
        <f t="shared" si="11"/>
        <v>247.14317761025586</v>
      </c>
      <c r="D109" s="52">
        <f t="shared" si="12"/>
        <v>1187.5663064156176</v>
      </c>
      <c r="E109" s="53">
        <f t="shared" si="18"/>
        <v>1434.7094840258735</v>
      </c>
      <c r="F109" s="56">
        <f t="shared" si="18"/>
        <v>0.01</v>
      </c>
      <c r="G109" s="47">
        <f t="shared" si="14"/>
        <v>2.7591805873929021</v>
      </c>
      <c r="H109" s="48">
        <f t="shared" si="15"/>
        <v>64914.555897977538</v>
      </c>
      <c r="I109" s="55">
        <f t="shared" si="16"/>
        <v>3958.6225568726773</v>
      </c>
      <c r="J109" s="15"/>
      <c r="K109" s="16"/>
      <c r="L109" s="16"/>
    </row>
    <row r="110" spans="1:12" s="17" customFormat="1" ht="18" customHeight="1" x14ac:dyDescent="0.2">
      <c r="A110" s="50">
        <v>103</v>
      </c>
      <c r="B110" s="51">
        <f t="shared" si="10"/>
        <v>22327.309485130194</v>
      </c>
      <c r="C110" s="52">
        <f t="shared" si="11"/>
        <v>235.26751454609968</v>
      </c>
      <c r="D110" s="52">
        <f t="shared" si="12"/>
        <v>1199.4419694797739</v>
      </c>
      <c r="E110" s="53">
        <f t="shared" si="18"/>
        <v>1434.7094840258735</v>
      </c>
      <c r="F110" s="56">
        <f t="shared" si="18"/>
        <v>0.01</v>
      </c>
      <c r="G110" s="47">
        <f t="shared" si="14"/>
        <v>2.7867723932668311</v>
      </c>
      <c r="H110" s="48">
        <f t="shared" si="15"/>
        <v>62221.129689085486</v>
      </c>
      <c r="I110" s="55">
        <f t="shared" si="16"/>
        <v>3998.2087824414039</v>
      </c>
      <c r="J110" s="15"/>
      <c r="K110" s="16"/>
      <c r="L110" s="16"/>
    </row>
    <row r="111" spans="1:12" s="17" customFormat="1" ht="18" customHeight="1" x14ac:dyDescent="0.2">
      <c r="A111" s="50">
        <v>104</v>
      </c>
      <c r="B111" s="51">
        <f t="shared" si="10"/>
        <v>21115.873095955623</v>
      </c>
      <c r="C111" s="52">
        <f t="shared" si="11"/>
        <v>223.27309485130195</v>
      </c>
      <c r="D111" s="52">
        <f t="shared" si="12"/>
        <v>1211.4363891745716</v>
      </c>
      <c r="E111" s="53">
        <f t="shared" si="18"/>
        <v>1434.7094840258735</v>
      </c>
      <c r="F111" s="56">
        <f t="shared" si="18"/>
        <v>0.01</v>
      </c>
      <c r="G111" s="47">
        <f t="shared" si="14"/>
        <v>2.8146401171994992</v>
      </c>
      <c r="H111" s="48">
        <f t="shared" si="15"/>
        <v>59433.583525570291</v>
      </c>
      <c r="I111" s="55">
        <f t="shared" si="16"/>
        <v>4038.1908702658179</v>
      </c>
      <c r="J111" s="15"/>
      <c r="K111" s="16"/>
      <c r="L111" s="16"/>
    </row>
    <row r="112" spans="1:12" s="17" customFormat="1" ht="18" customHeight="1" x14ac:dyDescent="0.2">
      <c r="A112" s="50">
        <v>105</v>
      </c>
      <c r="B112" s="51">
        <f t="shared" si="10"/>
        <v>19892.322342889307</v>
      </c>
      <c r="C112" s="52">
        <f t="shared" si="11"/>
        <v>211.15873095955624</v>
      </c>
      <c r="D112" s="52">
        <f t="shared" si="12"/>
        <v>1223.5507530663172</v>
      </c>
      <c r="E112" s="53">
        <f t="shared" si="18"/>
        <v>1434.7094840258735</v>
      </c>
      <c r="F112" s="56">
        <f t="shared" si="18"/>
        <v>0.01</v>
      </c>
      <c r="G112" s="47">
        <f t="shared" si="14"/>
        <v>2.8427865183714944</v>
      </c>
      <c r="H112" s="48">
        <f t="shared" si="15"/>
        <v>56549.625775465785</v>
      </c>
      <c r="I112" s="55">
        <f t="shared" si="16"/>
        <v>4078.5727789684761</v>
      </c>
      <c r="J112" s="15"/>
      <c r="K112" s="16"/>
      <c r="L112" s="16"/>
    </row>
    <row r="113" spans="1:12" s="17" customFormat="1" ht="18" customHeight="1" x14ac:dyDescent="0.2">
      <c r="A113" s="50">
        <v>106</v>
      </c>
      <c r="B113" s="51">
        <f t="shared" si="10"/>
        <v>18656.536082292325</v>
      </c>
      <c r="C113" s="52">
        <f t="shared" si="11"/>
        <v>198.92322342889307</v>
      </c>
      <c r="D113" s="52">
        <f t="shared" si="12"/>
        <v>1235.7862605969804</v>
      </c>
      <c r="E113" s="53">
        <f t="shared" si="18"/>
        <v>1434.7094840258735</v>
      </c>
      <c r="F113" s="56">
        <f t="shared" si="18"/>
        <v>0.01</v>
      </c>
      <c r="G113" s="47">
        <f t="shared" si="14"/>
        <v>2.8712143835552095</v>
      </c>
      <c r="H113" s="48">
        <f t="shared" si="15"/>
        <v>53566.914746794479</v>
      </c>
      <c r="I113" s="55">
        <f t="shared" si="16"/>
        <v>4119.3585067581607</v>
      </c>
      <c r="J113" s="15"/>
      <c r="K113" s="16"/>
      <c r="L113" s="16"/>
    </row>
    <row r="114" spans="1:12" s="17" customFormat="1" ht="18" customHeight="1" x14ac:dyDescent="0.2">
      <c r="A114" s="50">
        <v>107</v>
      </c>
      <c r="B114" s="51">
        <f t="shared" si="10"/>
        <v>17408.391959089375</v>
      </c>
      <c r="C114" s="52">
        <f t="shared" si="11"/>
        <v>186.56536082292325</v>
      </c>
      <c r="D114" s="52">
        <f t="shared" si="12"/>
        <v>1248.1441232029501</v>
      </c>
      <c r="E114" s="53">
        <f t="shared" si="18"/>
        <v>1434.7094840258735</v>
      </c>
      <c r="F114" s="56">
        <f t="shared" si="18"/>
        <v>0.01</v>
      </c>
      <c r="G114" s="47">
        <f t="shared" si="14"/>
        <v>2.8999265273907615</v>
      </c>
      <c r="H114" s="48">
        <f t="shared" si="15"/>
        <v>50483.05764137931</v>
      </c>
      <c r="I114" s="55">
        <f t="shared" si="16"/>
        <v>4160.5520918257425</v>
      </c>
      <c r="J114" s="15"/>
      <c r="K114" s="16"/>
      <c r="L114" s="16"/>
    </row>
    <row r="115" spans="1:12" s="17" customFormat="1" ht="18" customHeight="1" x14ac:dyDescent="0.2">
      <c r="A115" s="50">
        <v>108</v>
      </c>
      <c r="B115" s="51">
        <f t="shared" si="10"/>
        <v>16147.766394654394</v>
      </c>
      <c r="C115" s="52">
        <f t="shared" si="11"/>
        <v>174.08391959089374</v>
      </c>
      <c r="D115" s="52">
        <f t="shared" si="12"/>
        <v>1260.6255644349799</v>
      </c>
      <c r="E115" s="53">
        <f t="shared" si="18"/>
        <v>1434.7094840258735</v>
      </c>
      <c r="F115" s="56">
        <f t="shared" si="18"/>
        <v>0.01</v>
      </c>
      <c r="G115" s="47">
        <f t="shared" si="14"/>
        <v>2.928925792664669</v>
      </c>
      <c r="H115" s="48">
        <f t="shared" si="15"/>
        <v>47295.609487227026</v>
      </c>
      <c r="I115" s="55">
        <f t="shared" si="16"/>
        <v>4202.1576127440003</v>
      </c>
      <c r="J115" s="15"/>
      <c r="K115" s="16"/>
      <c r="L115" s="16"/>
    </row>
    <row r="116" spans="1:12" s="17" customFormat="1" ht="18" customHeight="1" x14ac:dyDescent="0.2">
      <c r="A116" s="50">
        <v>109</v>
      </c>
      <c r="B116" s="51">
        <f t="shared" si="10"/>
        <v>14874.534574575066</v>
      </c>
      <c r="C116" s="52">
        <f t="shared" si="11"/>
        <v>161.47766394654394</v>
      </c>
      <c r="D116" s="52">
        <f t="shared" si="12"/>
        <v>1273.2318200793295</v>
      </c>
      <c r="E116" s="53">
        <f t="shared" si="18"/>
        <v>1434.7094840258735</v>
      </c>
      <c r="F116" s="56">
        <f t="shared" si="18"/>
        <v>0.01</v>
      </c>
      <c r="G116" s="47">
        <f t="shared" si="14"/>
        <v>2.9582150505913156</v>
      </c>
      <c r="H116" s="48">
        <f t="shared" si="15"/>
        <v>44002.072049048853</v>
      </c>
      <c r="I116" s="55">
        <f t="shared" si="16"/>
        <v>4244.1791888714397</v>
      </c>
      <c r="J116" s="15"/>
      <c r="K116" s="16"/>
      <c r="L116" s="16"/>
    </row>
    <row r="117" spans="1:12" s="17" customFormat="1" ht="18" customHeight="1" x14ac:dyDescent="0.2">
      <c r="A117" s="50">
        <v>110</v>
      </c>
      <c r="B117" s="51">
        <f t="shared" si="10"/>
        <v>13588.570436294944</v>
      </c>
      <c r="C117" s="52">
        <f t="shared" si="11"/>
        <v>148.74534574575065</v>
      </c>
      <c r="D117" s="52">
        <f t="shared" si="12"/>
        <v>1285.9641382801228</v>
      </c>
      <c r="E117" s="53">
        <f t="shared" si="18"/>
        <v>1434.7094840258735</v>
      </c>
      <c r="F117" s="56">
        <f t="shared" si="18"/>
        <v>0.01</v>
      </c>
      <c r="G117" s="47">
        <f t="shared" si="14"/>
        <v>2.9877972010972287</v>
      </c>
      <c r="H117" s="48">
        <f t="shared" si="15"/>
        <v>40599.892716474584</v>
      </c>
      <c r="I117" s="55">
        <f t="shared" si="16"/>
        <v>4286.6209807601535</v>
      </c>
      <c r="J117" s="15"/>
      <c r="K117" s="16"/>
      <c r="L117" s="16"/>
    </row>
    <row r="118" spans="1:12" s="17" customFormat="1" ht="18" customHeight="1" x14ac:dyDescent="0.2">
      <c r="A118" s="50">
        <v>111</v>
      </c>
      <c r="B118" s="51">
        <f t="shared" si="10"/>
        <v>12289.74665663202</v>
      </c>
      <c r="C118" s="52">
        <f t="shared" si="11"/>
        <v>135.88570436294944</v>
      </c>
      <c r="D118" s="52">
        <f t="shared" si="12"/>
        <v>1298.8237796629242</v>
      </c>
      <c r="E118" s="53">
        <f t="shared" si="18"/>
        <v>1434.7094840258735</v>
      </c>
      <c r="F118" s="56">
        <f t="shared" si="18"/>
        <v>0.01</v>
      </c>
      <c r="G118" s="47">
        <f t="shared" si="14"/>
        <v>3.0176751731082012</v>
      </c>
      <c r="H118" s="48">
        <f t="shared" si="15"/>
        <v>37086.463369507968</v>
      </c>
      <c r="I118" s="55">
        <f t="shared" si="16"/>
        <v>4329.4871905677555</v>
      </c>
      <c r="J118" s="15"/>
      <c r="K118" s="16"/>
      <c r="L118" s="16"/>
    </row>
    <row r="119" spans="1:12" s="17" customFormat="1" ht="18" customHeight="1" x14ac:dyDescent="0.2">
      <c r="A119" s="50">
        <v>112</v>
      </c>
      <c r="B119" s="51">
        <f t="shared" si="10"/>
        <v>10977.934639172467</v>
      </c>
      <c r="C119" s="52">
        <f t="shared" si="11"/>
        <v>122.8974665663202</v>
      </c>
      <c r="D119" s="52">
        <f t="shared" si="12"/>
        <v>1311.8120174595533</v>
      </c>
      <c r="E119" s="53">
        <f t="shared" si="18"/>
        <v>1434.7094840258735</v>
      </c>
      <c r="F119" s="56">
        <f t="shared" si="18"/>
        <v>0.01</v>
      </c>
      <c r="G119" s="47">
        <f t="shared" si="14"/>
        <v>3.0478519248392835</v>
      </c>
      <c r="H119" s="48">
        <f t="shared" si="15"/>
        <v>33459.119220761648</v>
      </c>
      <c r="I119" s="55">
        <f t="shared" si="16"/>
        <v>4372.7820624734341</v>
      </c>
      <c r="J119" s="15"/>
      <c r="K119" s="16"/>
      <c r="L119" s="16"/>
    </row>
    <row r="120" spans="1:12" s="17" customFormat="1" ht="18" customHeight="1" x14ac:dyDescent="0.2">
      <c r="A120" s="50">
        <v>113</v>
      </c>
      <c r="B120" s="51">
        <f t="shared" si="10"/>
        <v>9653.0045015383184</v>
      </c>
      <c r="C120" s="52">
        <f t="shared" si="11"/>
        <v>109.77934639172467</v>
      </c>
      <c r="D120" s="52">
        <f t="shared" si="12"/>
        <v>1324.9301376341489</v>
      </c>
      <c r="E120" s="53">
        <f t="shared" si="18"/>
        <v>1434.7094840258735</v>
      </c>
      <c r="F120" s="56">
        <f t="shared" si="18"/>
        <v>0.01</v>
      </c>
      <c r="G120" s="47">
        <f t="shared" si="14"/>
        <v>3.0783304440876762</v>
      </c>
      <c r="H120" s="48">
        <f t="shared" si="15"/>
        <v>29715.137634000788</v>
      </c>
      <c r="I120" s="55">
        <f t="shared" si="16"/>
        <v>4416.5098830981678</v>
      </c>
      <c r="J120" s="15"/>
      <c r="K120" s="16"/>
      <c r="L120" s="16"/>
    </row>
    <row r="121" spans="1:12" s="17" customFormat="1" ht="18" customHeight="1" x14ac:dyDescent="0.2">
      <c r="A121" s="50">
        <v>114</v>
      </c>
      <c r="B121" s="51">
        <f t="shared" si="10"/>
        <v>8314.8250625278288</v>
      </c>
      <c r="C121" s="52">
        <f t="shared" si="11"/>
        <v>96.53004501538318</v>
      </c>
      <c r="D121" s="52">
        <f t="shared" si="12"/>
        <v>1338.1794390104903</v>
      </c>
      <c r="E121" s="53">
        <f t="shared" ref="E121:F127" si="19">E120</f>
        <v>1434.7094840258735</v>
      </c>
      <c r="F121" s="56">
        <f t="shared" si="19"/>
        <v>0.01</v>
      </c>
      <c r="G121" s="47">
        <f t="shared" si="14"/>
        <v>3.1091137485285532</v>
      </c>
      <c r="H121" s="48">
        <f t="shared" si="15"/>
        <v>25851.73691851506</v>
      </c>
      <c r="I121" s="55">
        <f t="shared" si="16"/>
        <v>4460.6749819291499</v>
      </c>
      <c r="J121" s="15"/>
      <c r="K121" s="16"/>
      <c r="L121" s="16"/>
    </row>
    <row r="122" spans="1:12" s="17" customFormat="1" ht="18" customHeight="1" x14ac:dyDescent="0.2">
      <c r="A122" s="50">
        <v>115</v>
      </c>
      <c r="B122" s="51">
        <f t="shared" si="10"/>
        <v>6963.2638291272333</v>
      </c>
      <c r="C122" s="52">
        <f t="shared" si="11"/>
        <v>83.148250625278294</v>
      </c>
      <c r="D122" s="52">
        <f t="shared" si="12"/>
        <v>1351.5612334005953</v>
      </c>
      <c r="E122" s="53">
        <f t="shared" si="19"/>
        <v>1434.7094840258735</v>
      </c>
      <c r="F122" s="56">
        <f t="shared" si="19"/>
        <v>0.01</v>
      </c>
      <c r="G122" s="47">
        <f t="shared" si="14"/>
        <v>3.1402048860138385</v>
      </c>
      <c r="H122" s="48">
        <f t="shared" si="15"/>
        <v>21866.075098828769</v>
      </c>
      <c r="I122" s="55">
        <f t="shared" si="16"/>
        <v>4505.2817317484414</v>
      </c>
      <c r="J122" s="15"/>
      <c r="K122" s="16"/>
      <c r="L122" s="16"/>
    </row>
    <row r="123" spans="1:12" s="17" customFormat="1" ht="18" customHeight="1" x14ac:dyDescent="0.2">
      <c r="A123" s="50">
        <v>116</v>
      </c>
      <c r="B123" s="51">
        <f t="shared" si="10"/>
        <v>5598.1869833926321</v>
      </c>
      <c r="C123" s="52">
        <f t="shared" si="11"/>
        <v>69.632638291272329</v>
      </c>
      <c r="D123" s="52">
        <f t="shared" si="12"/>
        <v>1365.0768457346012</v>
      </c>
      <c r="E123" s="53">
        <f t="shared" si="19"/>
        <v>1434.7094840258735</v>
      </c>
      <c r="F123" s="56">
        <f t="shared" si="19"/>
        <v>0.01</v>
      </c>
      <c r="G123" s="47">
        <f t="shared" si="14"/>
        <v>3.171606934873977</v>
      </c>
      <c r="H123" s="48">
        <f t="shared" si="15"/>
        <v>17755.248659249301</v>
      </c>
      <c r="I123" s="55">
        <f t="shared" si="16"/>
        <v>4550.3345490659258</v>
      </c>
      <c r="J123" s="15"/>
      <c r="K123" s="16"/>
      <c r="L123" s="16"/>
    </row>
    <row r="124" spans="1:12" s="17" customFormat="1" ht="18" customHeight="1" x14ac:dyDescent="0.2">
      <c r="A124" s="50">
        <v>117</v>
      </c>
      <c r="B124" s="51">
        <f t="shared" si="10"/>
        <v>4219.4593692006847</v>
      </c>
      <c r="C124" s="52">
        <f t="shared" si="11"/>
        <v>55.981869833926325</v>
      </c>
      <c r="D124" s="52">
        <f t="shared" si="12"/>
        <v>1378.7276141919472</v>
      </c>
      <c r="E124" s="53">
        <f t="shared" si="19"/>
        <v>1434.7094840258735</v>
      </c>
      <c r="F124" s="56">
        <f t="shared" si="19"/>
        <v>0.01</v>
      </c>
      <c r="G124" s="47">
        <f t="shared" si="14"/>
        <v>3.203323004222717</v>
      </c>
      <c r="H124" s="48">
        <f t="shared" si="15"/>
        <v>13516.291262743627</v>
      </c>
      <c r="I124" s="55">
        <f t="shared" si="16"/>
        <v>4595.8378945565855</v>
      </c>
      <c r="J124" s="15"/>
      <c r="K124" s="16"/>
      <c r="L124" s="16"/>
    </row>
    <row r="125" spans="1:12" s="17" customFormat="1" ht="18" customHeight="1" x14ac:dyDescent="0.2">
      <c r="A125" s="50">
        <v>118</v>
      </c>
      <c r="B125" s="51">
        <f t="shared" si="10"/>
        <v>2826.9444788668179</v>
      </c>
      <c r="C125" s="52">
        <f t="shared" si="11"/>
        <v>42.194593692006848</v>
      </c>
      <c r="D125" s="52">
        <f t="shared" si="12"/>
        <v>1392.5148903338666</v>
      </c>
      <c r="E125" s="53">
        <f t="shared" si="19"/>
        <v>1434.7094840258735</v>
      </c>
      <c r="F125" s="56">
        <f t="shared" si="19"/>
        <v>0.01</v>
      </c>
      <c r="G125" s="47">
        <f t="shared" si="14"/>
        <v>3.2353562342649442</v>
      </c>
      <c r="H125" s="48">
        <f t="shared" si="15"/>
        <v>9146.1724436226232</v>
      </c>
      <c r="I125" s="55">
        <f t="shared" si="16"/>
        <v>4641.7962735021511</v>
      </c>
      <c r="J125" s="15"/>
      <c r="K125" s="16"/>
      <c r="L125" s="16"/>
    </row>
    <row r="126" spans="1:12" s="17" customFormat="1" ht="18" customHeight="1" x14ac:dyDescent="0.2">
      <c r="A126" s="50">
        <v>119</v>
      </c>
      <c r="B126" s="51">
        <f t="shared" si="10"/>
        <v>1420.5044396296125</v>
      </c>
      <c r="C126" s="52">
        <f t="shared" si="11"/>
        <v>28.269444788668181</v>
      </c>
      <c r="D126" s="52">
        <f t="shared" si="12"/>
        <v>1406.4400392372054</v>
      </c>
      <c r="E126" s="53">
        <f t="shared" si="19"/>
        <v>1434.7094840258735</v>
      </c>
      <c r="F126" s="56">
        <f t="shared" si="19"/>
        <v>0.01</v>
      </c>
      <c r="G126" s="47">
        <f t="shared" si="14"/>
        <v>3.2677097966075936</v>
      </c>
      <c r="H126" s="48">
        <f t="shared" si="15"/>
        <v>4641.7962735022647</v>
      </c>
      <c r="I126" s="55">
        <f t="shared" si="16"/>
        <v>4688.2142362371724</v>
      </c>
      <c r="J126" s="15"/>
      <c r="K126" s="16"/>
      <c r="L126" s="16"/>
    </row>
    <row r="127" spans="1:12" s="17" customFormat="1" ht="18" customHeight="1" x14ac:dyDescent="0.2">
      <c r="A127" s="50">
        <v>120</v>
      </c>
      <c r="B127" s="51">
        <f t="shared" si="10"/>
        <v>3.5242919693700969E-11</v>
      </c>
      <c r="C127" s="52">
        <f t="shared" si="11"/>
        <v>14.205044396296126</v>
      </c>
      <c r="D127" s="52">
        <f t="shared" si="12"/>
        <v>1420.5044396295773</v>
      </c>
      <c r="E127" s="53">
        <f t="shared" si="19"/>
        <v>1434.7094840258735</v>
      </c>
      <c r="F127" s="56">
        <f t="shared" si="19"/>
        <v>0.01</v>
      </c>
      <c r="G127" s="47">
        <f t="shared" si="14"/>
        <v>3.3003868945736694</v>
      </c>
      <c r="H127" s="48">
        <f t="shared" si="15"/>
        <v>1.1631527028360296E-10</v>
      </c>
      <c r="I127" s="55">
        <f t="shared" si="16"/>
        <v>4735.0963785995446</v>
      </c>
      <c r="J127" s="15"/>
      <c r="K127" s="16"/>
      <c r="L127" s="16"/>
    </row>
    <row r="128" spans="1:12" s="17" customFormat="1" ht="18" customHeight="1" x14ac:dyDescent="0.2">
      <c r="A128" s="57"/>
      <c r="B128" s="58" t="s">
        <v>28</v>
      </c>
      <c r="C128" s="59">
        <f>SUM(C8:C127)</f>
        <v>72165.138083104859</v>
      </c>
      <c r="D128" s="59">
        <f>SUM(D8:D127)</f>
        <v>99999.999999999927</v>
      </c>
      <c r="E128" s="59">
        <f>SUM(E8:E127)</f>
        <v>172165.13808310483</v>
      </c>
      <c r="F128" s="15"/>
      <c r="G128" s="15"/>
      <c r="H128" s="15"/>
      <c r="I128" s="59">
        <f>SUM(I8:I127)</f>
        <v>333339.0763519404</v>
      </c>
      <c r="J128" s="15"/>
      <c r="K128" s="59"/>
      <c r="L128" s="60"/>
    </row>
    <row r="129" spans="1:14" s="17" customFormat="1" ht="18" customHeight="1" x14ac:dyDescent="0.2">
      <c r="A129" s="15"/>
      <c r="B129" s="51"/>
      <c r="C129"/>
      <c r="D129"/>
      <c r="E129" s="15"/>
      <c r="F129" s="15"/>
      <c r="G129" s="15"/>
      <c r="H129" s="15"/>
      <c r="I129" s="15"/>
      <c r="J129" s="15"/>
      <c r="K129" s="16"/>
      <c r="L129" s="60"/>
    </row>
    <row r="130" spans="1:14" s="17" customFormat="1" ht="18" customHeight="1" x14ac:dyDescent="0.2">
      <c r="A130" s="15"/>
      <c r="B130" s="51"/>
      <c r="C130"/>
      <c r="D130"/>
      <c r="E130" s="15"/>
      <c r="F130" s="15"/>
      <c r="G130" s="15"/>
      <c r="H130" s="15"/>
      <c r="I130" s="15"/>
      <c r="J130" s="15"/>
      <c r="K130" s="16"/>
      <c r="L130" s="16"/>
    </row>
    <row r="131" spans="1:14" s="17" customFormat="1" ht="18" customHeight="1" x14ac:dyDescent="0.2">
      <c r="A131" s="15"/>
      <c r="B131" s="51"/>
      <c r="C131"/>
      <c r="D131"/>
      <c r="E131" s="15"/>
      <c r="F131" s="15"/>
      <c r="G131" s="15"/>
      <c r="H131" s="15"/>
      <c r="I131" s="15">
        <f>I128-E128</f>
        <v>161173.93826883557</v>
      </c>
      <c r="J131" s="15"/>
      <c r="K131" s="16"/>
      <c r="L131" s="16"/>
    </row>
    <row r="132" spans="1:14" s="17" customFormat="1" ht="18" customHeight="1" x14ac:dyDescent="0.2">
      <c r="A132" s="15"/>
      <c r="B132" s="51"/>
      <c r="C132"/>
      <c r="D132"/>
      <c r="E132" s="15"/>
      <c r="F132" s="15"/>
      <c r="G132" s="15"/>
      <c r="H132" s="15"/>
      <c r="I132" s="15"/>
      <c r="J132" s="15"/>
      <c r="K132" s="16"/>
      <c r="L132" s="16"/>
    </row>
    <row r="133" spans="1:14" s="17" customFormat="1" ht="18" customHeight="1" x14ac:dyDescent="0.2">
      <c r="A133" s="15"/>
      <c r="B133" s="51"/>
      <c r="C133"/>
      <c r="D133"/>
      <c r="E133" s="15"/>
      <c r="F133" s="15"/>
      <c r="G133" s="15"/>
      <c r="H133" s="15"/>
      <c r="I133" s="15"/>
      <c r="J133" s="15"/>
      <c r="K133" s="16"/>
      <c r="L133" s="16"/>
    </row>
    <row r="134" spans="1:14" s="17" customFormat="1" ht="18" customHeight="1" x14ac:dyDescent="0.2">
      <c r="A134" s="15"/>
      <c r="B134" s="15"/>
      <c r="C134"/>
      <c r="D134"/>
      <c r="E134" s="15"/>
      <c r="F134" s="15"/>
      <c r="G134" s="15"/>
      <c r="H134" s="15"/>
      <c r="I134" s="15"/>
      <c r="J134" s="15"/>
      <c r="K134" s="16"/>
      <c r="L134" s="16"/>
    </row>
    <row r="135" spans="1:14" s="17" customFormat="1" ht="18" customHeight="1" x14ac:dyDescent="0.2">
      <c r="A135" s="15"/>
      <c r="B135" s="15"/>
      <c r="C135"/>
      <c r="D135"/>
      <c r="E135" s="15"/>
      <c r="F135" s="15"/>
      <c r="G135" s="15"/>
      <c r="H135" s="15"/>
      <c r="I135" s="15"/>
      <c r="J135" s="15"/>
      <c r="K135" s="16"/>
      <c r="L135" s="16"/>
    </row>
    <row r="136" spans="1:14" s="17" customFormat="1" ht="18" customHeight="1" x14ac:dyDescent="0.2">
      <c r="A136" s="15"/>
      <c r="B136" s="15"/>
      <c r="C136"/>
      <c r="D136"/>
      <c r="E136" s="15"/>
      <c r="F136" s="15"/>
      <c r="G136" s="15"/>
      <c r="H136" s="15"/>
      <c r="I136" s="15"/>
      <c r="J136" s="15"/>
      <c r="K136" s="16"/>
      <c r="L136" s="16"/>
    </row>
    <row r="137" spans="1:14" s="17" customFormat="1" ht="18" customHeight="1" x14ac:dyDescent="0.2">
      <c r="A137" s="15"/>
      <c r="B137" s="15"/>
      <c r="C137"/>
      <c r="D137"/>
      <c r="E137" s="15"/>
      <c r="F137" s="15"/>
      <c r="G137" s="15"/>
      <c r="H137" s="15"/>
      <c r="I137" s="15"/>
      <c r="J137" s="15"/>
      <c r="K137" s="16"/>
      <c r="L137" s="16"/>
    </row>
    <row r="138" spans="1:14" s="17" customFormat="1" ht="18" customHeight="1" x14ac:dyDescent="0.2">
      <c r="A138" s="15"/>
      <c r="B138" s="15"/>
      <c r="C138"/>
      <c r="D138"/>
      <c r="E138" s="15"/>
      <c r="F138" s="15"/>
      <c r="G138" s="15"/>
      <c r="H138" s="15"/>
      <c r="I138" s="15"/>
      <c r="J138" s="15"/>
      <c r="K138" s="16"/>
      <c r="L138" s="16"/>
    </row>
    <row r="139" spans="1:14" s="17" customFormat="1" ht="18" customHeight="1" x14ac:dyDescent="0.2">
      <c r="A139" s="15"/>
      <c r="B139" s="15"/>
      <c r="C139"/>
      <c r="D139"/>
      <c r="E139" s="15"/>
      <c r="F139" s="15"/>
      <c r="G139" s="15"/>
      <c r="H139" s="15"/>
      <c r="I139" s="15"/>
      <c r="J139" s="15"/>
      <c r="K139" s="16"/>
      <c r="L139" s="16"/>
    </row>
    <row r="140" spans="1:14" s="17" customFormat="1" ht="18" customHeight="1" x14ac:dyDescent="0.2">
      <c r="A140" s="15"/>
      <c r="B140" s="15"/>
      <c r="C140"/>
      <c r="D140"/>
      <c r="E140" s="15"/>
      <c r="F140" s="15"/>
      <c r="G140" s="15"/>
      <c r="H140" s="15"/>
      <c r="I140" s="15"/>
      <c r="J140" s="15"/>
      <c r="K140" s="16"/>
      <c r="L140" s="16"/>
    </row>
    <row r="141" spans="1:14" s="17" customFormat="1" ht="18" customHeight="1" x14ac:dyDescent="0.2">
      <c r="A141" s="15"/>
      <c r="B141" s="15"/>
      <c r="C141"/>
      <c r="D141"/>
      <c r="E141" s="15"/>
      <c r="F141" s="15"/>
      <c r="G141" s="15"/>
      <c r="H141" s="15"/>
      <c r="I141" s="15"/>
      <c r="J141" s="15"/>
      <c r="K141" s="16"/>
      <c r="L141" s="16"/>
    </row>
    <row r="142" spans="1:14" s="17" customFormat="1" ht="18" customHeight="1" x14ac:dyDescent="0.2">
      <c r="A142" s="61"/>
      <c r="B142" s="61"/>
      <c r="C142"/>
      <c r="D142"/>
      <c r="E142" s="61"/>
      <c r="F142" s="61"/>
      <c r="G142" s="61"/>
      <c r="H142" s="61"/>
      <c r="I142" s="61"/>
      <c r="J142" s="61"/>
      <c r="K142" s="21"/>
      <c r="L142" s="21"/>
      <c r="M142"/>
      <c r="N142"/>
    </row>
    <row r="143" spans="1:14" s="17" customFormat="1" ht="18" customHeight="1" x14ac:dyDescent="0.2">
      <c r="A143" s="61"/>
      <c r="B143" s="61"/>
      <c r="C143"/>
      <c r="D143"/>
      <c r="E143" s="61"/>
      <c r="F143" s="61"/>
      <c r="G143" s="61"/>
      <c r="H143" s="61"/>
      <c r="I143" s="61"/>
      <c r="J143" s="61"/>
      <c r="K143" s="21"/>
      <c r="L143" s="21"/>
      <c r="M143"/>
      <c r="N143"/>
    </row>
    <row r="144" spans="1:14" s="17" customFormat="1" ht="18" customHeight="1" x14ac:dyDescent="0.2">
      <c r="A144" s="61"/>
      <c r="B144" s="61"/>
      <c r="C144"/>
      <c r="D144"/>
      <c r="E144" s="61"/>
      <c r="F144" s="61"/>
      <c r="G144" s="61"/>
      <c r="H144" s="61"/>
      <c r="I144" s="61"/>
      <c r="J144" s="61"/>
      <c r="K144" s="21"/>
      <c r="L144" s="21"/>
      <c r="M144"/>
      <c r="N144"/>
    </row>
    <row r="145" spans="1:14" s="17" customFormat="1" ht="18" customHeight="1" x14ac:dyDescent="0.2">
      <c r="A145" s="61"/>
      <c r="B145" s="61"/>
      <c r="C145"/>
      <c r="D145"/>
      <c r="E145" s="61"/>
      <c r="F145" s="61"/>
      <c r="G145" s="61"/>
      <c r="H145" s="61"/>
      <c r="I145" s="61"/>
      <c r="J145" s="61"/>
      <c r="K145" s="21"/>
      <c r="L145" s="21"/>
      <c r="M145"/>
      <c r="N145"/>
    </row>
    <row r="146" spans="1:14" s="17" customFormat="1" ht="18" customHeight="1" x14ac:dyDescent="0.2">
      <c r="A146" s="61"/>
      <c r="B146" s="61"/>
      <c r="C146"/>
      <c r="D146"/>
      <c r="E146" s="61"/>
      <c r="F146" s="61"/>
      <c r="G146" s="61"/>
      <c r="H146" s="61"/>
      <c r="I146" s="61"/>
      <c r="J146" s="61"/>
      <c r="K146" s="21"/>
      <c r="L146" s="21"/>
      <c r="M146"/>
      <c r="N146"/>
    </row>
    <row r="147" spans="1:14" s="17" customFormat="1" ht="18" customHeight="1" x14ac:dyDescent="0.2">
      <c r="A147" s="61"/>
      <c r="B147" s="61"/>
      <c r="C147"/>
      <c r="D147"/>
      <c r="E147" s="61"/>
      <c r="F147" s="61"/>
      <c r="G147" s="61"/>
      <c r="H147" s="61"/>
      <c r="I147" s="61"/>
      <c r="J147" s="61"/>
      <c r="K147" s="21"/>
      <c r="L147" s="21"/>
      <c r="M147"/>
      <c r="N147"/>
    </row>
    <row r="148" spans="1:14" s="17" customFormat="1" ht="18" customHeight="1" x14ac:dyDescent="0.2">
      <c r="A148" s="61"/>
      <c r="B148" s="61"/>
      <c r="C148"/>
      <c r="D148"/>
      <c r="E148" s="61"/>
      <c r="F148" s="61"/>
      <c r="G148" s="61"/>
      <c r="H148" s="61"/>
      <c r="I148" s="61"/>
      <c r="J148" s="61"/>
      <c r="K148" s="21"/>
      <c r="L148" s="21"/>
      <c r="M148"/>
      <c r="N148"/>
    </row>
    <row r="149" spans="1:14" s="17" customFormat="1" ht="18" customHeight="1" x14ac:dyDescent="0.2">
      <c r="A149"/>
      <c r="B149"/>
      <c r="C149"/>
      <c r="D149"/>
      <c r="E149"/>
      <c r="F149"/>
      <c r="G149"/>
      <c r="H149"/>
      <c r="I149"/>
      <c r="J149"/>
      <c r="K149" s="21"/>
      <c r="L149" s="21"/>
      <c r="M149"/>
      <c r="N149"/>
    </row>
    <row r="150" spans="1:14" s="17" customFormat="1" ht="18" customHeight="1" x14ac:dyDescent="0.2">
      <c r="A150"/>
      <c r="B150"/>
      <c r="C150"/>
      <c r="D150"/>
      <c r="E150"/>
      <c r="F150"/>
      <c r="G150"/>
      <c r="H150"/>
      <c r="I150"/>
      <c r="J150"/>
      <c r="K150" s="21"/>
      <c r="L150" s="21"/>
      <c r="M150"/>
      <c r="N150"/>
    </row>
    <row r="151" spans="1:14" s="17" customFormat="1" ht="18" customHeight="1" x14ac:dyDescent="0.2">
      <c r="A151"/>
      <c r="B151"/>
      <c r="C151"/>
      <c r="D151"/>
      <c r="E151"/>
      <c r="F151"/>
      <c r="G151"/>
      <c r="H151"/>
      <c r="I151"/>
      <c r="J151"/>
      <c r="K151" s="21"/>
      <c r="L151" s="21"/>
      <c r="M151"/>
      <c r="N151"/>
    </row>
    <row r="152" spans="1:14" s="17" customFormat="1" ht="18" customHeight="1" x14ac:dyDescent="0.2">
      <c r="A152"/>
      <c r="B152"/>
      <c r="C152"/>
      <c r="D152"/>
      <c r="E152"/>
      <c r="F152"/>
      <c r="G152"/>
      <c r="H152"/>
      <c r="I152"/>
      <c r="J152"/>
      <c r="K152" s="21"/>
      <c r="L152" s="21"/>
      <c r="M152"/>
      <c r="N152"/>
    </row>
    <row r="153" spans="1:14" s="17" customFormat="1" ht="18" customHeight="1" x14ac:dyDescent="0.2">
      <c r="A153"/>
      <c r="B153"/>
      <c r="C153"/>
      <c r="D153"/>
      <c r="E153"/>
      <c r="F153"/>
      <c r="G153"/>
      <c r="H153"/>
      <c r="I153"/>
      <c r="J153"/>
      <c r="K153" s="21"/>
      <c r="L153" s="21"/>
      <c r="M153"/>
      <c r="N153"/>
    </row>
    <row r="154" spans="1:14" s="17" customFormat="1" ht="18" customHeight="1" x14ac:dyDescent="0.2">
      <c r="A154"/>
      <c r="B154"/>
      <c r="C154"/>
      <c r="D154"/>
      <c r="E154"/>
      <c r="F154"/>
      <c r="G154"/>
      <c r="H154"/>
      <c r="I154"/>
      <c r="J154"/>
      <c r="K154" s="21"/>
      <c r="L154" s="21"/>
      <c r="M154"/>
      <c r="N154"/>
    </row>
    <row r="155" spans="1:14" s="17" customFormat="1" ht="18" customHeight="1" x14ac:dyDescent="0.2">
      <c r="A155"/>
      <c r="B155"/>
      <c r="C155"/>
      <c r="D155"/>
      <c r="E155"/>
      <c r="F155"/>
      <c r="G155"/>
      <c r="H155"/>
      <c r="I155"/>
      <c r="J155"/>
      <c r="K155" s="21"/>
      <c r="L155" s="21"/>
      <c r="M155"/>
      <c r="N155"/>
    </row>
    <row r="156" spans="1:14" s="17" customFormat="1" ht="18" customHeight="1" x14ac:dyDescent="0.2">
      <c r="A156"/>
      <c r="B156"/>
      <c r="C156"/>
      <c r="D156"/>
      <c r="E156"/>
      <c r="F156"/>
      <c r="G156"/>
      <c r="H156"/>
      <c r="I156"/>
      <c r="J156"/>
      <c r="K156" s="21"/>
      <c r="L156" s="21"/>
      <c r="M156"/>
      <c r="N156"/>
    </row>
    <row r="157" spans="1:14" s="17" customFormat="1" ht="18" customHeight="1" x14ac:dyDescent="0.2">
      <c r="A157"/>
      <c r="B157"/>
      <c r="C157"/>
      <c r="D157"/>
      <c r="E157"/>
      <c r="F157"/>
      <c r="G157"/>
      <c r="H157"/>
      <c r="I157"/>
      <c r="J157"/>
      <c r="K157" s="21"/>
      <c r="L157" s="21"/>
      <c r="M157"/>
      <c r="N157"/>
    </row>
    <row r="158" spans="1:14" s="17" customFormat="1" ht="18" customHeight="1" x14ac:dyDescent="0.2">
      <c r="A158"/>
      <c r="B158"/>
      <c r="C158"/>
      <c r="D158"/>
      <c r="E158"/>
      <c r="F158"/>
      <c r="G158"/>
      <c r="H158"/>
      <c r="I158"/>
      <c r="J158"/>
      <c r="K158" s="21"/>
      <c r="L158" s="21"/>
      <c r="M158"/>
      <c r="N158"/>
    </row>
    <row r="159" spans="1:14" s="17" customFormat="1" ht="18" customHeight="1" x14ac:dyDescent="0.2">
      <c r="A159"/>
      <c r="B159"/>
      <c r="C159"/>
      <c r="D159"/>
      <c r="E159"/>
      <c r="F159"/>
      <c r="G159"/>
      <c r="H159"/>
      <c r="I159"/>
      <c r="J159"/>
      <c r="K159" s="21"/>
      <c r="L159" s="21"/>
      <c r="M159"/>
      <c r="N159"/>
    </row>
    <row r="160" spans="1:14" s="17" customFormat="1" ht="18" customHeight="1" x14ac:dyDescent="0.2">
      <c r="A160"/>
      <c r="B160"/>
      <c r="C160"/>
      <c r="D160"/>
      <c r="E160"/>
      <c r="F160"/>
      <c r="G160"/>
      <c r="H160"/>
      <c r="I160"/>
      <c r="J160"/>
      <c r="K160" s="21"/>
      <c r="L160" s="21"/>
      <c r="M160"/>
      <c r="N160"/>
    </row>
    <row r="161" spans="1:14" s="17" customFormat="1" ht="18" customHeight="1" x14ac:dyDescent="0.2">
      <c r="A161"/>
      <c r="B161"/>
      <c r="C161"/>
      <c r="D161"/>
      <c r="E161"/>
      <c r="F161"/>
      <c r="G161"/>
      <c r="H161"/>
      <c r="I161"/>
      <c r="J161"/>
      <c r="K161" s="21"/>
      <c r="L161" s="21"/>
      <c r="M161"/>
      <c r="N161"/>
    </row>
    <row r="162" spans="1:14" s="17" customFormat="1" ht="18" customHeight="1" x14ac:dyDescent="0.2">
      <c r="A162"/>
      <c r="B162"/>
      <c r="C162"/>
      <c r="D162"/>
      <c r="E162"/>
      <c r="F162"/>
      <c r="G162"/>
      <c r="H162"/>
      <c r="I162"/>
      <c r="J162"/>
      <c r="K162" s="21"/>
      <c r="L162" s="21"/>
      <c r="M162"/>
      <c r="N162"/>
    </row>
    <row r="163" spans="1:14" s="17" customFormat="1" ht="18" customHeight="1" x14ac:dyDescent="0.2">
      <c r="A163"/>
      <c r="B163"/>
      <c r="C163"/>
      <c r="D163"/>
      <c r="E163"/>
      <c r="F163"/>
      <c r="G163"/>
      <c r="H163"/>
      <c r="I163"/>
      <c r="J163"/>
      <c r="K163" s="21"/>
      <c r="L163" s="21"/>
      <c r="M163"/>
      <c r="N163"/>
    </row>
    <row r="164" spans="1:14" s="17" customFormat="1" ht="18" customHeight="1" x14ac:dyDescent="0.2">
      <c r="A164"/>
      <c r="B164"/>
      <c r="C164"/>
      <c r="D164"/>
      <c r="E164"/>
      <c r="F164"/>
      <c r="G164"/>
      <c r="H164"/>
      <c r="I164"/>
      <c r="J164"/>
      <c r="K164" s="21"/>
      <c r="L164" s="21"/>
      <c r="M164"/>
      <c r="N164"/>
    </row>
    <row r="165" spans="1:14" s="17" customFormat="1" ht="18" customHeight="1" x14ac:dyDescent="0.2">
      <c r="A165"/>
      <c r="B165"/>
      <c r="C165"/>
      <c r="D165"/>
      <c r="E165"/>
      <c r="F165"/>
      <c r="G165"/>
      <c r="H165"/>
      <c r="I165"/>
      <c r="J165"/>
      <c r="K165" s="21"/>
      <c r="L165" s="21"/>
      <c r="M165"/>
      <c r="N165"/>
    </row>
    <row r="166" spans="1:14" s="17" customFormat="1" ht="18" customHeight="1" x14ac:dyDescent="0.2">
      <c r="A166"/>
      <c r="B166"/>
      <c r="C166"/>
      <c r="D166"/>
      <c r="E166"/>
      <c r="F166"/>
      <c r="G166"/>
      <c r="H166"/>
      <c r="I166"/>
      <c r="J166"/>
      <c r="K166" s="21"/>
      <c r="L166" s="21"/>
      <c r="M166"/>
      <c r="N166"/>
    </row>
    <row r="167" spans="1:14" s="17" customFormat="1" ht="18" customHeight="1" x14ac:dyDescent="0.2">
      <c r="A167"/>
      <c r="B167"/>
      <c r="C167"/>
      <c r="D167"/>
      <c r="E167"/>
      <c r="F167"/>
      <c r="G167"/>
      <c r="H167"/>
      <c r="I167"/>
      <c r="J167"/>
      <c r="K167" s="21"/>
      <c r="L167" s="21"/>
      <c r="M167"/>
      <c r="N167"/>
    </row>
    <row r="168" spans="1:14" s="17" customFormat="1" ht="18" customHeight="1" x14ac:dyDescent="0.2">
      <c r="A168"/>
      <c r="B168"/>
      <c r="C168"/>
      <c r="D168"/>
      <c r="E168"/>
      <c r="F168"/>
      <c r="G168"/>
      <c r="H168"/>
      <c r="I168"/>
      <c r="J168"/>
      <c r="K168" s="21"/>
      <c r="L168" s="21"/>
      <c r="M168"/>
      <c r="N168"/>
    </row>
    <row r="169" spans="1:14" s="17" customFormat="1" ht="18" customHeight="1" x14ac:dyDescent="0.2">
      <c r="A169"/>
      <c r="B169"/>
      <c r="C169"/>
      <c r="D169"/>
      <c r="E169"/>
      <c r="F169"/>
      <c r="G169"/>
      <c r="H169"/>
      <c r="I169"/>
      <c r="J169"/>
      <c r="K169" s="21"/>
      <c r="L169" s="21"/>
      <c r="M169"/>
      <c r="N169"/>
    </row>
    <row r="170" spans="1:14" s="17" customFormat="1" ht="18" customHeight="1" x14ac:dyDescent="0.2">
      <c r="A170"/>
      <c r="B170"/>
      <c r="C170"/>
      <c r="D170"/>
      <c r="E170"/>
      <c r="F170"/>
      <c r="G170"/>
      <c r="H170"/>
      <c r="I170"/>
      <c r="J170"/>
      <c r="K170" s="21"/>
      <c r="L170" s="21"/>
      <c r="M170"/>
      <c r="N170"/>
    </row>
    <row r="171" spans="1:14" s="17" customFormat="1" ht="18" customHeight="1" x14ac:dyDescent="0.2">
      <c r="A171"/>
      <c r="B171"/>
      <c r="C171"/>
      <c r="D171"/>
      <c r="E171"/>
      <c r="F171"/>
      <c r="G171"/>
      <c r="H171"/>
      <c r="I171"/>
      <c r="J171"/>
      <c r="K171" s="21"/>
      <c r="L171" s="21"/>
      <c r="M171"/>
      <c r="N171"/>
    </row>
    <row r="172" spans="1:14" s="17" customFormat="1" ht="18" customHeight="1" x14ac:dyDescent="0.2">
      <c r="A172"/>
      <c r="B172"/>
      <c r="C172"/>
      <c r="D172"/>
      <c r="E172"/>
      <c r="F172"/>
      <c r="G172"/>
      <c r="H172"/>
      <c r="I172"/>
      <c r="J172"/>
      <c r="K172" s="21"/>
      <c r="L172" s="21"/>
      <c r="M172"/>
      <c r="N172"/>
    </row>
    <row r="173" spans="1:14" s="17" customFormat="1" ht="18" customHeight="1" x14ac:dyDescent="0.2">
      <c r="A173"/>
      <c r="B173"/>
      <c r="C173"/>
      <c r="D173"/>
      <c r="E173"/>
      <c r="F173"/>
      <c r="G173"/>
      <c r="H173"/>
      <c r="I173"/>
      <c r="J173"/>
      <c r="K173" s="21"/>
      <c r="L173" s="21"/>
      <c r="M173"/>
      <c r="N173"/>
    </row>
    <row r="174" spans="1:14" s="17" customFormat="1" ht="18" customHeight="1" x14ac:dyDescent="0.2">
      <c r="A174"/>
      <c r="B174"/>
      <c r="C174"/>
      <c r="D174"/>
      <c r="E174"/>
      <c r="F174"/>
      <c r="G174"/>
      <c r="H174"/>
      <c r="I174"/>
      <c r="J174"/>
      <c r="K174" s="21"/>
      <c r="L174" s="21"/>
      <c r="M174"/>
      <c r="N174"/>
    </row>
    <row r="175" spans="1:14" s="17" customFormat="1" ht="18" customHeight="1" x14ac:dyDescent="0.2">
      <c r="A175"/>
      <c r="B175"/>
      <c r="C175"/>
      <c r="D175"/>
      <c r="E175"/>
      <c r="F175"/>
      <c r="G175"/>
      <c r="H175"/>
      <c r="I175"/>
      <c r="J175"/>
      <c r="K175" s="21"/>
      <c r="L175" s="21"/>
      <c r="M175"/>
      <c r="N175"/>
    </row>
    <row r="176" spans="1:14" s="17" customFormat="1" ht="18" customHeight="1" x14ac:dyDescent="0.2">
      <c r="A176"/>
      <c r="B176"/>
      <c r="C176"/>
      <c r="D176"/>
      <c r="E176"/>
      <c r="F176"/>
      <c r="G176"/>
      <c r="H176"/>
      <c r="I176"/>
      <c r="J176"/>
      <c r="K176" s="21"/>
      <c r="L176" s="21"/>
      <c r="M176"/>
      <c r="N176"/>
    </row>
    <row r="177" spans="1:14" s="17" customFormat="1" ht="18" customHeight="1" x14ac:dyDescent="0.2">
      <c r="A177"/>
      <c r="B177"/>
      <c r="C177"/>
      <c r="D177"/>
      <c r="E177"/>
      <c r="F177"/>
      <c r="G177"/>
      <c r="H177"/>
      <c r="I177"/>
      <c r="J177"/>
      <c r="K177" s="21"/>
      <c r="L177" s="21"/>
      <c r="M177"/>
      <c r="N177"/>
    </row>
    <row r="178" spans="1:14" s="17" customFormat="1" ht="18" customHeight="1" x14ac:dyDescent="0.2">
      <c r="A178"/>
      <c r="B178"/>
      <c r="C178"/>
      <c r="D178"/>
      <c r="E178"/>
      <c r="F178"/>
      <c r="G178"/>
      <c r="H178"/>
      <c r="I178"/>
      <c r="J178"/>
      <c r="K178" s="21"/>
      <c r="L178" s="21"/>
      <c r="M178"/>
      <c r="N178"/>
    </row>
    <row r="179" spans="1:14" s="17" customFormat="1" ht="18" customHeight="1" x14ac:dyDescent="0.2">
      <c r="A179"/>
      <c r="B179"/>
      <c r="C179"/>
      <c r="D179"/>
      <c r="E179"/>
      <c r="F179"/>
      <c r="G179"/>
      <c r="H179"/>
      <c r="I179"/>
      <c r="J179"/>
      <c r="K179" s="21"/>
      <c r="L179" s="21"/>
      <c r="M179"/>
      <c r="N179"/>
    </row>
    <row r="180" spans="1:14" s="17" customFormat="1" ht="18" customHeight="1" x14ac:dyDescent="0.2">
      <c r="A180"/>
      <c r="B180"/>
      <c r="C180"/>
      <c r="D180"/>
      <c r="E180"/>
      <c r="F180"/>
      <c r="G180"/>
      <c r="H180"/>
      <c r="I180"/>
      <c r="J180"/>
      <c r="K180" s="21"/>
      <c r="L180" s="21"/>
      <c r="M180"/>
      <c r="N180"/>
    </row>
    <row r="181" spans="1:14" s="17" customFormat="1" ht="18" customHeight="1" x14ac:dyDescent="0.2">
      <c r="A181"/>
      <c r="B181"/>
      <c r="C181"/>
      <c r="D181"/>
      <c r="E181"/>
      <c r="F181"/>
      <c r="G181"/>
      <c r="H181"/>
      <c r="I181"/>
      <c r="J181"/>
      <c r="K181" s="21"/>
      <c r="L181" s="21"/>
      <c r="M181"/>
      <c r="N181"/>
    </row>
    <row r="182" spans="1:14" s="17" customFormat="1" ht="18" customHeight="1" x14ac:dyDescent="0.2">
      <c r="A182"/>
      <c r="B182"/>
      <c r="C182"/>
      <c r="D182"/>
      <c r="E182"/>
      <c r="F182"/>
      <c r="G182"/>
      <c r="H182"/>
      <c r="I182"/>
      <c r="J182"/>
      <c r="K182" s="21"/>
      <c r="L182" s="21"/>
      <c r="M182"/>
      <c r="N182"/>
    </row>
    <row r="183" spans="1:14" s="17" customFormat="1" ht="18" customHeight="1" x14ac:dyDescent="0.2">
      <c r="A183"/>
      <c r="B183"/>
      <c r="C183"/>
      <c r="D183"/>
      <c r="E183"/>
      <c r="F183"/>
      <c r="G183"/>
      <c r="H183"/>
      <c r="I183"/>
      <c r="J183"/>
      <c r="K183" s="21"/>
      <c r="L183" s="21"/>
      <c r="M183"/>
      <c r="N183"/>
    </row>
    <row r="184" spans="1:14" s="17" customFormat="1" ht="18" customHeight="1" x14ac:dyDescent="0.2">
      <c r="A184"/>
      <c r="B184"/>
      <c r="C184"/>
      <c r="D184"/>
      <c r="E184"/>
      <c r="F184"/>
      <c r="G184"/>
      <c r="H184"/>
      <c r="I184"/>
      <c r="J184"/>
      <c r="K184" s="21"/>
      <c r="L184" s="21"/>
      <c r="M184"/>
      <c r="N184"/>
    </row>
    <row r="185" spans="1:14" s="17" customFormat="1" ht="18" customHeight="1" x14ac:dyDescent="0.2">
      <c r="A185"/>
      <c r="B185"/>
      <c r="C185"/>
      <c r="D185"/>
      <c r="E185"/>
      <c r="F185"/>
      <c r="G185"/>
      <c r="H185"/>
      <c r="I185"/>
      <c r="J185"/>
      <c r="K185" s="21"/>
      <c r="L185" s="21"/>
      <c r="M185"/>
      <c r="N185"/>
    </row>
    <row r="186" spans="1:14" s="17" customFormat="1" ht="18" customHeight="1" x14ac:dyDescent="0.2">
      <c r="A186"/>
      <c r="B186"/>
      <c r="C186"/>
      <c r="D186"/>
      <c r="E186"/>
      <c r="F186"/>
      <c r="G186"/>
      <c r="H186"/>
      <c r="I186"/>
      <c r="J186"/>
      <c r="K186" s="21"/>
      <c r="L186" s="21"/>
      <c r="M186"/>
      <c r="N186"/>
    </row>
    <row r="187" spans="1:14" s="17" customFormat="1" ht="18" customHeight="1" x14ac:dyDescent="0.2">
      <c r="A187"/>
      <c r="B187"/>
      <c r="C187"/>
      <c r="D187"/>
      <c r="E187"/>
      <c r="F187"/>
      <c r="G187"/>
      <c r="H187"/>
      <c r="I187"/>
      <c r="J187"/>
      <c r="K187" s="21"/>
      <c r="L187" s="21"/>
      <c r="M187"/>
      <c r="N187"/>
    </row>
    <row r="188" spans="1:14" s="17" customFormat="1" ht="18" customHeight="1" x14ac:dyDescent="0.2">
      <c r="A188"/>
      <c r="B188"/>
      <c r="C188"/>
      <c r="D188"/>
      <c r="E188"/>
      <c r="F188"/>
      <c r="G188"/>
      <c r="H188"/>
      <c r="I188"/>
      <c r="J188"/>
      <c r="K188" s="21"/>
      <c r="L188" s="21"/>
      <c r="M188"/>
      <c r="N188"/>
    </row>
    <row r="189" spans="1:14" s="17" customFormat="1" ht="18" customHeight="1" x14ac:dyDescent="0.2">
      <c r="A189"/>
      <c r="B189"/>
      <c r="C189"/>
      <c r="D189"/>
      <c r="E189"/>
      <c r="F189"/>
      <c r="G189"/>
      <c r="H189"/>
      <c r="I189"/>
      <c r="J189"/>
      <c r="K189" s="21"/>
      <c r="L189" s="21"/>
      <c r="M189"/>
      <c r="N189"/>
    </row>
    <row r="190" spans="1:14" s="17" customFormat="1" ht="18" customHeight="1" x14ac:dyDescent="0.2">
      <c r="A190"/>
      <c r="B190"/>
      <c r="C190"/>
      <c r="D190"/>
      <c r="E190"/>
      <c r="F190"/>
      <c r="G190"/>
      <c r="H190"/>
      <c r="I190"/>
      <c r="J190"/>
      <c r="K190" s="21"/>
      <c r="L190" s="21"/>
      <c r="M190"/>
      <c r="N190"/>
    </row>
    <row r="191" spans="1:14" s="17" customFormat="1" ht="18" customHeight="1" x14ac:dyDescent="0.2">
      <c r="A191"/>
      <c r="B191"/>
      <c r="C191"/>
      <c r="D191"/>
      <c r="E191"/>
      <c r="F191"/>
      <c r="G191"/>
      <c r="H191"/>
      <c r="I191"/>
      <c r="J191"/>
      <c r="K191" s="21"/>
      <c r="L191" s="21"/>
      <c r="M191"/>
      <c r="N191"/>
    </row>
    <row r="192" spans="1:14" s="17" customFormat="1" ht="18" customHeight="1" x14ac:dyDescent="0.2">
      <c r="A192"/>
      <c r="B192"/>
      <c r="C192"/>
      <c r="D192"/>
      <c r="E192"/>
      <c r="F192"/>
      <c r="G192"/>
      <c r="H192"/>
      <c r="I192"/>
      <c r="J192"/>
      <c r="K192" s="21"/>
      <c r="L192" s="21"/>
      <c r="M192"/>
      <c r="N192"/>
    </row>
    <row r="193" spans="1:14" s="17" customFormat="1" ht="18" customHeight="1" x14ac:dyDescent="0.2">
      <c r="A193"/>
      <c r="B193"/>
      <c r="C193"/>
      <c r="D193"/>
      <c r="E193"/>
      <c r="F193"/>
      <c r="G193"/>
      <c r="H193"/>
      <c r="I193"/>
      <c r="J193"/>
      <c r="K193" s="21"/>
      <c r="L193" s="21"/>
      <c r="M193"/>
      <c r="N193"/>
    </row>
    <row r="194" spans="1:14" s="17" customFormat="1" ht="18" customHeight="1" x14ac:dyDescent="0.2">
      <c r="A194"/>
      <c r="B194"/>
      <c r="C194"/>
      <c r="D194"/>
      <c r="E194"/>
      <c r="F194"/>
      <c r="G194"/>
      <c r="H194"/>
      <c r="I194"/>
      <c r="J194"/>
      <c r="K194" s="21"/>
      <c r="L194" s="21"/>
      <c r="M194"/>
      <c r="N194"/>
    </row>
    <row r="195" spans="1:14" s="17" customFormat="1" ht="18" customHeight="1" x14ac:dyDescent="0.2">
      <c r="A195"/>
      <c r="B195"/>
      <c r="C195"/>
      <c r="D195"/>
      <c r="E195"/>
      <c r="F195"/>
      <c r="G195"/>
      <c r="H195"/>
      <c r="I195"/>
      <c r="J195"/>
      <c r="K195" s="21"/>
      <c r="L195" s="21"/>
      <c r="M195"/>
      <c r="N195"/>
    </row>
    <row r="196" spans="1:14" s="17" customFormat="1" ht="18" customHeight="1" x14ac:dyDescent="0.2">
      <c r="A196"/>
      <c r="B196"/>
      <c r="C196"/>
      <c r="D196"/>
      <c r="E196"/>
      <c r="F196"/>
      <c r="G196"/>
      <c r="H196"/>
      <c r="I196"/>
      <c r="J196"/>
      <c r="K196" s="21"/>
      <c r="L196" s="21"/>
      <c r="M196"/>
      <c r="N196"/>
    </row>
    <row r="197" spans="1:14" s="17" customFormat="1" ht="18" customHeight="1" x14ac:dyDescent="0.2">
      <c r="A197"/>
      <c r="B197"/>
      <c r="C197"/>
      <c r="D197"/>
      <c r="E197"/>
      <c r="F197"/>
      <c r="G197"/>
      <c r="H197"/>
      <c r="I197"/>
      <c r="J197"/>
      <c r="K197" s="21"/>
      <c r="L197" s="21"/>
      <c r="M197"/>
      <c r="N197"/>
    </row>
    <row r="198" spans="1:14" s="17" customFormat="1" ht="18" customHeight="1" x14ac:dyDescent="0.2">
      <c r="A198"/>
      <c r="B198"/>
      <c r="C198"/>
      <c r="D198"/>
      <c r="E198"/>
      <c r="F198"/>
      <c r="G198"/>
      <c r="H198"/>
      <c r="I198"/>
      <c r="J198"/>
      <c r="K198" s="21"/>
      <c r="L198" s="21"/>
      <c r="M198"/>
      <c r="N198"/>
    </row>
    <row r="199" spans="1:14" s="17" customFormat="1" ht="18" customHeight="1" x14ac:dyDescent="0.2">
      <c r="A199"/>
      <c r="B199"/>
      <c r="C199"/>
      <c r="D199"/>
      <c r="E199"/>
      <c r="F199"/>
      <c r="G199"/>
      <c r="H199"/>
      <c r="I199"/>
      <c r="J199"/>
      <c r="K199" s="21"/>
      <c r="L199" s="21"/>
      <c r="M199"/>
      <c r="N199"/>
    </row>
    <row r="200" spans="1:14" s="17" customFormat="1" ht="18" customHeight="1" x14ac:dyDescent="0.2">
      <c r="A200"/>
      <c r="B200"/>
      <c r="C200"/>
      <c r="D200"/>
      <c r="E200"/>
      <c r="F200"/>
      <c r="G200"/>
      <c r="H200"/>
      <c r="I200"/>
      <c r="J200"/>
      <c r="K200" s="21"/>
      <c r="L200" s="21"/>
      <c r="M200"/>
      <c r="N200"/>
    </row>
    <row r="201" spans="1:14" s="17" customFormat="1" ht="18" customHeight="1" x14ac:dyDescent="0.2">
      <c r="A201"/>
      <c r="B201"/>
      <c r="C201"/>
      <c r="D201"/>
      <c r="E201"/>
      <c r="F201"/>
      <c r="G201"/>
      <c r="H201"/>
      <c r="I201"/>
      <c r="J201"/>
      <c r="K201" s="21"/>
      <c r="L201" s="21"/>
      <c r="M201"/>
      <c r="N201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Y68"/>
  <sheetViews>
    <sheetView zoomScale="80" zoomScaleNormal="80" workbookViewId="0">
      <selection activeCell="Y10" sqref="Y10"/>
    </sheetView>
  </sheetViews>
  <sheetFormatPr baseColWidth="10" defaultColWidth="8.83203125" defaultRowHeight="15" x14ac:dyDescent="0.2"/>
  <cols>
    <col min="6" max="6" width="10.6640625" style="2" bestFit="1" customWidth="1"/>
    <col min="9" max="9" width="15.5" customWidth="1"/>
    <col min="13" max="13" width="12.33203125" bestFit="1" customWidth="1"/>
    <col min="16" max="16" width="9.1640625" style="1"/>
    <col min="18" max="18" width="9.5" style="5" bestFit="1" customWidth="1"/>
    <col min="19" max="19" width="9.1640625" style="10"/>
    <col min="22" max="22" width="10.33203125" bestFit="1" customWidth="1"/>
    <col min="23" max="25" width="9.1640625" style="10"/>
  </cols>
  <sheetData>
    <row r="4" spans="2:25" x14ac:dyDescent="0.2">
      <c r="D4" s="4" t="s">
        <v>30</v>
      </c>
      <c r="E4" s="3">
        <v>0.12</v>
      </c>
      <c r="I4" s="4" t="s">
        <v>31</v>
      </c>
      <c r="J4" s="3">
        <v>0.06</v>
      </c>
      <c r="P4" s="4" t="s">
        <v>30</v>
      </c>
      <c r="Q4" s="67">
        <f>((1+E4)^(1/12)-1)</f>
        <v>9.4887929345830457E-3</v>
      </c>
      <c r="U4" s="4" t="s">
        <v>31</v>
      </c>
      <c r="V4" s="67">
        <f>((1+J4)^(1/12))-1</f>
        <v>4.8675505653430484E-3</v>
      </c>
    </row>
    <row r="5" spans="2:25" x14ac:dyDescent="0.2">
      <c r="F5" s="2" t="s">
        <v>32</v>
      </c>
    </row>
    <row r="6" spans="2:25" x14ac:dyDescent="0.2">
      <c r="E6" s="1" t="s">
        <v>4</v>
      </c>
      <c r="F6" s="5" t="s">
        <v>5</v>
      </c>
      <c r="G6" s="1" t="s">
        <v>3</v>
      </c>
      <c r="H6" s="1" t="s">
        <v>2</v>
      </c>
      <c r="I6" s="1"/>
      <c r="J6" s="1" t="s">
        <v>33</v>
      </c>
      <c r="K6" s="1" t="s">
        <v>5</v>
      </c>
      <c r="L6" s="1" t="s">
        <v>3</v>
      </c>
      <c r="M6" s="1" t="s">
        <v>2</v>
      </c>
      <c r="N6" s="1"/>
      <c r="Q6" s="1" t="s">
        <v>4</v>
      </c>
      <c r="R6" s="5" t="s">
        <v>5</v>
      </c>
      <c r="S6" s="10" t="s">
        <v>3</v>
      </c>
      <c r="T6" s="1" t="s">
        <v>2</v>
      </c>
      <c r="V6" s="1" t="s">
        <v>4</v>
      </c>
      <c r="W6" s="10" t="s">
        <v>5</v>
      </c>
      <c r="X6" s="10" t="s">
        <v>3</v>
      </c>
      <c r="Y6" s="10" t="s">
        <v>2</v>
      </c>
    </row>
    <row r="7" spans="2:25" x14ac:dyDescent="0.2">
      <c r="D7">
        <v>0</v>
      </c>
      <c r="E7" s="1">
        <v>1000</v>
      </c>
      <c r="F7" s="5"/>
      <c r="G7" s="1"/>
      <c r="H7" s="1"/>
      <c r="I7" s="66">
        <v>1</v>
      </c>
      <c r="J7" s="1">
        <f>I7*E7</f>
        <v>1000</v>
      </c>
      <c r="K7" s="1"/>
      <c r="L7" s="1"/>
      <c r="M7" s="1"/>
      <c r="N7" s="1"/>
      <c r="P7" s="1">
        <v>0</v>
      </c>
      <c r="Q7">
        <f>E7</f>
        <v>1000</v>
      </c>
    </row>
    <row r="8" spans="2:25" x14ac:dyDescent="0.2">
      <c r="B8">
        <f>F8/12</f>
        <v>23.117477661754076</v>
      </c>
      <c r="D8">
        <v>1</v>
      </c>
      <c r="E8" s="64">
        <f>E7-H8</f>
        <v>842.5902680589511</v>
      </c>
      <c r="F8" s="64">
        <f>-PMT($E$4,$D$12,$E$7)</f>
        <v>277.4097319410489</v>
      </c>
      <c r="G8" s="64">
        <f>$E$4*E7</f>
        <v>120</v>
      </c>
      <c r="H8" s="64">
        <f>F8-G8</f>
        <v>157.4097319410489</v>
      </c>
      <c r="I8" s="66">
        <f>(1+$J$4)</f>
        <v>1.06</v>
      </c>
      <c r="J8" s="64">
        <f>I8*E8</f>
        <v>893.14568414248822</v>
      </c>
      <c r="K8" s="64">
        <f>I8*F8</f>
        <v>294.05431585751188</v>
      </c>
      <c r="L8" s="64">
        <f>I$8*G8</f>
        <v>127.2</v>
      </c>
      <c r="M8" s="64">
        <f>I8*H8</f>
        <v>166.85431585751184</v>
      </c>
      <c r="N8" s="1"/>
      <c r="P8" s="1">
        <v>1</v>
      </c>
      <c r="Q8" s="2">
        <f>Q7-T8</f>
        <v>987.5530970643598</v>
      </c>
      <c r="R8" s="5">
        <f>-PMT($Q$4,60,$Q$7)</f>
        <v>21.935695870223221</v>
      </c>
      <c r="S8" s="10">
        <f>$Q$4*Q7</f>
        <v>9.4887929345830457</v>
      </c>
      <c r="T8" s="2">
        <f>R8-S8</f>
        <v>12.446902935640175</v>
      </c>
      <c r="V8" s="68">
        <f>(1+$V$4)</f>
        <v>1.004867550565343</v>
      </c>
      <c r="W8" s="10">
        <f>$V$8*R8</f>
        <v>22.042468979057517</v>
      </c>
      <c r="X8" s="10">
        <f>$V$8*S8</f>
        <v>9.5349801139961983</v>
      </c>
      <c r="Y8" s="10">
        <f t="shared" ref="Y8" si="0">$V$8*T8</f>
        <v>12.507488865061321</v>
      </c>
    </row>
    <row r="9" spans="2:25" x14ac:dyDescent="0.2">
      <c r="D9">
        <v>2</v>
      </c>
      <c r="E9" s="64">
        <f t="shared" ref="E9:E12" si="1">E8-H9</f>
        <v>666.29136828497633</v>
      </c>
      <c r="F9" s="64">
        <f t="shared" ref="F9:F12" si="2">-PMT($E$4,$D$12,$E$7)</f>
        <v>277.4097319410489</v>
      </c>
      <c r="G9" s="64">
        <f t="shared" ref="G9:G12" si="3">$E$4*E8</f>
        <v>101.11083216707412</v>
      </c>
      <c r="H9" s="64">
        <f t="shared" ref="H9:H12" si="4">F9-G9</f>
        <v>176.29889977397477</v>
      </c>
      <c r="I9" s="66">
        <f t="shared" ref="I9:I12" si="5">(1+$J$4)</f>
        <v>1.06</v>
      </c>
      <c r="J9" s="64">
        <f t="shared" ref="J9:J12" si="6">I9*E9</f>
        <v>706.2688503820749</v>
      </c>
      <c r="K9" s="64">
        <f t="shared" ref="K9:K12" si="7">I9*F9</f>
        <v>294.05431585751188</v>
      </c>
      <c r="L9" s="64">
        <f t="shared" ref="L9:L12" si="8">I$8*G9</f>
        <v>107.17748209709858</v>
      </c>
      <c r="M9" s="64">
        <f t="shared" ref="M9:M12" si="9">I9*H9</f>
        <v>186.87683376041326</v>
      </c>
      <c r="N9" s="1"/>
      <c r="P9" s="1">
        <v>2</v>
      </c>
      <c r="Q9" s="2">
        <f t="shared" ref="Q9:Q67" si="10">Q8-T9</f>
        <v>974.98808804408645</v>
      </c>
      <c r="R9" s="5">
        <f t="shared" ref="R9:R67" si="11">-PMT($Q$4,60,$Q$7)</f>
        <v>21.935695870223221</v>
      </c>
      <c r="S9" s="10">
        <f t="shared" ref="S9:S67" si="12">$Q$4*Q8</f>
        <v>9.3706868499499016</v>
      </c>
      <c r="T9" s="2">
        <f t="shared" ref="T9:T67" si="13">R9-S9</f>
        <v>12.565009020273319</v>
      </c>
      <c r="V9" s="3">
        <f t="shared" ref="V9:V67" si="14">(1+$V$4)</f>
        <v>1.004867550565343</v>
      </c>
      <c r="W9" s="10">
        <f t="shared" ref="W9:W67" si="15">$V$8*R9</f>
        <v>22.042468979057517</v>
      </c>
      <c r="X9" s="10">
        <f t="shared" ref="X9:X67" si="16">$V$8*S9</f>
        <v>9.4162991420240285</v>
      </c>
      <c r="Y9" s="10">
        <f t="shared" ref="Y9:Y67" si="17">$V$8*T9</f>
        <v>12.62616983703349</v>
      </c>
    </row>
    <row r="10" spans="2:25" x14ac:dyDescent="0.2">
      <c r="D10">
        <v>3</v>
      </c>
      <c r="E10" s="64">
        <f t="shared" si="1"/>
        <v>468.83660053812457</v>
      </c>
      <c r="F10" s="64">
        <f t="shared" si="2"/>
        <v>277.4097319410489</v>
      </c>
      <c r="G10" s="64">
        <f t="shared" si="3"/>
        <v>79.95496419419716</v>
      </c>
      <c r="H10" s="64">
        <f t="shared" si="4"/>
        <v>197.45476774685176</v>
      </c>
      <c r="I10" s="66">
        <f t="shared" si="5"/>
        <v>1.06</v>
      </c>
      <c r="J10" s="64">
        <f t="shared" si="6"/>
        <v>496.96679657041204</v>
      </c>
      <c r="K10" s="64">
        <f t="shared" si="7"/>
        <v>294.05431585751188</v>
      </c>
      <c r="L10" s="64">
        <f t="shared" si="8"/>
        <v>84.752262045848994</v>
      </c>
      <c r="M10" s="64">
        <f t="shared" si="9"/>
        <v>209.30205381166289</v>
      </c>
      <c r="N10" s="1"/>
      <c r="P10" s="1">
        <v>3</v>
      </c>
      <c r="Q10" s="2">
        <f t="shared" si="10"/>
        <v>962.30385225499856</v>
      </c>
      <c r="R10" s="5">
        <f t="shared" si="11"/>
        <v>21.935695870223221</v>
      </c>
      <c r="S10" s="10">
        <f t="shared" si="12"/>
        <v>9.2514600811353596</v>
      </c>
      <c r="T10" s="2">
        <f t="shared" si="13"/>
        <v>12.684235789087861</v>
      </c>
      <c r="V10" s="3">
        <f t="shared" si="14"/>
        <v>1.004867550565343</v>
      </c>
      <c r="W10" s="10">
        <f t="shared" si="15"/>
        <v>22.042468979057517</v>
      </c>
      <c r="X10" s="10">
        <f t="shared" si="16"/>
        <v>9.2964920308835381</v>
      </c>
      <c r="Y10" s="10">
        <f t="shared" si="17"/>
        <v>12.745976948173981</v>
      </c>
    </row>
    <row r="11" spans="2:25" x14ac:dyDescent="0.2">
      <c r="D11">
        <v>4</v>
      </c>
      <c r="E11" s="64">
        <f t="shared" si="1"/>
        <v>247.68726066165061</v>
      </c>
      <c r="F11" s="64">
        <f t="shared" si="2"/>
        <v>277.4097319410489</v>
      </c>
      <c r="G11" s="64">
        <f t="shared" si="3"/>
        <v>56.260392064574944</v>
      </c>
      <c r="H11" s="64">
        <f t="shared" si="4"/>
        <v>221.14933987647396</v>
      </c>
      <c r="I11" s="66">
        <f t="shared" si="5"/>
        <v>1.06</v>
      </c>
      <c r="J11" s="64">
        <f t="shared" si="6"/>
        <v>262.54849630134964</v>
      </c>
      <c r="K11" s="64">
        <f t="shared" si="7"/>
        <v>294.05431585751188</v>
      </c>
      <c r="L11" s="64">
        <f t="shared" si="8"/>
        <v>59.636015588449446</v>
      </c>
      <c r="M11" s="64">
        <f t="shared" si="9"/>
        <v>234.4183002690624</v>
      </c>
      <c r="N11" s="1"/>
      <c r="P11" s="1">
        <v>4</v>
      </c>
      <c r="Q11" s="2">
        <f t="shared" si="10"/>
        <v>949.49925837897467</v>
      </c>
      <c r="R11" s="5">
        <f t="shared" si="11"/>
        <v>21.935695870223221</v>
      </c>
      <c r="S11" s="10">
        <f t="shared" si="12"/>
        <v>9.1311019941992768</v>
      </c>
      <c r="T11" s="2">
        <f t="shared" si="13"/>
        <v>12.804593876023944</v>
      </c>
      <c r="V11" s="3">
        <f t="shared" si="14"/>
        <v>1.004867550565343</v>
      </c>
      <c r="W11" s="10">
        <f t="shared" si="15"/>
        <v>22.042468979057517</v>
      </c>
      <c r="X11" s="10">
        <f t="shared" si="16"/>
        <v>9.1755480948733457</v>
      </c>
      <c r="Y11" s="10">
        <f t="shared" si="17"/>
        <v>12.866920884184172</v>
      </c>
    </row>
    <row r="12" spans="2:25" x14ac:dyDescent="0.2">
      <c r="D12">
        <v>5</v>
      </c>
      <c r="E12" s="5">
        <f t="shared" si="1"/>
        <v>-2.2737367544323206E-13</v>
      </c>
      <c r="F12" s="64">
        <f t="shared" si="2"/>
        <v>277.4097319410489</v>
      </c>
      <c r="G12" s="64">
        <f t="shared" si="3"/>
        <v>29.722471279398071</v>
      </c>
      <c r="H12" s="64">
        <f t="shared" si="4"/>
        <v>247.68726066165084</v>
      </c>
      <c r="I12" s="66">
        <f t="shared" si="5"/>
        <v>1.06</v>
      </c>
      <c r="J12" s="64">
        <f t="shared" si="6"/>
        <v>-2.41016095969826E-13</v>
      </c>
      <c r="K12" s="64">
        <f t="shared" si="7"/>
        <v>294.05431585751188</v>
      </c>
      <c r="L12" s="64">
        <f t="shared" si="8"/>
        <v>31.505819556161956</v>
      </c>
      <c r="M12" s="64">
        <f t="shared" si="9"/>
        <v>262.54849630134993</v>
      </c>
      <c r="N12" s="1"/>
      <c r="P12" s="1">
        <v>5</v>
      </c>
      <c r="Q12" s="2">
        <f t="shared" si="10"/>
        <v>936.57316436304973</v>
      </c>
      <c r="R12" s="5">
        <f t="shared" si="11"/>
        <v>21.935695870223221</v>
      </c>
      <c r="S12" s="10">
        <f t="shared" si="12"/>
        <v>9.009601854298257</v>
      </c>
      <c r="T12" s="2">
        <f t="shared" si="13"/>
        <v>12.926094015924964</v>
      </c>
      <c r="V12" s="3">
        <f t="shared" si="14"/>
        <v>1.004867550565343</v>
      </c>
      <c r="W12" s="10">
        <f t="shared" si="15"/>
        <v>22.042468979057517</v>
      </c>
      <c r="X12" s="10">
        <f t="shared" si="16"/>
        <v>9.053456546897662</v>
      </c>
      <c r="Y12" s="10">
        <f t="shared" si="17"/>
        <v>12.989012432159857</v>
      </c>
    </row>
    <row r="13" spans="2:25" x14ac:dyDescent="0.2">
      <c r="F13" s="65">
        <f>SUM(F8:F12)</f>
        <v>1387.0486597052445</v>
      </c>
      <c r="G13" s="65">
        <f>SUM(G8:G12)</f>
        <v>387.04865970524429</v>
      </c>
      <c r="H13" s="65">
        <f>SUM(H8:H12)</f>
        <v>1000.0000000000002</v>
      </c>
      <c r="J13" s="65"/>
      <c r="K13" s="65">
        <f>SUM(K8:K12)</f>
        <v>1470.2715792875595</v>
      </c>
      <c r="L13" s="64">
        <f>SUM(L8:L12)</f>
        <v>410.27157928755895</v>
      </c>
      <c r="M13" s="64">
        <f>SUM(M8:M12)</f>
        <v>1060.0000000000005</v>
      </c>
      <c r="P13" s="1">
        <v>6</v>
      </c>
      <c r="Q13" s="2">
        <f t="shared" si="10"/>
        <v>923.52441731755471</v>
      </c>
      <c r="R13" s="5">
        <f t="shared" si="11"/>
        <v>21.935695870223221</v>
      </c>
      <c r="S13" s="10">
        <f t="shared" si="12"/>
        <v>8.8869488247281918</v>
      </c>
      <c r="T13" s="2">
        <f t="shared" si="13"/>
        <v>13.048747045495029</v>
      </c>
      <c r="V13" s="3">
        <f t="shared" si="14"/>
        <v>1.004867550565343</v>
      </c>
      <c r="W13" s="10">
        <f t="shared" si="15"/>
        <v>22.042468979057517</v>
      </c>
      <c r="X13" s="10">
        <f t="shared" si="16"/>
        <v>8.9302064975041731</v>
      </c>
      <c r="Y13" s="10">
        <f t="shared" si="17"/>
        <v>13.112262481553346</v>
      </c>
    </row>
    <row r="14" spans="2:25" x14ac:dyDescent="0.2">
      <c r="P14" s="1">
        <v>7</v>
      </c>
      <c r="Q14" s="2">
        <f t="shared" si="10"/>
        <v>910.35185341328918</v>
      </c>
      <c r="R14" s="5">
        <f t="shared" si="11"/>
        <v>21.935695870223221</v>
      </c>
      <c r="S14" s="10">
        <f t="shared" si="12"/>
        <v>8.7631319659577365</v>
      </c>
      <c r="T14" s="2">
        <f t="shared" si="13"/>
        <v>13.172563904265484</v>
      </c>
      <c r="V14" s="3">
        <f t="shared" si="14"/>
        <v>1.004867550565343</v>
      </c>
      <c r="W14" s="10">
        <f t="shared" si="15"/>
        <v>22.042468979057517</v>
      </c>
      <c r="X14" s="10">
        <f t="shared" si="16"/>
        <v>8.8057869539128095</v>
      </c>
      <c r="Y14" s="10">
        <f t="shared" si="17"/>
        <v>13.236682025144709</v>
      </c>
    </row>
    <row r="15" spans="2:25" x14ac:dyDescent="0.2">
      <c r="P15" s="1">
        <v>8</v>
      </c>
      <c r="Q15" s="2">
        <f t="shared" si="10"/>
        <v>897.0542977777186</v>
      </c>
      <c r="R15" s="5">
        <f t="shared" si="11"/>
        <v>21.935695870223221</v>
      </c>
      <c r="S15" s="10">
        <f t="shared" si="12"/>
        <v>8.6381402346525995</v>
      </c>
      <c r="T15" s="2">
        <f t="shared" si="13"/>
        <v>13.297555635570621</v>
      </c>
      <c r="V15" s="3">
        <f t="shared" si="14"/>
        <v>1.004867550565343</v>
      </c>
      <c r="W15" s="10">
        <f t="shared" si="15"/>
        <v>22.042468979057517</v>
      </c>
      <c r="X15" s="10">
        <f t="shared" si="16"/>
        <v>8.6801868190352955</v>
      </c>
      <c r="Y15" s="10">
        <f t="shared" si="17"/>
        <v>13.362282160022223</v>
      </c>
    </row>
    <row r="16" spans="2:25" x14ac:dyDescent="0.2">
      <c r="P16" s="1">
        <v>9</v>
      </c>
      <c r="Q16" s="2">
        <f t="shared" si="10"/>
        <v>883.63056439018601</v>
      </c>
      <c r="R16" s="5">
        <f t="shared" si="11"/>
        <v>21.935695870223221</v>
      </c>
      <c r="S16" s="10">
        <f t="shared" si="12"/>
        <v>8.5119624826905724</v>
      </c>
      <c r="T16" s="2">
        <f t="shared" si="13"/>
        <v>13.423733387532648</v>
      </c>
      <c r="V16" s="3">
        <f t="shared" si="14"/>
        <v>1.004867550565343</v>
      </c>
      <c r="W16" s="10">
        <f t="shared" si="15"/>
        <v>22.042468979057517</v>
      </c>
      <c r="X16" s="10">
        <f t="shared" si="16"/>
        <v>8.5533948904853716</v>
      </c>
      <c r="Y16" s="10">
        <f t="shared" si="17"/>
        <v>13.489074088572147</v>
      </c>
    </row>
    <row r="17" spans="16:25" x14ac:dyDescent="0.2">
      <c r="P17" s="1">
        <v>10</v>
      </c>
      <c r="Q17" s="2">
        <f t="shared" si="10"/>
        <v>870.07945597613002</v>
      </c>
      <c r="R17" s="5">
        <f t="shared" si="11"/>
        <v>21.935695870223221</v>
      </c>
      <c r="S17" s="10">
        <f t="shared" si="12"/>
        <v>8.3845874561672264</v>
      </c>
      <c r="T17" s="2">
        <f t="shared" si="13"/>
        <v>13.551108414055994</v>
      </c>
      <c r="V17" s="3">
        <f t="shared" si="14"/>
        <v>1.004867550565343</v>
      </c>
      <c r="W17" s="10">
        <f t="shared" si="15"/>
        <v>22.042468979057517</v>
      </c>
      <c r="X17" s="10">
        <f t="shared" si="16"/>
        <v>8.4253998595796613</v>
      </c>
      <c r="Y17" s="10">
        <f t="shared" si="17"/>
        <v>13.617069119477858</v>
      </c>
    </row>
    <row r="18" spans="16:25" x14ac:dyDescent="0.2">
      <c r="P18" s="1">
        <v>11</v>
      </c>
      <c r="Q18" s="2">
        <f t="shared" si="10"/>
        <v>856.39976390029892</v>
      </c>
      <c r="R18" s="5">
        <f t="shared" si="11"/>
        <v>21.935695870223221</v>
      </c>
      <c r="S18" s="10">
        <f t="shared" si="12"/>
        <v>8.2560037943921625</v>
      </c>
      <c r="T18" s="2">
        <f t="shared" si="13"/>
        <v>13.679692075831058</v>
      </c>
      <c r="V18" s="3">
        <f t="shared" si="14"/>
        <v>1.004867550565343</v>
      </c>
      <c r="W18" s="10">
        <f t="shared" si="15"/>
        <v>22.042468979057517</v>
      </c>
      <c r="X18" s="10">
        <f t="shared" si="16"/>
        <v>8.2961903103290311</v>
      </c>
      <c r="Y18" s="10">
        <f t="shared" si="17"/>
        <v>13.746278668728488</v>
      </c>
    </row>
    <row r="19" spans="16:25" x14ac:dyDescent="0.2">
      <c r="P19" s="1">
        <v>12</v>
      </c>
      <c r="Q19" s="2">
        <f t="shared" si="10"/>
        <v>842.59026805895144</v>
      </c>
      <c r="R19" s="5">
        <f t="shared" si="11"/>
        <v>21.935695870223221</v>
      </c>
      <c r="S19" s="10">
        <f t="shared" si="12"/>
        <v>8.1262000288757452</v>
      </c>
      <c r="T19" s="2">
        <f t="shared" si="13"/>
        <v>13.809495841347475</v>
      </c>
      <c r="V19" s="3">
        <f t="shared" si="14"/>
        <v>1.004867550565343</v>
      </c>
      <c r="W19" s="10">
        <f t="shared" si="15"/>
        <v>22.042468979057517</v>
      </c>
      <c r="X19" s="10">
        <f t="shared" si="16"/>
        <v>8.1657547184203896</v>
      </c>
      <c r="Y19" s="10">
        <f t="shared" si="17"/>
        <v>13.876714260637129</v>
      </c>
    </row>
    <row r="20" spans="16:25" x14ac:dyDescent="0.2">
      <c r="P20" s="1">
        <v>13</v>
      </c>
      <c r="Q20" s="2">
        <f t="shared" si="10"/>
        <v>828.64973677103444</v>
      </c>
      <c r="R20" s="5">
        <f t="shared" si="11"/>
        <v>21.935695870223221</v>
      </c>
      <c r="S20" s="10">
        <f t="shared" si="12"/>
        <v>7.995164582306213</v>
      </c>
      <c r="T20" s="2">
        <f t="shared" si="13"/>
        <v>13.940531287917008</v>
      </c>
      <c r="V20" s="3">
        <f t="shared" si="14"/>
        <v>1.004867550565343</v>
      </c>
      <c r="W20" s="10">
        <f t="shared" si="15"/>
        <v>22.042468979057517</v>
      </c>
      <c r="X20" s="10">
        <f t="shared" si="16"/>
        <v>8.0340814501888289</v>
      </c>
      <c r="Y20" s="10">
        <f t="shared" si="17"/>
        <v>14.00838752886869</v>
      </c>
    </row>
    <row r="21" spans="16:25" x14ac:dyDescent="0.2">
      <c r="P21" s="1">
        <v>14</v>
      </c>
      <c r="Q21" s="2">
        <f t="shared" si="10"/>
        <v>814.57692666832827</v>
      </c>
      <c r="R21" s="5">
        <f t="shared" si="11"/>
        <v>21.935695870223221</v>
      </c>
      <c r="S21" s="10">
        <f t="shared" si="12"/>
        <v>7.862885767517092</v>
      </c>
      <c r="T21" s="2">
        <f t="shared" si="13"/>
        <v>14.072810102706129</v>
      </c>
      <c r="V21" s="3">
        <f t="shared" si="14"/>
        <v>1.004867550565343</v>
      </c>
      <c r="W21" s="10">
        <f t="shared" si="15"/>
        <v>22.042468979057517</v>
      </c>
      <c r="X21" s="10">
        <f t="shared" si="16"/>
        <v>7.9011587615799979</v>
      </c>
      <c r="Y21" s="10">
        <f t="shared" si="17"/>
        <v>14.141310217477521</v>
      </c>
    </row>
    <row r="22" spans="16:25" x14ac:dyDescent="0.2">
      <c r="P22" s="1">
        <v>15</v>
      </c>
      <c r="Q22" s="2">
        <f t="shared" si="10"/>
        <v>800.37058258454988</v>
      </c>
      <c r="R22" s="5">
        <f t="shared" si="11"/>
        <v>21.935695870223221</v>
      </c>
      <c r="S22" s="10">
        <f t="shared" si="12"/>
        <v>7.7293517864448047</v>
      </c>
      <c r="T22" s="2">
        <f t="shared" si="13"/>
        <v>14.206344083778415</v>
      </c>
      <c r="V22" s="3">
        <f t="shared" si="14"/>
        <v>1.004867550565343</v>
      </c>
      <c r="W22" s="10">
        <f t="shared" si="15"/>
        <v>22.042468979057517</v>
      </c>
      <c r="X22" s="10">
        <f t="shared" si="16"/>
        <v>7.766974797102649</v>
      </c>
      <c r="Y22" s="10">
        <f t="shared" si="17"/>
        <v>14.275494181954869</v>
      </c>
    </row>
    <row r="23" spans="16:25" x14ac:dyDescent="0.2">
      <c r="P23" s="1">
        <v>16</v>
      </c>
      <c r="Q23" s="2">
        <f t="shared" si="10"/>
        <v>786.02943744340303</v>
      </c>
      <c r="R23" s="5">
        <f t="shared" si="11"/>
        <v>21.935695870223221</v>
      </c>
      <c r="S23" s="10">
        <f t="shared" si="12"/>
        <v>7.5945507290763929</v>
      </c>
      <c r="T23" s="2">
        <f t="shared" si="13"/>
        <v>14.341145141146828</v>
      </c>
      <c r="V23" s="3">
        <f t="shared" si="14"/>
        <v>1.004867550565343</v>
      </c>
      <c r="W23" s="10">
        <f t="shared" si="15"/>
        <v>22.042468979057517</v>
      </c>
      <c r="X23" s="10">
        <f t="shared" si="16"/>
        <v>7.631517588771235</v>
      </c>
      <c r="Y23" s="10">
        <f t="shared" si="17"/>
        <v>14.410951390286284</v>
      </c>
    </row>
    <row r="24" spans="16:25" x14ac:dyDescent="0.2">
      <c r="P24" s="1">
        <v>17</v>
      </c>
      <c r="Q24" s="2">
        <f t="shared" si="10"/>
        <v>771.55221214556707</v>
      </c>
      <c r="R24" s="5">
        <f t="shared" si="11"/>
        <v>21.935695870223221</v>
      </c>
      <c r="S24" s="10">
        <f t="shared" si="12"/>
        <v>7.4584705723872489</v>
      </c>
      <c r="T24" s="2">
        <f t="shared" si="13"/>
        <v>14.477225297835972</v>
      </c>
      <c r="V24" s="3">
        <f t="shared" si="14"/>
        <v>1.004867550565343</v>
      </c>
      <c r="W24" s="10">
        <f t="shared" si="15"/>
        <v>22.042468979057517</v>
      </c>
      <c r="X24" s="10">
        <f t="shared" si="16"/>
        <v>7.4947750550384669</v>
      </c>
      <c r="Y24" s="10">
        <f t="shared" si="17"/>
        <v>14.547693924019052</v>
      </c>
    </row>
    <row r="25" spans="16:25" x14ac:dyDescent="0.2">
      <c r="P25" s="1">
        <v>18</v>
      </c>
      <c r="Q25" s="2">
        <f t="shared" si="10"/>
        <v>756.93761545461257</v>
      </c>
      <c r="R25" s="5">
        <f t="shared" si="11"/>
        <v>21.935695870223221</v>
      </c>
      <c r="S25" s="10">
        <f t="shared" si="12"/>
        <v>7.3210991792687761</v>
      </c>
      <c r="T25" s="2">
        <f t="shared" si="13"/>
        <v>14.614596690954444</v>
      </c>
      <c r="V25" s="3">
        <f t="shared" si="14"/>
        <v>1.004867550565343</v>
      </c>
      <c r="W25" s="10">
        <f t="shared" si="15"/>
        <v>22.042468979057517</v>
      </c>
      <c r="X25" s="10">
        <f t="shared" si="16"/>
        <v>7.3567349997177587</v>
      </c>
      <c r="Y25" s="10">
        <f t="shared" si="17"/>
        <v>14.68573397933976</v>
      </c>
    </row>
    <row r="26" spans="16:25" x14ac:dyDescent="0.2">
      <c r="P26" s="1">
        <v>19</v>
      </c>
      <c r="Q26" s="2">
        <f t="shared" si="10"/>
        <v>742.18434388183516</v>
      </c>
      <c r="R26" s="5">
        <f t="shared" si="11"/>
        <v>21.935695870223221</v>
      </c>
      <c r="S26" s="10">
        <f t="shared" si="12"/>
        <v>7.1824242974458663</v>
      </c>
      <c r="T26" s="2">
        <f t="shared" si="13"/>
        <v>14.753271572777354</v>
      </c>
      <c r="V26" s="3">
        <f t="shared" si="14"/>
        <v>1.004867550565343</v>
      </c>
      <c r="W26" s="10">
        <f t="shared" si="15"/>
        <v>22.042468979057517</v>
      </c>
      <c r="X26" s="10">
        <f t="shared" si="16"/>
        <v>7.2173851108954326</v>
      </c>
      <c r="Y26" s="10">
        <f t="shared" si="17"/>
        <v>14.825083868162086</v>
      </c>
    </row>
    <row r="27" spans="16:25" x14ac:dyDescent="0.2">
      <c r="P27" s="1">
        <v>20</v>
      </c>
      <c r="Q27" s="2">
        <f t="shared" si="10"/>
        <v>727.29108156999609</v>
      </c>
      <c r="R27" s="5">
        <f t="shared" si="11"/>
        <v>21.935695870223221</v>
      </c>
      <c r="S27" s="10">
        <f t="shared" si="12"/>
        <v>7.0424335583841113</v>
      </c>
      <c r="T27" s="2">
        <f t="shared" si="13"/>
        <v>14.893262311839109</v>
      </c>
      <c r="V27" s="3">
        <f t="shared" si="14"/>
        <v>1.004867550565343</v>
      </c>
      <c r="W27" s="10">
        <f t="shared" si="15"/>
        <v>22.042468979057517</v>
      </c>
      <c r="X27" s="10">
        <f t="shared" si="16"/>
        <v>7.0767129598326148</v>
      </c>
      <c r="Y27" s="10">
        <f t="shared" si="17"/>
        <v>14.965756019224903</v>
      </c>
    </row>
    <row r="28" spans="16:25" x14ac:dyDescent="0.2">
      <c r="P28" s="1">
        <v>21</v>
      </c>
      <c r="Q28" s="2">
        <f t="shared" si="10"/>
        <v>712.25650017595956</v>
      </c>
      <c r="R28" s="5">
        <f t="shared" si="11"/>
        <v>21.935695870223221</v>
      </c>
      <c r="S28" s="10">
        <f t="shared" si="12"/>
        <v>6.901114476186641</v>
      </c>
      <c r="T28" s="2">
        <f t="shared" si="13"/>
        <v>15.034581394036579</v>
      </c>
      <c r="V28" s="3">
        <f t="shared" si="14"/>
        <v>1.004867550565343</v>
      </c>
      <c r="W28" s="10">
        <f t="shared" si="15"/>
        <v>22.042468979057517</v>
      </c>
      <c r="X28" s="10">
        <f t="shared" si="16"/>
        <v>6.9347059998567007</v>
      </c>
      <c r="Y28" s="10">
        <f t="shared" si="17"/>
        <v>15.107762979200817</v>
      </c>
    </row>
    <row r="29" spans="16:25" x14ac:dyDescent="0.2">
      <c r="P29" s="1">
        <v>22</v>
      </c>
      <c r="Q29" s="2">
        <f t="shared" si="10"/>
        <v>697.07925875221679</v>
      </c>
      <c r="R29" s="5">
        <f t="shared" si="11"/>
        <v>21.935695870223221</v>
      </c>
      <c r="S29" s="10">
        <f t="shared" si="12"/>
        <v>6.758454446480493</v>
      </c>
      <c r="T29" s="2">
        <f t="shared" si="13"/>
        <v>15.177241423742728</v>
      </c>
      <c r="V29" s="3">
        <f t="shared" si="14"/>
        <v>1.004867550565343</v>
      </c>
      <c r="W29" s="10">
        <f t="shared" si="15"/>
        <v>22.042468979057517</v>
      </c>
      <c r="X29" s="10">
        <f t="shared" si="16"/>
        <v>6.7913515652423042</v>
      </c>
      <c r="Y29" s="10">
        <f t="shared" si="17"/>
        <v>15.251117413815216</v>
      </c>
    </row>
    <row r="30" spans="16:25" x14ac:dyDescent="0.2">
      <c r="P30" s="1">
        <v>23</v>
      </c>
      <c r="Q30" s="2">
        <f t="shared" si="10"/>
        <v>681.75800362728603</v>
      </c>
      <c r="R30" s="5">
        <f t="shared" si="11"/>
        <v>21.935695870223221</v>
      </c>
      <c r="S30" s="10">
        <f t="shared" si="12"/>
        <v>6.6144407452924217</v>
      </c>
      <c r="T30" s="2">
        <f t="shared" si="13"/>
        <v>15.321255124930799</v>
      </c>
      <c r="V30" s="3">
        <f t="shared" si="14"/>
        <v>1.004867550565343</v>
      </c>
      <c r="W30" s="10">
        <f t="shared" si="15"/>
        <v>22.042468979057517</v>
      </c>
      <c r="X30" s="10">
        <f t="shared" si="16"/>
        <v>6.6466368700815979</v>
      </c>
      <c r="Y30" s="10">
        <f t="shared" si="17"/>
        <v>15.39583210897592</v>
      </c>
    </row>
    <row r="31" spans="16:25" x14ac:dyDescent="0.2">
      <c r="P31" s="1">
        <v>24</v>
      </c>
      <c r="Q31" s="2">
        <f t="shared" si="10"/>
        <v>666.2913682849769</v>
      </c>
      <c r="R31" s="5">
        <f t="shared" si="11"/>
        <v>21.935695870223221</v>
      </c>
      <c r="S31" s="10">
        <f t="shared" si="12"/>
        <v>6.4690605279140341</v>
      </c>
      <c r="T31" s="2">
        <f t="shared" si="13"/>
        <v>15.466635342309186</v>
      </c>
      <c r="V31" s="3">
        <f t="shared" si="14"/>
        <v>1.004867550565343</v>
      </c>
      <c r="W31" s="10">
        <f t="shared" si="15"/>
        <v>22.042468979057517</v>
      </c>
      <c r="X31" s="10">
        <f t="shared" si="16"/>
        <v>6.5005490071439205</v>
      </c>
      <c r="Y31" s="10">
        <f t="shared" si="17"/>
        <v>15.541919971913597</v>
      </c>
    </row>
    <row r="32" spans="16:25" x14ac:dyDescent="0.2">
      <c r="P32" s="1">
        <v>25</v>
      </c>
      <c r="Q32" s="2">
        <f t="shared" si="10"/>
        <v>650.67797324250978</v>
      </c>
      <c r="R32" s="5">
        <f t="shared" si="11"/>
        <v>21.935695870223221</v>
      </c>
      <c r="S32" s="10">
        <f t="shared" si="12"/>
        <v>6.322300827756159</v>
      </c>
      <c r="T32" s="2">
        <f t="shared" si="13"/>
        <v>15.613395042467062</v>
      </c>
      <c r="V32" s="3">
        <f t="shared" si="14"/>
        <v>1.004867550565343</v>
      </c>
      <c r="W32" s="10">
        <f t="shared" si="15"/>
        <v>22.042468979057517</v>
      </c>
      <c r="X32" s="10">
        <f t="shared" si="16"/>
        <v>6.353074946724572</v>
      </c>
      <c r="Y32" s="10">
        <f t="shared" si="17"/>
        <v>15.689394032332947</v>
      </c>
    </row>
    <row r="33" spans="16:25" x14ac:dyDescent="0.2">
      <c r="P33" s="1">
        <v>26</v>
      </c>
      <c r="Q33" s="2">
        <f t="shared" si="10"/>
        <v>634.91642592747894</v>
      </c>
      <c r="R33" s="5">
        <f t="shared" si="11"/>
        <v>21.935695870223221</v>
      </c>
      <c r="S33" s="10">
        <f t="shared" si="12"/>
        <v>6.1741485551923425</v>
      </c>
      <c r="T33" s="2">
        <f t="shared" si="13"/>
        <v>15.761547315030878</v>
      </c>
      <c r="V33" s="3">
        <f t="shared" si="14"/>
        <v>1.004867550565343</v>
      </c>
      <c r="W33" s="10">
        <f t="shared" si="15"/>
        <v>22.042468979057517</v>
      </c>
      <c r="X33" s="10">
        <f t="shared" si="16"/>
        <v>6.2042015354826807</v>
      </c>
      <c r="Y33" s="10">
        <f t="shared" si="17"/>
        <v>15.838267443574837</v>
      </c>
    </row>
    <row r="34" spans="16:25" x14ac:dyDescent="0.2">
      <c r="P34" s="1">
        <v>27</v>
      </c>
      <c r="Q34" s="2">
        <f t="shared" si="10"/>
        <v>619.00532055364715</v>
      </c>
      <c r="R34" s="5">
        <f t="shared" si="11"/>
        <v>21.935695870223221</v>
      </c>
      <c r="S34" s="10">
        <f t="shared" si="12"/>
        <v>6.0245904963913821</v>
      </c>
      <c r="T34" s="2">
        <f t="shared" si="13"/>
        <v>15.911105373831838</v>
      </c>
      <c r="V34" s="3">
        <f t="shared" si="14"/>
        <v>1.004867550565343</v>
      </c>
      <c r="W34" s="10">
        <f t="shared" si="15"/>
        <v>22.042468979057517</v>
      </c>
      <c r="X34" s="10">
        <f t="shared" si="16"/>
        <v>6.0539154952680523</v>
      </c>
      <c r="Y34" s="10">
        <f t="shared" si="17"/>
        <v>15.988553483789465</v>
      </c>
    </row>
    <row r="35" spans="16:25" x14ac:dyDescent="0.2">
      <c r="P35" s="1">
        <v>28</v>
      </c>
      <c r="Q35" s="2">
        <f t="shared" si="10"/>
        <v>602.94323799556264</v>
      </c>
      <c r="R35" s="5">
        <f t="shared" si="11"/>
        <v>21.935695870223221</v>
      </c>
      <c r="S35" s="10">
        <f t="shared" si="12"/>
        <v>5.8736133121387608</v>
      </c>
      <c r="T35" s="2">
        <f t="shared" si="13"/>
        <v>16.062082558084459</v>
      </c>
      <c r="V35" s="3">
        <f t="shared" si="14"/>
        <v>1.004867550565343</v>
      </c>
      <c r="W35" s="10">
        <f t="shared" si="15"/>
        <v>22.042468979057517</v>
      </c>
      <c r="X35" s="10">
        <f t="shared" si="16"/>
        <v>5.9022034219368686</v>
      </c>
      <c r="Y35" s="10">
        <f t="shared" si="17"/>
        <v>16.140265557120649</v>
      </c>
    </row>
    <row r="36" spans="16:25" x14ac:dyDescent="0.2">
      <c r="P36" s="1">
        <v>29</v>
      </c>
      <c r="Q36" s="2">
        <f t="shared" si="10"/>
        <v>586.7287456619863</v>
      </c>
      <c r="R36" s="5">
        <f t="shared" si="11"/>
        <v>21.935695870223221</v>
      </c>
      <c r="S36" s="10">
        <f t="shared" si="12"/>
        <v>5.7212035366469189</v>
      </c>
      <c r="T36" s="2">
        <f t="shared" si="13"/>
        <v>16.214492333576302</v>
      </c>
      <c r="V36" s="3">
        <f t="shared" si="14"/>
        <v>1.004867550565343</v>
      </c>
      <c r="W36" s="10">
        <f t="shared" si="15"/>
        <v>22.042468979057517</v>
      </c>
      <c r="X36" s="10">
        <f t="shared" si="16"/>
        <v>5.7490517841561672</v>
      </c>
      <c r="Y36" s="10">
        <f t="shared" si="17"/>
        <v>16.293417194901352</v>
      </c>
    </row>
    <row r="37" spans="16:25" x14ac:dyDescent="0.2">
      <c r="P37" s="1">
        <v>30</v>
      </c>
      <c r="Q37" s="2">
        <f t="shared" si="10"/>
        <v>570.36039736811733</v>
      </c>
      <c r="R37" s="5">
        <f t="shared" si="11"/>
        <v>21.935695870223221</v>
      </c>
      <c r="S37" s="10">
        <f t="shared" si="12"/>
        <v>5.5673475763542282</v>
      </c>
      <c r="T37" s="2">
        <f t="shared" si="13"/>
        <v>16.368348293868991</v>
      </c>
      <c r="V37" s="3">
        <f t="shared" si="14"/>
        <v>1.004867550565343</v>
      </c>
      <c r="W37" s="10">
        <f t="shared" si="15"/>
        <v>22.042468979057517</v>
      </c>
      <c r="X37" s="10">
        <f t="shared" si="16"/>
        <v>5.5944469221969726</v>
      </c>
      <c r="Y37" s="10">
        <f t="shared" si="17"/>
        <v>16.448022056860545</v>
      </c>
    </row>
    <row r="38" spans="16:25" x14ac:dyDescent="0.2">
      <c r="P38" s="1">
        <v>31</v>
      </c>
      <c r="Q38" s="2">
        <f t="shared" si="10"/>
        <v>553.83673320660671</v>
      </c>
      <c r="R38" s="5">
        <f t="shared" si="11"/>
        <v>21.935695870223221</v>
      </c>
      <c r="S38" s="10">
        <f t="shared" si="12"/>
        <v>5.4120317087125702</v>
      </c>
      <c r="T38" s="2">
        <f t="shared" si="13"/>
        <v>16.523664161510652</v>
      </c>
      <c r="V38" s="3">
        <f t="shared" si="14"/>
        <v>1.004867550565343</v>
      </c>
      <c r="W38" s="10">
        <f t="shared" si="15"/>
        <v>22.042468979057517</v>
      </c>
      <c r="X38" s="10">
        <f t="shared" si="16"/>
        <v>5.4383750467159686</v>
      </c>
      <c r="Y38" s="10">
        <f t="shared" si="17"/>
        <v>16.604093932341552</v>
      </c>
    </row>
    <row r="39" spans="16:25" x14ac:dyDescent="0.2">
      <c r="P39" s="1">
        <v>32</v>
      </c>
      <c r="Q39" s="2">
        <f t="shared" si="10"/>
        <v>537.15627941734692</v>
      </c>
      <c r="R39" s="5">
        <f t="shared" si="11"/>
        <v>21.935695870223221</v>
      </c>
      <c r="S39" s="10">
        <f t="shared" si="12"/>
        <v>5.2552420809634048</v>
      </c>
      <c r="T39" s="2">
        <f t="shared" si="13"/>
        <v>16.680453789259815</v>
      </c>
      <c r="V39" s="3">
        <f t="shared" si="14"/>
        <v>1.004867550565343</v>
      </c>
      <c r="W39" s="10">
        <f t="shared" si="15"/>
        <v>22.042468979057517</v>
      </c>
      <c r="X39" s="10">
        <f t="shared" si="16"/>
        <v>5.2808222375256131</v>
      </c>
      <c r="Y39" s="10">
        <f t="shared" si="17"/>
        <v>16.761646741531905</v>
      </c>
    </row>
    <row r="40" spans="16:25" x14ac:dyDescent="0.2">
      <c r="P40" s="1">
        <v>33</v>
      </c>
      <c r="Q40" s="2">
        <f t="shared" si="10"/>
        <v>520.31754825602593</v>
      </c>
      <c r="R40" s="5">
        <f t="shared" si="11"/>
        <v>21.935695870223221</v>
      </c>
      <c r="S40" s="10">
        <f t="shared" si="12"/>
        <v>5.0969647089022381</v>
      </c>
      <c r="T40" s="2">
        <f t="shared" si="13"/>
        <v>16.838731161320982</v>
      </c>
      <c r="V40" s="3">
        <f t="shared" si="14"/>
        <v>1.004867550565343</v>
      </c>
      <c r="W40" s="10">
        <f t="shared" si="15"/>
        <v>22.042468979057517</v>
      </c>
      <c r="X40" s="10">
        <f t="shared" si="16"/>
        <v>5.1217744423525886</v>
      </c>
      <c r="Y40" s="10">
        <f t="shared" si="17"/>
        <v>16.920694536704929</v>
      </c>
    </row>
    <row r="41" spans="16:25" x14ac:dyDescent="0.2">
      <c r="P41" s="1">
        <v>34</v>
      </c>
      <c r="Q41" s="2">
        <f t="shared" si="10"/>
        <v>503.31903786143408</v>
      </c>
      <c r="R41" s="5">
        <f t="shared" si="11"/>
        <v>21.935695870223221</v>
      </c>
      <c r="S41" s="10">
        <f t="shared" si="12"/>
        <v>4.9371854756313516</v>
      </c>
      <c r="T41" s="2">
        <f t="shared" si="13"/>
        <v>16.998510394591868</v>
      </c>
      <c r="V41" s="3">
        <f t="shared" si="14"/>
        <v>1.004867550565343</v>
      </c>
      <c r="W41" s="10">
        <f t="shared" si="15"/>
        <v>22.042468979057517</v>
      </c>
      <c r="X41" s="10">
        <f t="shared" si="16"/>
        <v>4.9612174755844647</v>
      </c>
      <c r="Y41" s="10">
        <f t="shared" si="17"/>
        <v>17.081251503473052</v>
      </c>
    </row>
    <row r="42" spans="16:25" x14ac:dyDescent="0.2">
      <c r="P42" s="1">
        <v>35</v>
      </c>
      <c r="Q42" s="2">
        <f t="shared" si="10"/>
        <v>486.15923212151159</v>
      </c>
      <c r="R42" s="5">
        <f t="shared" si="11"/>
        <v>21.935695870223221</v>
      </c>
      <c r="S42" s="10">
        <f t="shared" si="12"/>
        <v>4.775890130300712</v>
      </c>
      <c r="T42" s="2">
        <f t="shared" si="13"/>
        <v>17.159805739922508</v>
      </c>
      <c r="V42" s="3">
        <f t="shared" si="14"/>
        <v>1.004867550565343</v>
      </c>
      <c r="W42" s="10">
        <f t="shared" si="15"/>
        <v>22.042468979057517</v>
      </c>
      <c r="X42" s="10">
        <f t="shared" si="16"/>
        <v>4.7991370170044734</v>
      </c>
      <c r="Y42" s="10">
        <f t="shared" si="17"/>
        <v>17.243331962053045</v>
      </c>
    </row>
    <row r="43" spans="16:25" x14ac:dyDescent="0.2">
      <c r="P43" s="1">
        <v>36</v>
      </c>
      <c r="Q43" s="2">
        <f t="shared" si="10"/>
        <v>468.83660053812531</v>
      </c>
      <c r="R43" s="5">
        <f t="shared" si="11"/>
        <v>21.935695870223221</v>
      </c>
      <c r="S43" s="10">
        <f t="shared" si="12"/>
        <v>4.6130642868369183</v>
      </c>
      <c r="T43" s="2">
        <f t="shared" si="13"/>
        <v>17.322631583386304</v>
      </c>
      <c r="V43" s="3">
        <f t="shared" si="14"/>
        <v>1.004867550565343</v>
      </c>
      <c r="W43" s="10">
        <f t="shared" si="15"/>
        <v>22.042468979057517</v>
      </c>
      <c r="X43" s="10">
        <f t="shared" si="16"/>
        <v>4.6355186105142749</v>
      </c>
      <c r="Y43" s="10">
        <f t="shared" si="17"/>
        <v>17.406950368543246</v>
      </c>
    </row>
    <row r="44" spans="16:25" x14ac:dyDescent="0.2">
      <c r="P44" s="1">
        <v>37</v>
      </c>
      <c r="Q44" s="2">
        <f t="shared" si="10"/>
        <v>451.34959809056221</v>
      </c>
      <c r="R44" s="5">
        <f t="shared" si="11"/>
        <v>21.935695870223221</v>
      </c>
      <c r="S44" s="10">
        <f t="shared" si="12"/>
        <v>4.4486934226600976</v>
      </c>
      <c r="T44" s="2">
        <f t="shared" si="13"/>
        <v>17.487002447563121</v>
      </c>
      <c r="V44" s="3">
        <f t="shared" si="14"/>
        <v>1.004867550565343</v>
      </c>
      <c r="W44" s="10">
        <f t="shared" si="15"/>
        <v>22.042468979057517</v>
      </c>
      <c r="X44" s="10">
        <f t="shared" si="16"/>
        <v>4.4703476628446044</v>
      </c>
      <c r="Y44" s="10">
        <f t="shared" si="17"/>
        <v>17.572121316212911</v>
      </c>
    </row>
    <row r="45" spans="16:25" x14ac:dyDescent="0.2">
      <c r="P45" s="1">
        <v>38</v>
      </c>
      <c r="Q45" s="2">
        <f t="shared" si="10"/>
        <v>433.69666509772759</v>
      </c>
      <c r="R45" s="5">
        <f t="shared" si="11"/>
        <v>21.935695870223221</v>
      </c>
      <c r="S45" s="10">
        <f t="shared" si="12"/>
        <v>4.2827628773886239</v>
      </c>
      <c r="T45" s="2">
        <f t="shared" si="13"/>
        <v>17.652932992834597</v>
      </c>
      <c r="V45" s="3">
        <f t="shared" si="14"/>
        <v>1.004867550565343</v>
      </c>
      <c r="W45" s="10">
        <f t="shared" si="15"/>
        <v>22.042468979057517</v>
      </c>
      <c r="X45" s="10">
        <f t="shared" si="16"/>
        <v>4.3036094422536868</v>
      </c>
      <c r="Y45" s="10">
        <f t="shared" si="17"/>
        <v>17.738859536803833</v>
      </c>
    </row>
    <row r="46" spans="16:25" x14ac:dyDescent="0.2">
      <c r="P46" s="1">
        <v>39</v>
      </c>
      <c r="Q46" s="2">
        <f t="shared" si="10"/>
        <v>415.87622707903591</v>
      </c>
      <c r="R46" s="5">
        <f t="shared" si="11"/>
        <v>21.935695870223221</v>
      </c>
      <c r="S46" s="10">
        <f t="shared" si="12"/>
        <v>4.1152578515315472</v>
      </c>
      <c r="T46" s="2">
        <f t="shared" si="13"/>
        <v>17.820438018691675</v>
      </c>
      <c r="V46" s="3">
        <f t="shared" si="14"/>
        <v>1.004867550565343</v>
      </c>
      <c r="W46" s="10">
        <f t="shared" si="15"/>
        <v>22.042468979057517</v>
      </c>
      <c r="X46" s="10">
        <f t="shared" si="16"/>
        <v>4.1352890772133017</v>
      </c>
      <c r="Y46" s="10">
        <f t="shared" si="17"/>
        <v>17.90717990184422</v>
      </c>
    </row>
    <row r="47" spans="16:25" x14ac:dyDescent="0.2">
      <c r="P47" s="1">
        <v>40</v>
      </c>
      <c r="Q47" s="2">
        <f t="shared" si="10"/>
        <v>397.88669461398132</v>
      </c>
      <c r="R47" s="5">
        <f t="shared" si="11"/>
        <v>21.935695870223221</v>
      </c>
      <c r="S47" s="10">
        <f t="shared" si="12"/>
        <v>3.9461634051686101</v>
      </c>
      <c r="T47" s="2">
        <f t="shared" si="13"/>
        <v>17.989532465054609</v>
      </c>
      <c r="V47" s="3">
        <f t="shared" si="14"/>
        <v>1.004867550565343</v>
      </c>
      <c r="W47" s="10">
        <f t="shared" si="15"/>
        <v>22.042468979057517</v>
      </c>
      <c r="X47" s="10">
        <f t="shared" si="16"/>
        <v>3.9653715550823745</v>
      </c>
      <c r="Y47" s="10">
        <f t="shared" si="17"/>
        <v>18.077097423975143</v>
      </c>
    </row>
    <row r="48" spans="16:25" x14ac:dyDescent="0.2">
      <c r="P48" s="1">
        <v>41</v>
      </c>
      <c r="Q48" s="2">
        <f t="shared" si="10"/>
        <v>379.72646320037586</v>
      </c>
      <c r="R48" s="5">
        <f t="shared" si="11"/>
        <v>21.935695870223221</v>
      </c>
      <c r="S48" s="10">
        <f t="shared" si="12"/>
        <v>3.775464456617748</v>
      </c>
      <c r="T48" s="2">
        <f t="shared" si="13"/>
        <v>18.160231413605473</v>
      </c>
      <c r="V48" s="3">
        <f t="shared" si="14"/>
        <v>1.004867550565343</v>
      </c>
      <c r="W48" s="10">
        <f t="shared" si="15"/>
        <v>22.042468979057517</v>
      </c>
      <c r="X48" s="10">
        <f t="shared" si="16"/>
        <v>3.7938417207679902</v>
      </c>
      <c r="Y48" s="10">
        <f t="shared" si="17"/>
        <v>18.248627258289527</v>
      </c>
    </row>
    <row r="49" spans="16:25" x14ac:dyDescent="0.2">
      <c r="P49" s="1">
        <v>42</v>
      </c>
      <c r="Q49" s="2">
        <f t="shared" si="10"/>
        <v>361.39391311124257</v>
      </c>
      <c r="R49" s="5">
        <f t="shared" si="11"/>
        <v>21.935695870223221</v>
      </c>
      <c r="S49" s="10">
        <f t="shared" si="12"/>
        <v>3.6031457810899354</v>
      </c>
      <c r="T49" s="2">
        <f t="shared" si="13"/>
        <v>18.332550089133285</v>
      </c>
      <c r="V49" s="3">
        <f t="shared" si="14"/>
        <v>1.004867550565343</v>
      </c>
      <c r="W49" s="10">
        <f t="shared" si="15"/>
        <v>22.042468979057517</v>
      </c>
      <c r="X49" s="10">
        <f t="shared" si="16"/>
        <v>3.620684275373693</v>
      </c>
      <c r="Y49" s="10">
        <f t="shared" si="17"/>
        <v>18.421784703683826</v>
      </c>
    </row>
    <row r="50" spans="16:25" x14ac:dyDescent="0.2">
      <c r="P50" s="1">
        <v>43</v>
      </c>
      <c r="Q50" s="2">
        <f t="shared" si="10"/>
        <v>342.88740925035063</v>
      </c>
      <c r="R50" s="5">
        <f t="shared" si="11"/>
        <v>21.935695870223221</v>
      </c>
      <c r="S50" s="10">
        <f t="shared" si="12"/>
        <v>3.4291920093312775</v>
      </c>
      <c r="T50" s="2">
        <f t="shared" si="13"/>
        <v>18.506503860891943</v>
      </c>
      <c r="V50" s="3">
        <f t="shared" si="14"/>
        <v>1.004867550565343</v>
      </c>
      <c r="W50" s="10">
        <f t="shared" si="15"/>
        <v>22.042468979057517</v>
      </c>
      <c r="X50" s="10">
        <f t="shared" si="16"/>
        <v>3.445883774834968</v>
      </c>
      <c r="Y50" s="10">
        <f t="shared" si="17"/>
        <v>18.596585204222549</v>
      </c>
    </row>
    <row r="51" spans="16:25" x14ac:dyDescent="0.2">
      <c r="P51" s="1">
        <v>44</v>
      </c>
      <c r="Q51" s="2">
        <f t="shared" si="10"/>
        <v>324.20530100637961</v>
      </c>
      <c r="R51" s="5">
        <f t="shared" si="11"/>
        <v>21.935695870223221</v>
      </c>
      <c r="S51" s="10">
        <f t="shared" si="12"/>
        <v>3.2535876262522123</v>
      </c>
      <c r="T51" s="2">
        <f t="shared" si="13"/>
        <v>18.682108243971008</v>
      </c>
      <c r="V51" s="3">
        <f t="shared" si="14"/>
        <v>1.004867550565343</v>
      </c>
      <c r="W51" s="10">
        <f t="shared" si="15"/>
        <v>22.042468979057517</v>
      </c>
      <c r="X51" s="10">
        <f t="shared" si="16"/>
        <v>3.2694246285417696</v>
      </c>
      <c r="Y51" s="10">
        <f t="shared" si="17"/>
        <v>18.77304435051575</v>
      </c>
    </row>
    <row r="52" spans="16:25" x14ac:dyDescent="0.2">
      <c r="P52" s="1">
        <v>45</v>
      </c>
      <c r="Q52" s="2">
        <f t="shared" si="10"/>
        <v>305.34592210570008</v>
      </c>
      <c r="R52" s="5">
        <f t="shared" si="11"/>
        <v>21.935695870223221</v>
      </c>
      <c r="S52" s="10">
        <f t="shared" si="12"/>
        <v>3.0763169695437047</v>
      </c>
      <c r="T52" s="2">
        <f t="shared" si="13"/>
        <v>18.859378900679516</v>
      </c>
      <c r="V52" s="3">
        <f t="shared" si="14"/>
        <v>1.004867550565343</v>
      </c>
      <c r="W52" s="10">
        <f t="shared" si="15"/>
        <v>22.042468979057517</v>
      </c>
      <c r="X52" s="10">
        <f t="shared" si="16"/>
        <v>3.0912910979479817</v>
      </c>
      <c r="Y52" s="10">
        <f t="shared" si="17"/>
        <v>18.951177881109537</v>
      </c>
    </row>
    <row r="53" spans="16:25" x14ac:dyDescent="0.2">
      <c r="P53" s="1">
        <v>46</v>
      </c>
      <c r="Q53" s="2">
        <f t="shared" si="10"/>
        <v>286.30759046375715</v>
      </c>
      <c r="R53" s="5">
        <f t="shared" si="11"/>
        <v>21.935695870223221</v>
      </c>
      <c r="S53" s="10">
        <f t="shared" si="12"/>
        <v>2.897364228280312</v>
      </c>
      <c r="T53" s="2">
        <f t="shared" si="13"/>
        <v>19.038331641942907</v>
      </c>
      <c r="V53" s="3">
        <f t="shared" si="14"/>
        <v>1.004867550565343</v>
      </c>
      <c r="W53" s="10">
        <f t="shared" si="15"/>
        <v>22.042468979057517</v>
      </c>
      <c r="X53" s="10">
        <f t="shared" si="16"/>
        <v>2.9114672951676828</v>
      </c>
      <c r="Y53" s="10">
        <f t="shared" si="17"/>
        <v>19.131001683889835</v>
      </c>
    </row>
    <row r="54" spans="16:25" x14ac:dyDescent="0.2">
      <c r="P54" s="1">
        <v>47</v>
      </c>
      <c r="Q54" s="2">
        <f t="shared" si="10"/>
        <v>267.08860803504393</v>
      </c>
      <c r="R54" s="5">
        <f t="shared" si="11"/>
        <v>21.935695870223221</v>
      </c>
      <c r="S54" s="10">
        <f t="shared" si="12"/>
        <v>2.7167134415099952</v>
      </c>
      <c r="T54" s="2">
        <f t="shared" si="13"/>
        <v>19.218982428713225</v>
      </c>
      <c r="V54" s="3">
        <f t="shared" si="14"/>
        <v>1.004867550565343</v>
      </c>
      <c r="W54" s="10">
        <f t="shared" si="15"/>
        <v>22.042468979057517</v>
      </c>
      <c r="X54" s="10">
        <f t="shared" si="16"/>
        <v>2.7299371815580922</v>
      </c>
      <c r="Y54" s="10">
        <f t="shared" si="17"/>
        <v>19.312531797499428</v>
      </c>
    </row>
    <row r="55" spans="16:25" x14ac:dyDescent="0.2">
      <c r="P55" s="1">
        <v>48</v>
      </c>
      <c r="Q55" s="2">
        <f t="shared" si="10"/>
        <v>247.68726066165127</v>
      </c>
      <c r="R55" s="5">
        <f t="shared" si="11"/>
        <v>21.935695870223221</v>
      </c>
      <c r="S55" s="10">
        <f t="shared" si="12"/>
        <v>2.5343484968305452</v>
      </c>
      <c r="T55" s="2">
        <f t="shared" si="13"/>
        <v>19.401347373392674</v>
      </c>
      <c r="V55" s="3">
        <f t="shared" si="14"/>
        <v>1.004867550565343</v>
      </c>
      <c r="W55" s="10">
        <f t="shared" si="15"/>
        <v>22.042468979057517</v>
      </c>
      <c r="X55" s="10">
        <f t="shared" si="16"/>
        <v>2.5466845662890689</v>
      </c>
      <c r="Y55" s="10">
        <f t="shared" si="17"/>
        <v>19.495784412768447</v>
      </c>
    </row>
    <row r="56" spans="16:25" x14ac:dyDescent="0.2">
      <c r="P56" s="1">
        <v>49</v>
      </c>
      <c r="Q56" s="2">
        <f t="shared" si="10"/>
        <v>228.10181792038054</v>
      </c>
      <c r="R56" s="5">
        <f t="shared" si="11"/>
        <v>21.935695870223221</v>
      </c>
      <c r="S56" s="10">
        <f t="shared" si="12"/>
        <v>2.3502531289525055</v>
      </c>
      <c r="T56" s="2">
        <f t="shared" si="13"/>
        <v>19.585442741270715</v>
      </c>
      <c r="V56" s="3">
        <f t="shared" si="14"/>
        <v>1.004867550565343</v>
      </c>
      <c r="W56" s="10">
        <f t="shared" si="15"/>
        <v>22.042468979057517</v>
      </c>
      <c r="X56" s="10">
        <f t="shared" si="16"/>
        <v>2.3616931048990377</v>
      </c>
      <c r="Y56" s="10">
        <f t="shared" si="17"/>
        <v>19.680775874158481</v>
      </c>
    </row>
    <row r="57" spans="16:25" x14ac:dyDescent="0.2">
      <c r="P57" s="1">
        <v>50</v>
      </c>
      <c r="Q57" s="2">
        <f t="shared" si="10"/>
        <v>208.33053296840578</v>
      </c>
      <c r="R57" s="5">
        <f t="shared" si="11"/>
        <v>21.935695870223221</v>
      </c>
      <c r="S57" s="10">
        <f t="shared" si="12"/>
        <v>2.1644109182484552</v>
      </c>
      <c r="T57" s="2">
        <f t="shared" si="13"/>
        <v>19.771284951974764</v>
      </c>
      <c r="V57" s="3">
        <f t="shared" si="14"/>
        <v>1.004867550565343</v>
      </c>
      <c r="W57" s="10">
        <f t="shared" si="15"/>
        <v>22.042468979057517</v>
      </c>
      <c r="X57" s="10">
        <f t="shared" si="16"/>
        <v>2.1749462978372103</v>
      </c>
      <c r="Y57" s="10">
        <f t="shared" si="17"/>
        <v>19.867522681220308</v>
      </c>
    </row>
    <row r="58" spans="16:25" x14ac:dyDescent="0.2">
      <c r="P58" s="1">
        <v>51</v>
      </c>
      <c r="Q58" s="2">
        <f t="shared" si="10"/>
        <v>188.37164238747107</v>
      </c>
      <c r="R58" s="5">
        <f t="shared" si="11"/>
        <v>21.935695870223221</v>
      </c>
      <c r="S58" s="10">
        <f t="shared" si="12"/>
        <v>1.9768052892885291</v>
      </c>
      <c r="T58" s="2">
        <f t="shared" si="13"/>
        <v>19.958890580934693</v>
      </c>
      <c r="V58" s="3">
        <f t="shared" si="14"/>
        <v>1.004867550565343</v>
      </c>
      <c r="W58" s="10">
        <f t="shared" si="15"/>
        <v>22.042468979057517</v>
      </c>
      <c r="X58" s="10">
        <f t="shared" si="16"/>
        <v>1.9864274889919786</v>
      </c>
      <c r="Y58" s="10">
        <f t="shared" si="17"/>
        <v>20.056041490065542</v>
      </c>
    </row>
    <row r="59" spans="16:25" x14ac:dyDescent="0.2">
      <c r="P59" s="1">
        <v>52</v>
      </c>
      <c r="Q59" s="2">
        <f t="shared" si="10"/>
        <v>168.22336602660988</v>
      </c>
      <c r="R59" s="5">
        <f t="shared" si="11"/>
        <v>21.935695870223221</v>
      </c>
      <c r="S59" s="10">
        <f t="shared" si="12"/>
        <v>1.7874195093620397</v>
      </c>
      <c r="T59" s="2">
        <f t="shared" si="13"/>
        <v>20.148276360861182</v>
      </c>
      <c r="V59" s="3">
        <f t="shared" si="14"/>
        <v>1.004867550565343</v>
      </c>
      <c r="W59" s="10">
        <f t="shared" si="15"/>
        <v>22.042468979057517</v>
      </c>
      <c r="X59" s="10">
        <f t="shared" si="16"/>
        <v>1.7961198642053402</v>
      </c>
      <c r="Y59" s="10">
        <f t="shared" si="17"/>
        <v>20.24634911485218</v>
      </c>
    </row>
    <row r="60" spans="16:25" x14ac:dyDescent="0.2">
      <c r="P60" s="1">
        <v>53</v>
      </c>
      <c r="Q60" s="2">
        <f t="shared" si="10"/>
        <v>147.88390684337173</v>
      </c>
      <c r="R60" s="5">
        <f t="shared" si="11"/>
        <v>21.935695870223221</v>
      </c>
      <c r="S60" s="10">
        <f t="shared" si="12"/>
        <v>1.5962366869850735</v>
      </c>
      <c r="T60" s="2">
        <f t="shared" si="13"/>
        <v>20.339459183238148</v>
      </c>
      <c r="V60" s="3">
        <f t="shared" si="14"/>
        <v>1.004867550565343</v>
      </c>
      <c r="W60" s="10">
        <f t="shared" si="15"/>
        <v>22.042468979057517</v>
      </c>
      <c r="X60" s="10">
        <f t="shared" si="16"/>
        <v>1.6040064497732289</v>
      </c>
      <c r="Y60" s="10">
        <f t="shared" si="17"/>
        <v>20.438462529284291</v>
      </c>
    </row>
    <row r="61" spans="16:25" x14ac:dyDescent="0.2">
      <c r="P61" s="1">
        <v>54</v>
      </c>
      <c r="Q61" s="2">
        <f t="shared" si="10"/>
        <v>127.35145074354244</v>
      </c>
      <c r="R61" s="5">
        <f t="shared" si="11"/>
        <v>21.935695870223221</v>
      </c>
      <c r="S61" s="10">
        <f t="shared" si="12"/>
        <v>1.403239770393923</v>
      </c>
      <c r="T61" s="2">
        <f t="shared" si="13"/>
        <v>20.532456099829297</v>
      </c>
      <c r="V61" s="3">
        <f t="shared" si="14"/>
        <v>1.004867550565343</v>
      </c>
      <c r="W61" s="10">
        <f t="shared" si="15"/>
        <v>22.042468979057517</v>
      </c>
      <c r="X61" s="10">
        <f t="shared" si="16"/>
        <v>1.4100701109316158</v>
      </c>
      <c r="Y61" s="10">
        <f t="shared" si="17"/>
        <v>20.6323988681259</v>
      </c>
    </row>
    <row r="62" spans="16:25" x14ac:dyDescent="0.2">
      <c r="P62" s="1">
        <v>55</v>
      </c>
      <c r="Q62" s="2">
        <f t="shared" si="10"/>
        <v>106.62416641934345</v>
      </c>
      <c r="R62" s="5">
        <f t="shared" si="11"/>
        <v>21.935695870223221</v>
      </c>
      <c r="S62" s="10">
        <f t="shared" si="12"/>
        <v>1.2084115460242264</v>
      </c>
      <c r="T62" s="2">
        <f t="shared" si="13"/>
        <v>20.727284324198994</v>
      </c>
      <c r="V62" s="3">
        <f t="shared" si="14"/>
        <v>1.004867550565343</v>
      </c>
      <c r="W62" s="10">
        <f t="shared" si="15"/>
        <v>22.042468979057517</v>
      </c>
      <c r="X62" s="10">
        <f t="shared" si="16"/>
        <v>1.2142935503282437</v>
      </c>
      <c r="Y62" s="10">
        <f t="shared" si="17"/>
        <v>20.828175428729274</v>
      </c>
    </row>
    <row r="63" spans="16:25" x14ac:dyDescent="0.2">
      <c r="P63" s="1">
        <v>56</v>
      </c>
      <c r="Q63" s="2">
        <f t="shared" si="10"/>
        <v>85.7002051860959</v>
      </c>
      <c r="R63" s="5">
        <f t="shared" si="11"/>
        <v>21.935695870223221</v>
      </c>
      <c r="S63" s="10">
        <f t="shared" si="12"/>
        <v>1.011734636975673</v>
      </c>
      <c r="T63" s="2">
        <f t="shared" si="13"/>
        <v>20.923961233247546</v>
      </c>
      <c r="V63" s="3">
        <f t="shared" si="14"/>
        <v>1.004867550565343</v>
      </c>
      <c r="W63" s="10">
        <f t="shared" si="15"/>
        <v>22.042468979057517</v>
      </c>
      <c r="X63" s="10">
        <f t="shared" si="16"/>
        <v>1.016659306479861</v>
      </c>
      <c r="Y63" s="10">
        <f t="shared" si="17"/>
        <v>21.025809672577655</v>
      </c>
    </row>
    <row r="64" spans="16:25" x14ac:dyDescent="0.2">
      <c r="P64" s="1">
        <v>57</v>
      </c>
      <c r="Q64" s="2">
        <f t="shared" si="10"/>
        <v>64.577700817334829</v>
      </c>
      <c r="R64" s="5">
        <f t="shared" si="11"/>
        <v>21.935695870223221</v>
      </c>
      <c r="S64" s="10">
        <f t="shared" si="12"/>
        <v>0.81319150146214403</v>
      </c>
      <c r="T64" s="2">
        <f t="shared" si="13"/>
        <v>21.122504368761078</v>
      </c>
      <c r="V64" s="3">
        <f t="shared" si="14"/>
        <v>1.004867550565343</v>
      </c>
      <c r="W64" s="10">
        <f t="shared" si="15"/>
        <v>22.042468979057517</v>
      </c>
      <c r="X64" s="10">
        <f t="shared" si="16"/>
        <v>0.81714975221481823</v>
      </c>
      <c r="Y64" s="10">
        <f t="shared" si="17"/>
        <v>21.225319226842704</v>
      </c>
    </row>
    <row r="65" spans="16:25" x14ac:dyDescent="0.2">
      <c r="P65" s="1">
        <v>58</v>
      </c>
      <c r="Q65" s="2">
        <f t="shared" si="10"/>
        <v>43.254769378358752</v>
      </c>
      <c r="R65" s="5">
        <f t="shared" si="11"/>
        <v>21.935695870223221</v>
      </c>
      <c r="S65" s="10">
        <f t="shared" si="12"/>
        <v>0.61276443124714453</v>
      </c>
      <c r="T65" s="2">
        <f t="shared" si="13"/>
        <v>21.322931438976077</v>
      </c>
      <c r="V65" s="3">
        <f t="shared" si="14"/>
        <v>1.004867550565343</v>
      </c>
      <c r="W65" s="10">
        <f t="shared" si="15"/>
        <v>22.042468979057517</v>
      </c>
      <c r="X65" s="10">
        <f t="shared" si="16"/>
        <v>0.61574709310088371</v>
      </c>
      <c r="Y65" s="10">
        <f t="shared" si="17"/>
        <v>21.426721885956635</v>
      </c>
    </row>
    <row r="66" spans="16:25" x14ac:dyDescent="0.2">
      <c r="P66" s="1">
        <v>59</v>
      </c>
      <c r="Q66" s="2">
        <f t="shared" si="10"/>
        <v>21.72950905819992</v>
      </c>
      <c r="R66" s="5">
        <f t="shared" si="11"/>
        <v>21.935695870223221</v>
      </c>
      <c r="S66" s="10">
        <f t="shared" si="12"/>
        <v>0.41043555006438959</v>
      </c>
      <c r="T66" s="2">
        <f t="shared" si="13"/>
        <v>21.525260320158832</v>
      </c>
      <c r="V66" s="3">
        <f t="shared" si="14"/>
        <v>1.004867550565343</v>
      </c>
      <c r="W66" s="10">
        <f t="shared" si="15"/>
        <v>22.042468979057517</v>
      </c>
      <c r="X66" s="10">
        <f t="shared" si="16"/>
        <v>0.41243336585814239</v>
      </c>
      <c r="Y66" s="10">
        <f t="shared" si="17"/>
        <v>21.630035613199379</v>
      </c>
    </row>
    <row r="67" spans="16:25" x14ac:dyDescent="0.2">
      <c r="P67" s="1">
        <v>60</v>
      </c>
      <c r="Q67" s="2">
        <f t="shared" si="10"/>
        <v>1.0658141036401503E-13</v>
      </c>
      <c r="R67" s="5">
        <f t="shared" si="11"/>
        <v>21.935695870223221</v>
      </c>
      <c r="S67" s="10">
        <f t="shared" si="12"/>
        <v>0.20618681202340569</v>
      </c>
      <c r="T67" s="2">
        <f t="shared" si="13"/>
        <v>21.729509058199813</v>
      </c>
      <c r="V67" s="3">
        <f t="shared" si="14"/>
        <v>1.004867550565343</v>
      </c>
      <c r="W67" s="10">
        <f t="shared" si="15"/>
        <v>22.042468979057517</v>
      </c>
      <c r="X67" s="10">
        <f t="shared" si="16"/>
        <v>0.20719043675683649</v>
      </c>
      <c r="Y67" s="10">
        <f t="shared" si="17"/>
        <v>21.835278542300681</v>
      </c>
    </row>
    <row r="68" spans="16:25" x14ac:dyDescent="0.2">
      <c r="R68" s="5">
        <f>SUM(R8:R67)</f>
        <v>1316.1417522133936</v>
      </c>
      <c r="S68" s="5">
        <f>SUM(S8:S67)</f>
        <v>316.14175221339326</v>
      </c>
      <c r="T68" s="5">
        <f>SUM(T8:T67)</f>
        <v>1000.0000000000001</v>
      </c>
      <c r="V68" s="5"/>
      <c r="W68" s="5">
        <f>SUM(W8:W67)</f>
        <v>1322.5481387434504</v>
      </c>
      <c r="X68" s="5">
        <f>SUM(X8:X67)</f>
        <v>317.68058817810822</v>
      </c>
      <c r="Y68" s="5">
        <f>SUM(Y8:Y67)</f>
        <v>1004.8675505653428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FLEISCHER</vt:lpstr>
      <vt:lpstr>financiamento imob price</vt:lpstr>
      <vt:lpstr>inflacao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Microsoft Office User</cp:lastModifiedBy>
  <dcterms:created xsi:type="dcterms:W3CDTF">2010-08-30T13:14:21Z</dcterms:created>
  <dcterms:modified xsi:type="dcterms:W3CDTF">2020-07-29T17:52:41Z</dcterms:modified>
</cp:coreProperties>
</file>