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Home\Documents\PQI - Disciplinas\PQI-PHA 3513\2020\"/>
    </mc:Choice>
  </mc:AlternateContent>
  <xr:revisionPtr revIDLastSave="0" documentId="8_{4640E869-C609-40BC-A211-6002E600880D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Resposta" sheetId="2" r:id="rId1"/>
    <sheet name="Planilha Suporte" sheetId="1" r:id="rId2"/>
    <sheet name="Matriz de Decisão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" l="1"/>
  <c r="F7" i="3"/>
  <c r="F8" i="3" s="1"/>
  <c r="E7" i="3"/>
  <c r="E8" i="3" s="1"/>
  <c r="D7" i="3"/>
  <c r="G8" i="3"/>
  <c r="D8" i="3"/>
  <c r="K8" i="1" l="1"/>
  <c r="K13" i="1" s="1"/>
  <c r="K14" i="1" s="1"/>
  <c r="I8" i="1"/>
  <c r="J13" i="1" s="1"/>
  <c r="J14" i="1" s="1"/>
  <c r="J17" i="1" l="1"/>
  <c r="J16" i="1"/>
  <c r="J15" i="1"/>
  <c r="K17" i="1"/>
  <c r="K16" i="1"/>
  <c r="K15" i="1"/>
  <c r="I13" i="1"/>
  <c r="I14" i="1" s="1"/>
  <c r="I15" i="1" s="1"/>
  <c r="L13" i="1"/>
  <c r="L14" i="1" s="1"/>
  <c r="L17" i="1" s="1"/>
  <c r="K9" i="1"/>
  <c r="K12" i="1" s="1"/>
  <c r="K10" i="1"/>
  <c r="I9" i="1"/>
  <c r="K11" i="1" l="1"/>
  <c r="I17" i="1"/>
  <c r="I16" i="1"/>
  <c r="K18" i="1"/>
  <c r="K19" i="1"/>
  <c r="L15" i="1"/>
  <c r="L18" i="1" s="1"/>
  <c r="L16" i="1"/>
  <c r="L19" i="1" s="1"/>
  <c r="L20" i="1"/>
  <c r="K20" i="1"/>
  <c r="I12" i="1"/>
  <c r="I11" i="1"/>
  <c r="I10" i="1"/>
  <c r="J20" i="1" l="1"/>
  <c r="I20" i="1"/>
  <c r="J18" i="1"/>
  <c r="I18" i="1"/>
  <c r="I19" i="1"/>
  <c r="J19" i="1"/>
</calcChain>
</file>

<file path=xl/sharedStrings.xml><?xml version="1.0" encoding="utf-8"?>
<sst xmlns="http://schemas.openxmlformats.org/spreadsheetml/2006/main" count="79" uniqueCount="60">
  <si>
    <t>1ª decisão: material dos frascos de óleo</t>
  </si>
  <si>
    <t>Capacidade da embalagem por frasco (L)</t>
  </si>
  <si>
    <t>massa de uma lata de alumínio (g)</t>
  </si>
  <si>
    <t>Frascos de PET</t>
  </si>
  <si>
    <t>2ª decisão: material das sacolas</t>
  </si>
  <si>
    <t>Sacolas de Papel</t>
  </si>
  <si>
    <t>Frascos de Alumínio</t>
  </si>
  <si>
    <t>Sacolas de Polietileno</t>
  </si>
  <si>
    <t>massa de uma sacola de papel (g)</t>
  </si>
  <si>
    <t>Uma sacola de papel comporta (frascos de alumínio)</t>
  </si>
  <si>
    <t>Uma sacola de papel comporta (frascos de PET)</t>
  </si>
  <si>
    <t>Uma sacola de polietileno comporta (frascos de alumínio)</t>
  </si>
  <si>
    <t>Uma sacola de polietileno comporta (frascos de PET)</t>
  </si>
  <si>
    <t>massa de uma sacola de polietileno (g)</t>
  </si>
  <si>
    <t>Material</t>
  </si>
  <si>
    <t>Transporte</t>
  </si>
  <si>
    <t>Aspecto Ambiental</t>
  </si>
  <si>
    <t>Consumo de água (m³/t)</t>
  </si>
  <si>
    <t>Emissão de gás carbônico (kg/t)</t>
  </si>
  <si>
    <t>Consumo de energia elétrica (kWh/t)</t>
  </si>
  <si>
    <t>Alumínio</t>
  </si>
  <si>
    <t>PET</t>
  </si>
  <si>
    <t>Papel</t>
  </si>
  <si>
    <t>Polietileno</t>
  </si>
  <si>
    <t>Obtenção de Matérias-Primas</t>
  </si>
  <si>
    <t>Manufatura de Materiais</t>
  </si>
  <si>
    <t>Manufatura do Produto</t>
  </si>
  <si>
    <t>-</t>
  </si>
  <si>
    <t>Com base nas informações acima, qual conjunto (frasco e sacola) você escolheria para transportar 4 litros de óleo? ~</t>
  </si>
  <si>
    <t>Por quê? (Justifique sua resposta a partir de resultados quantitativos).</t>
  </si>
  <si>
    <t>Massa de material utilizada (t) - FRASCO</t>
  </si>
  <si>
    <t>Emissão de gás carbônico (kg) - FRASCO</t>
  </si>
  <si>
    <t>Consumo de energia elétrica (kWh) - FRASCO</t>
  </si>
  <si>
    <t>Massa de material utilizada (t) - SACOLA</t>
  </si>
  <si>
    <t>Emissão de gás carbônico (kg) - SACOLA</t>
  </si>
  <si>
    <t>Consumo de energia elétrica (kWh) - SACOLA</t>
  </si>
  <si>
    <t>massa de um frasco de PET (g)</t>
  </si>
  <si>
    <t>Frascos de alumínio 
+
 Sacolas de polietileno</t>
  </si>
  <si>
    <t>Frascos de alumínio 
+
 Sacolas de papel</t>
  </si>
  <si>
    <t>Frascos de PET
+
 Sacolas de papel</t>
  </si>
  <si>
    <t>Frascos de PET
+
 Sacolas de polietileno</t>
  </si>
  <si>
    <t>Quantidade de FRASCOS necessária:</t>
  </si>
  <si>
    <t>Quantidade de SACOLAS necessária:</t>
  </si>
  <si>
    <t>Consumo de água total (m³)</t>
  </si>
  <si>
    <t>Consumo de água (m³) - SACOLA</t>
  </si>
  <si>
    <t>Consumo de água (m³) - FRASCO</t>
  </si>
  <si>
    <t>Emissão de gás carbônico total (kg)</t>
  </si>
  <si>
    <t>Consumo de energia elétrica total (kWh)</t>
  </si>
  <si>
    <t>Peso</t>
  </si>
  <si>
    <t>Total</t>
  </si>
  <si>
    <r>
      <t xml:space="preserve"> Foi escolhido o conjunto </t>
    </r>
    <r>
      <rPr>
        <b/>
        <sz val="11"/>
        <color theme="1"/>
        <rFont val="Calibri"/>
        <family val="2"/>
        <scheme val="minor"/>
      </rPr>
      <t>Frascos de alumínio  + Sacolas de polietileno</t>
    </r>
    <r>
      <rPr>
        <sz val="11"/>
        <color theme="1"/>
        <rFont val="Calibri"/>
        <family val="2"/>
        <scheme val="minor"/>
      </rPr>
      <t xml:space="preserve">. A escolha foi feita atráves de uma matriz de decisão que considerou os tópicos </t>
    </r>
    <r>
      <rPr>
        <b/>
        <sz val="11"/>
        <color theme="1"/>
        <rFont val="Calibri"/>
        <family val="2"/>
        <scheme val="minor"/>
      </rPr>
      <t xml:space="preserve">Consumo de água total (m³) + Emissão de gás carbônico total (kg) + Consumo de energia elétrica total (kWh), </t>
    </r>
    <r>
      <rPr>
        <sz val="11"/>
        <color theme="1"/>
        <rFont val="Calibri"/>
        <family val="2"/>
        <scheme val="minor"/>
      </rPr>
      <t>atribuindo os pesos 1, 1 e 0.75*, respectivamente.</t>
    </r>
  </si>
  <si>
    <t>*Foi atribuido um peso menor para a energia elétrica uma vez que com a utilização de energias renováveis, acreditamos que ela tem um impacto ambiental  menor em relação aos outros tópicos</t>
  </si>
  <si>
    <t>Quanto maior a nota atribuida para cada tópico, menor o impacto ambiental do conjunto de itens. Ex: No Consumo de água total, "Frascos de PET + Sacolas de polietileno" é o conjunto que consome menos água e portanto, ele recebeu maior nota</t>
  </si>
  <si>
    <t>Participantes</t>
  </si>
  <si>
    <t>Bruno Marino</t>
  </si>
  <si>
    <t>Luiz Batista</t>
  </si>
  <si>
    <t>Isabela Dornelas</t>
  </si>
  <si>
    <t>Victor Venâncio</t>
  </si>
  <si>
    <t>nUSP:</t>
  </si>
  <si>
    <t>Caio Siqueira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</si>
</sst>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1" xfId="0" applyBorder="1"/>
    <xf numFmtId="0" fontId="0" fillId="0" borderId="10" xfId="0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7" xfId="0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horizont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O20"/>
  <sheetViews>
    <sheetView showGridLines="0" workbookViewId="0">
      <selection activeCell="K9" sqref="K9"/>
    </sheetView>
  </sheetViews>
  <sheetFormatPr defaultRowHeight="14.4" x14ac:dyDescent="0.3"/>
  <cols>
    <col min="1" max="1" width="2.109375" customWidth="1"/>
    <col min="14" max="14" width="15" customWidth="1"/>
    <col min="15" max="15" width="9.44140625" customWidth="1"/>
  </cols>
  <sheetData>
    <row r="1" spans="4:15" ht="5.4" customHeight="1" x14ac:dyDescent="0.3"/>
    <row r="3" spans="4:15" ht="15" thickBot="1" x14ac:dyDescent="0.35"/>
    <row r="4" spans="4:15" x14ac:dyDescent="0.3">
      <c r="D4" s="38" t="s">
        <v>50</v>
      </c>
      <c r="E4" s="39"/>
      <c r="F4" s="39"/>
      <c r="G4" s="39"/>
      <c r="H4" s="39"/>
      <c r="I4" s="40"/>
    </row>
    <row r="5" spans="4:15" x14ac:dyDescent="0.3">
      <c r="D5" s="41"/>
      <c r="E5" s="42"/>
      <c r="F5" s="42"/>
      <c r="G5" s="42"/>
      <c r="H5" s="42"/>
      <c r="I5" s="43"/>
    </row>
    <row r="6" spans="4:15" x14ac:dyDescent="0.3">
      <c r="D6" s="41"/>
      <c r="E6" s="42"/>
      <c r="F6" s="42"/>
      <c r="G6" s="42"/>
      <c r="H6" s="42"/>
      <c r="I6" s="43"/>
    </row>
    <row r="7" spans="4:15" x14ac:dyDescent="0.3">
      <c r="D7" s="41"/>
      <c r="E7" s="42"/>
      <c r="F7" s="42"/>
      <c r="G7" s="42"/>
      <c r="H7" s="42"/>
      <c r="I7" s="43"/>
    </row>
    <row r="8" spans="4:15" x14ac:dyDescent="0.3">
      <c r="D8" s="41"/>
      <c r="E8" s="42"/>
      <c r="F8" s="42"/>
      <c r="G8" s="42"/>
      <c r="H8" s="42"/>
      <c r="I8" s="43"/>
    </row>
    <row r="9" spans="4:15" x14ac:dyDescent="0.3">
      <c r="D9" s="41"/>
      <c r="E9" s="42"/>
      <c r="F9" s="42"/>
      <c r="G9" s="42"/>
      <c r="H9" s="42"/>
      <c r="I9" s="43"/>
    </row>
    <row r="10" spans="4:15" x14ac:dyDescent="0.3">
      <c r="D10" s="41"/>
      <c r="E10" s="42"/>
      <c r="F10" s="42"/>
      <c r="G10" s="42"/>
      <c r="H10" s="42"/>
      <c r="I10" s="43"/>
    </row>
    <row r="11" spans="4:15" ht="15" thickBot="1" x14ac:dyDescent="0.35">
      <c r="D11" s="44"/>
      <c r="E11" s="45"/>
      <c r="F11" s="45"/>
      <c r="G11" s="45"/>
      <c r="H11" s="45"/>
      <c r="I11" s="46"/>
    </row>
    <row r="14" spans="4:15" x14ac:dyDescent="0.3">
      <c r="N14" s="30" t="s">
        <v>53</v>
      </c>
      <c r="O14" s="30" t="s">
        <v>58</v>
      </c>
    </row>
    <row r="15" spans="4:15" x14ac:dyDescent="0.3">
      <c r="D15" s="47" t="s">
        <v>51</v>
      </c>
      <c r="E15" s="47"/>
      <c r="F15" s="47"/>
      <c r="G15" s="47"/>
      <c r="N15" s="30" t="s">
        <v>54</v>
      </c>
      <c r="O15" s="30">
        <v>8990768</v>
      </c>
    </row>
    <row r="16" spans="4:15" x14ac:dyDescent="0.3">
      <c r="D16" s="47"/>
      <c r="E16" s="47"/>
      <c r="F16" s="47"/>
      <c r="G16" s="47"/>
      <c r="N16" s="30" t="s">
        <v>59</v>
      </c>
      <c r="O16" s="30">
        <v>10410177</v>
      </c>
    </row>
    <row r="17" spans="4:15" x14ac:dyDescent="0.3">
      <c r="D17" s="47"/>
      <c r="E17" s="47"/>
      <c r="F17" s="47"/>
      <c r="G17" s="47"/>
      <c r="N17" s="30" t="s">
        <v>56</v>
      </c>
      <c r="O17" s="30">
        <v>9839096</v>
      </c>
    </row>
    <row r="18" spans="4:15" x14ac:dyDescent="0.3">
      <c r="D18" s="47"/>
      <c r="E18" s="47"/>
      <c r="F18" s="47"/>
      <c r="G18" s="47"/>
      <c r="N18" s="30" t="s">
        <v>55</v>
      </c>
      <c r="O18" s="30">
        <v>9835411</v>
      </c>
    </row>
    <row r="19" spans="4:15" x14ac:dyDescent="0.3">
      <c r="D19" s="47"/>
      <c r="E19" s="47"/>
      <c r="F19" s="47"/>
      <c r="G19" s="47"/>
      <c r="N19" s="30" t="s">
        <v>57</v>
      </c>
      <c r="O19" s="30">
        <v>9922791</v>
      </c>
    </row>
    <row r="20" spans="4:15" x14ac:dyDescent="0.3">
      <c r="D20" s="47"/>
      <c r="E20" s="47"/>
      <c r="F20" s="47"/>
      <c r="G20" s="47"/>
    </row>
  </sheetData>
  <mergeCells count="2">
    <mergeCell ref="D4:I11"/>
    <mergeCell ref="D15:G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topLeftCell="B13" zoomScale="80" zoomScaleNormal="80" workbookViewId="0">
      <selection activeCell="H20" sqref="H20"/>
    </sheetView>
  </sheetViews>
  <sheetFormatPr defaultRowHeight="14.4" x14ac:dyDescent="0.3"/>
  <cols>
    <col min="1" max="1" width="19.44140625" customWidth="1"/>
    <col min="2" max="2" width="12.6640625" customWidth="1"/>
    <col min="3" max="3" width="17.88671875" customWidth="1"/>
    <col min="4" max="4" width="12.6640625" customWidth="1"/>
    <col min="5" max="5" width="14.5546875" customWidth="1"/>
    <col min="6" max="6" width="21" customWidth="1"/>
    <col min="7" max="7" width="12.6640625" customWidth="1"/>
    <col min="8" max="8" width="20.88671875" customWidth="1"/>
    <col min="9" max="9" width="19.109375" customWidth="1"/>
    <col min="10" max="10" width="18.5546875" customWidth="1"/>
    <col min="11" max="11" width="16.88671875" customWidth="1"/>
    <col min="12" max="12" width="14.88671875" customWidth="1"/>
    <col min="13" max="13" width="18" customWidth="1"/>
  </cols>
  <sheetData>
    <row r="1" spans="1:15" ht="15" customHeight="1" x14ac:dyDescent="0.3">
      <c r="A1" s="54" t="s">
        <v>0</v>
      </c>
      <c r="B1" s="56"/>
      <c r="C1" s="56"/>
      <c r="D1" s="55"/>
      <c r="F1" s="51" t="s">
        <v>4</v>
      </c>
      <c r="G1" s="52"/>
      <c r="H1" s="52"/>
      <c r="I1" s="53"/>
    </row>
    <row r="2" spans="1:15" ht="15" customHeight="1" x14ac:dyDescent="0.3">
      <c r="A2" s="54" t="s">
        <v>6</v>
      </c>
      <c r="B2" s="55"/>
      <c r="C2" s="54" t="s">
        <v>3</v>
      </c>
      <c r="D2" s="55"/>
      <c r="F2" s="51" t="s">
        <v>5</v>
      </c>
      <c r="G2" s="53"/>
      <c r="H2" s="51" t="s">
        <v>7</v>
      </c>
      <c r="I2" s="53"/>
    </row>
    <row r="3" spans="1:15" ht="58.5" customHeight="1" x14ac:dyDescent="0.3">
      <c r="A3" s="5" t="s">
        <v>1</v>
      </c>
      <c r="B3" s="5">
        <v>0.8</v>
      </c>
      <c r="C3" s="5" t="s">
        <v>1</v>
      </c>
      <c r="D3" s="5">
        <v>1</v>
      </c>
      <c r="F3" s="4" t="s">
        <v>9</v>
      </c>
      <c r="G3" s="4">
        <v>5</v>
      </c>
      <c r="H3" s="4" t="s">
        <v>11</v>
      </c>
      <c r="I3" s="4">
        <v>5</v>
      </c>
    </row>
    <row r="4" spans="1:15" ht="60.75" customHeight="1" x14ac:dyDescent="0.3">
      <c r="A4" s="5" t="s">
        <v>2</v>
      </c>
      <c r="B4" s="5">
        <v>55</v>
      </c>
      <c r="C4" s="5" t="s">
        <v>36</v>
      </c>
      <c r="D4" s="5">
        <v>75</v>
      </c>
      <c r="F4" s="4" t="s">
        <v>10</v>
      </c>
      <c r="G4" s="4">
        <v>4</v>
      </c>
      <c r="H4" s="4" t="s">
        <v>12</v>
      </c>
      <c r="I4" s="4">
        <v>4</v>
      </c>
    </row>
    <row r="5" spans="1:15" ht="54" customHeight="1" x14ac:dyDescent="0.3">
      <c r="A5" s="6"/>
      <c r="B5" s="6"/>
      <c r="C5" s="6"/>
      <c r="D5" s="6"/>
      <c r="F5" s="4" t="s">
        <v>8</v>
      </c>
      <c r="G5" s="4">
        <v>50</v>
      </c>
      <c r="H5" s="4" t="s">
        <v>13</v>
      </c>
      <c r="I5" s="4">
        <v>30</v>
      </c>
    </row>
    <row r="7" spans="1:15" ht="57.6" x14ac:dyDescent="0.3">
      <c r="A7" s="7" t="s">
        <v>16</v>
      </c>
      <c r="B7" s="7" t="s">
        <v>14</v>
      </c>
      <c r="C7" s="7" t="s">
        <v>24</v>
      </c>
      <c r="D7" s="7" t="s">
        <v>25</v>
      </c>
      <c r="E7" s="7" t="s">
        <v>26</v>
      </c>
      <c r="F7" s="7" t="s">
        <v>15</v>
      </c>
      <c r="H7" s="1"/>
      <c r="I7" s="7" t="s">
        <v>38</v>
      </c>
      <c r="J7" s="7" t="s">
        <v>37</v>
      </c>
      <c r="K7" s="7" t="s">
        <v>39</v>
      </c>
      <c r="L7" s="7" t="s">
        <v>40</v>
      </c>
      <c r="M7" s="9"/>
      <c r="N7" s="10"/>
      <c r="O7" s="10"/>
    </row>
    <row r="8" spans="1:15" ht="28.8" x14ac:dyDescent="0.3">
      <c r="A8" s="50" t="s">
        <v>17</v>
      </c>
      <c r="B8" s="5" t="s">
        <v>20</v>
      </c>
      <c r="C8" s="5">
        <v>100</v>
      </c>
      <c r="D8" s="5">
        <v>100</v>
      </c>
      <c r="E8" s="5">
        <v>100</v>
      </c>
      <c r="F8" s="5">
        <v>100</v>
      </c>
      <c r="H8" s="7" t="s">
        <v>41</v>
      </c>
      <c r="I8" s="48">
        <f>4/B3</f>
        <v>5</v>
      </c>
      <c r="J8" s="49"/>
      <c r="K8" s="48">
        <f>4/D3</f>
        <v>4</v>
      </c>
      <c r="L8" s="49"/>
      <c r="M8" s="3"/>
    </row>
    <row r="9" spans="1:15" ht="28.8" x14ac:dyDescent="0.3">
      <c r="A9" s="50"/>
      <c r="B9" s="5" t="s">
        <v>21</v>
      </c>
      <c r="C9" s="5">
        <v>80</v>
      </c>
      <c r="D9" s="5">
        <v>80</v>
      </c>
      <c r="E9" s="5">
        <v>100</v>
      </c>
      <c r="F9" s="5">
        <v>100</v>
      </c>
      <c r="H9" s="7" t="s">
        <v>30</v>
      </c>
      <c r="I9" s="48">
        <f>(I8*B4)/(10^6)</f>
        <v>2.7500000000000002E-4</v>
      </c>
      <c r="J9" s="49"/>
      <c r="K9" s="48">
        <f>(K8*D4)/(10^6)</f>
        <v>2.9999999999999997E-4</v>
      </c>
      <c r="L9" s="49"/>
      <c r="M9" s="3"/>
    </row>
    <row r="10" spans="1:15" ht="28.8" x14ac:dyDescent="0.3">
      <c r="A10" s="50"/>
      <c r="B10" s="4" t="s">
        <v>22</v>
      </c>
      <c r="C10" s="4">
        <v>120</v>
      </c>
      <c r="D10" s="4">
        <v>150</v>
      </c>
      <c r="E10" s="4">
        <v>100</v>
      </c>
      <c r="F10" s="4">
        <v>100</v>
      </c>
      <c r="H10" s="7" t="s">
        <v>45</v>
      </c>
      <c r="I10" s="48">
        <f>I9*(C8+D8+E8+F8)</f>
        <v>0.11</v>
      </c>
      <c r="J10" s="49"/>
      <c r="K10" s="48">
        <f>K9*(C9+D9+E9+F9)</f>
        <v>0.10799999999999998</v>
      </c>
      <c r="L10" s="49"/>
      <c r="M10" s="3"/>
    </row>
    <row r="11" spans="1:15" ht="43.2" x14ac:dyDescent="0.3">
      <c r="A11" s="50"/>
      <c r="B11" s="4" t="s">
        <v>23</v>
      </c>
      <c r="C11" s="4">
        <v>80</v>
      </c>
      <c r="D11" s="4">
        <v>90</v>
      </c>
      <c r="E11" s="4">
        <v>100</v>
      </c>
      <c r="F11" s="4">
        <v>100</v>
      </c>
      <c r="H11" s="7" t="s">
        <v>31</v>
      </c>
      <c r="I11" s="48">
        <f>I9*(C12+D12+E12+F12)</f>
        <v>0.11</v>
      </c>
      <c r="J11" s="49"/>
      <c r="K11" s="48">
        <f>K9*(C13+D13+E13+F13)</f>
        <v>0.126</v>
      </c>
      <c r="L11" s="49"/>
      <c r="M11" s="3"/>
    </row>
    <row r="12" spans="1:15" ht="43.2" x14ac:dyDescent="0.3">
      <c r="A12" s="50" t="s">
        <v>18</v>
      </c>
      <c r="B12" s="5" t="s">
        <v>20</v>
      </c>
      <c r="C12" s="5">
        <v>100</v>
      </c>
      <c r="D12" s="5">
        <v>100</v>
      </c>
      <c r="E12" s="5">
        <v>100</v>
      </c>
      <c r="F12" s="5">
        <v>100</v>
      </c>
      <c r="H12" s="7" t="s">
        <v>32</v>
      </c>
      <c r="I12" s="48">
        <f>I9*(C16+D16+E16)</f>
        <v>8.2500000000000004E-2</v>
      </c>
      <c r="J12" s="49"/>
      <c r="K12" s="48">
        <f>K9*(C17+D17+E17)</f>
        <v>6.5999999999999989E-2</v>
      </c>
      <c r="L12" s="49"/>
      <c r="M12" s="3"/>
    </row>
    <row r="13" spans="1:15" ht="28.8" x14ac:dyDescent="0.3">
      <c r="A13" s="50"/>
      <c r="B13" s="5" t="s">
        <v>21</v>
      </c>
      <c r="C13" s="5">
        <v>120</v>
      </c>
      <c r="D13" s="5">
        <v>120</v>
      </c>
      <c r="E13" s="5">
        <v>80</v>
      </c>
      <c r="F13" s="5">
        <v>100</v>
      </c>
      <c r="H13" s="7" t="s">
        <v>42</v>
      </c>
      <c r="I13" s="2">
        <f>I8/G3</f>
        <v>1</v>
      </c>
      <c r="J13" s="2">
        <f>I8/I3</f>
        <v>1</v>
      </c>
      <c r="K13" s="2">
        <f>K8/G4</f>
        <v>1</v>
      </c>
      <c r="L13" s="2">
        <f>K8/I4</f>
        <v>1</v>
      </c>
    </row>
    <row r="14" spans="1:15" ht="28.8" x14ac:dyDescent="0.3">
      <c r="A14" s="50"/>
      <c r="B14" s="4" t="s">
        <v>22</v>
      </c>
      <c r="C14" s="4">
        <v>150</v>
      </c>
      <c r="D14" s="4">
        <v>80</v>
      </c>
      <c r="E14" s="4">
        <v>70</v>
      </c>
      <c r="F14" s="4">
        <v>100</v>
      </c>
      <c r="H14" s="7" t="s">
        <v>33</v>
      </c>
      <c r="I14" s="2">
        <f>(I13*G5)/(10^6)</f>
        <v>5.0000000000000002E-5</v>
      </c>
      <c r="J14" s="2">
        <f>(J13*I5)/(10^6)</f>
        <v>3.0000000000000001E-5</v>
      </c>
      <c r="K14" s="2">
        <f>(K13*G5)/(10^6)</f>
        <v>5.0000000000000002E-5</v>
      </c>
      <c r="L14" s="2">
        <f>(L13*I5)/(10^6)</f>
        <v>3.0000000000000001E-5</v>
      </c>
    </row>
    <row r="15" spans="1:15" ht="28.8" x14ac:dyDescent="0.3">
      <c r="A15" s="50"/>
      <c r="B15" s="4" t="s">
        <v>23</v>
      </c>
      <c r="C15" s="4">
        <v>120</v>
      </c>
      <c r="D15" s="4">
        <v>120</v>
      </c>
      <c r="E15" s="4">
        <v>80</v>
      </c>
      <c r="F15" s="4">
        <v>100</v>
      </c>
      <c r="H15" s="7" t="s">
        <v>44</v>
      </c>
      <c r="I15" s="2">
        <f>I14*(C10+D10+E10+F10)</f>
        <v>2.35E-2</v>
      </c>
      <c r="J15" s="2">
        <f>J14*(C11+D11+E11+F11)</f>
        <v>1.11E-2</v>
      </c>
      <c r="K15" s="2">
        <f>K14*(C10+D10+E10+F10)</f>
        <v>2.35E-2</v>
      </c>
      <c r="L15" s="2">
        <f>L14*(C11+D11+E11+F11)</f>
        <v>1.11E-2</v>
      </c>
    </row>
    <row r="16" spans="1:15" ht="43.2" x14ac:dyDescent="0.3">
      <c r="A16" s="50" t="s">
        <v>19</v>
      </c>
      <c r="B16" s="5" t="s">
        <v>20</v>
      </c>
      <c r="C16" s="5">
        <v>100</v>
      </c>
      <c r="D16" s="5">
        <v>100</v>
      </c>
      <c r="E16" s="5">
        <v>100</v>
      </c>
      <c r="F16" s="5" t="s">
        <v>27</v>
      </c>
      <c r="H16" s="7" t="s">
        <v>34</v>
      </c>
      <c r="I16" s="2">
        <f>I14*(C14+D14+E14+F14)</f>
        <v>0.02</v>
      </c>
      <c r="J16" s="2">
        <f>J14*(C15+D15+E15+F15)</f>
        <v>1.26E-2</v>
      </c>
      <c r="K16" s="2">
        <f>K14*(C14+D14+E14+F14)</f>
        <v>0.02</v>
      </c>
      <c r="L16" s="2">
        <f>L14*(C15+D15+E15+F15)</f>
        <v>1.26E-2</v>
      </c>
    </row>
    <row r="17" spans="1:12" ht="43.8" thickBot="1" x14ac:dyDescent="0.35">
      <c r="A17" s="50"/>
      <c r="B17" s="5" t="s">
        <v>21</v>
      </c>
      <c r="C17" s="5">
        <v>80</v>
      </c>
      <c r="D17" s="5">
        <v>50</v>
      </c>
      <c r="E17" s="5">
        <v>90</v>
      </c>
      <c r="F17" s="5" t="s">
        <v>27</v>
      </c>
      <c r="H17" s="11" t="s">
        <v>35</v>
      </c>
      <c r="I17" s="12">
        <f>I14*(C18+D18+E18)</f>
        <v>3.5000000000000001E-3</v>
      </c>
      <c r="J17" s="12">
        <f>J14*(C19+D19+E19)</f>
        <v>6.6E-3</v>
      </c>
      <c r="K17" s="12">
        <f>K14*(C18+D18+E18)</f>
        <v>3.5000000000000001E-3</v>
      </c>
      <c r="L17" s="12">
        <f>L14*(C19+D19+E19)</f>
        <v>6.6E-3</v>
      </c>
    </row>
    <row r="18" spans="1:12" ht="29.4" thickBot="1" x14ac:dyDescent="0.35">
      <c r="A18" s="50"/>
      <c r="B18" s="4" t="s">
        <v>22</v>
      </c>
      <c r="C18" s="4">
        <v>30</v>
      </c>
      <c r="D18" s="4">
        <v>10</v>
      </c>
      <c r="E18" s="4">
        <v>30</v>
      </c>
      <c r="F18" s="4" t="s">
        <v>27</v>
      </c>
      <c r="H18" s="13" t="s">
        <v>43</v>
      </c>
      <c r="I18" s="14">
        <f>I10+I15</f>
        <v>0.13350000000000001</v>
      </c>
      <c r="J18" s="22">
        <f>I10+J15</f>
        <v>0.1211</v>
      </c>
      <c r="K18" s="18">
        <f>K10+K15</f>
        <v>0.13149999999999998</v>
      </c>
      <c r="L18" s="20">
        <f>K10+L15</f>
        <v>0.11909999999999998</v>
      </c>
    </row>
    <row r="19" spans="1:12" ht="29.4" thickBot="1" x14ac:dyDescent="0.35">
      <c r="A19" s="50"/>
      <c r="B19" s="4" t="s">
        <v>23</v>
      </c>
      <c r="C19" s="4">
        <v>80</v>
      </c>
      <c r="D19" s="4">
        <v>50</v>
      </c>
      <c r="E19" s="4">
        <v>90</v>
      </c>
      <c r="F19" s="4" t="s">
        <v>27</v>
      </c>
      <c r="H19" s="15" t="s">
        <v>46</v>
      </c>
      <c r="I19" s="21">
        <f>I11+I16</f>
        <v>0.13</v>
      </c>
      <c r="J19" s="20">
        <f>I11+J16</f>
        <v>0.1226</v>
      </c>
      <c r="K19" s="25">
        <f>K11+K16</f>
        <v>0.14599999999999999</v>
      </c>
      <c r="L19" s="19">
        <f>K11+L16</f>
        <v>0.1386</v>
      </c>
    </row>
    <row r="20" spans="1:12" ht="29.4" thickBot="1" x14ac:dyDescent="0.35">
      <c r="H20" s="16" t="s">
        <v>47</v>
      </c>
      <c r="I20" s="17">
        <f>I12+I17</f>
        <v>8.6000000000000007E-2</v>
      </c>
      <c r="J20" s="23">
        <f>I12+J17</f>
        <v>8.9099999999999999E-2</v>
      </c>
      <c r="K20" s="20">
        <f>K12+K17</f>
        <v>6.9499999999999992E-2</v>
      </c>
      <c r="L20" s="24">
        <f>K12+L17</f>
        <v>7.2599999999999984E-2</v>
      </c>
    </row>
    <row r="21" spans="1:12" x14ac:dyDescent="0.3">
      <c r="A21" s="8" t="s">
        <v>28</v>
      </c>
    </row>
    <row r="22" spans="1:12" x14ac:dyDescent="0.3">
      <c r="A22" s="8" t="s">
        <v>29</v>
      </c>
    </row>
  </sheetData>
  <mergeCells count="19">
    <mergeCell ref="A8:A11"/>
    <mergeCell ref="A12:A15"/>
    <mergeCell ref="A16:A19"/>
    <mergeCell ref="F1:I1"/>
    <mergeCell ref="F2:G2"/>
    <mergeCell ref="H2:I2"/>
    <mergeCell ref="A2:B2"/>
    <mergeCell ref="C2:D2"/>
    <mergeCell ref="A1:D1"/>
    <mergeCell ref="I11:J11"/>
    <mergeCell ref="I12:J12"/>
    <mergeCell ref="I8:J8"/>
    <mergeCell ref="I9:J9"/>
    <mergeCell ref="I10:J10"/>
    <mergeCell ref="K8:L8"/>
    <mergeCell ref="K9:L9"/>
    <mergeCell ref="K10:L10"/>
    <mergeCell ref="K11:L11"/>
    <mergeCell ref="K12:L1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7"/>
  <sheetViews>
    <sheetView showGridLines="0" tabSelected="1" topLeftCell="C1" workbookViewId="0">
      <selection activeCell="J5" sqref="J5:O7"/>
    </sheetView>
  </sheetViews>
  <sheetFormatPr defaultRowHeight="14.4" x14ac:dyDescent="0.3"/>
  <cols>
    <col min="1" max="1" width="1.88671875" customWidth="1"/>
    <col min="3" max="3" width="11.5546875" customWidth="1"/>
    <col min="4" max="7" width="21.5546875" customWidth="1"/>
  </cols>
  <sheetData>
    <row r="1" spans="2:15" ht="5.4" customHeight="1" x14ac:dyDescent="0.3"/>
    <row r="3" spans="2:15" ht="15" thickBot="1" x14ac:dyDescent="0.35"/>
    <row r="4" spans="2:15" ht="43.2" x14ac:dyDescent="0.3">
      <c r="B4" s="27" t="s">
        <v>48</v>
      </c>
      <c r="C4" s="27"/>
      <c r="D4" s="27" t="s">
        <v>38</v>
      </c>
      <c r="E4" s="27" t="s">
        <v>37</v>
      </c>
      <c r="F4" s="27" t="s">
        <v>39</v>
      </c>
      <c r="G4" s="28" t="s">
        <v>40</v>
      </c>
    </row>
    <row r="5" spans="2:15" ht="43.2" x14ac:dyDescent="0.3">
      <c r="B5" s="34">
        <v>1</v>
      </c>
      <c r="C5" s="31" t="s">
        <v>43</v>
      </c>
      <c r="D5" s="29">
        <v>1</v>
      </c>
      <c r="E5" s="29">
        <v>3</v>
      </c>
      <c r="F5" s="29">
        <v>2</v>
      </c>
      <c r="G5" s="32">
        <v>4</v>
      </c>
      <c r="J5" s="57" t="s">
        <v>52</v>
      </c>
      <c r="K5" s="57"/>
      <c r="L5" s="57"/>
      <c r="M5" s="57"/>
      <c r="N5" s="57"/>
      <c r="O5" s="57"/>
    </row>
    <row r="6" spans="2:15" ht="57.6" x14ac:dyDescent="0.3">
      <c r="B6" s="34">
        <v>1</v>
      </c>
      <c r="C6" s="31" t="s">
        <v>46</v>
      </c>
      <c r="D6" s="29">
        <v>3</v>
      </c>
      <c r="E6" s="29">
        <v>4</v>
      </c>
      <c r="F6" s="29">
        <v>1</v>
      </c>
      <c r="G6" s="32">
        <v>2</v>
      </c>
      <c r="J6" s="57"/>
      <c r="K6" s="57"/>
      <c r="L6" s="57"/>
      <c r="M6" s="57"/>
      <c r="N6" s="57"/>
      <c r="O6" s="57"/>
    </row>
    <row r="7" spans="2:15" ht="57.6" x14ac:dyDescent="0.3">
      <c r="B7" s="34">
        <v>0.75</v>
      </c>
      <c r="C7" s="31" t="s">
        <v>47</v>
      </c>
      <c r="D7" s="29">
        <f>B7</f>
        <v>0.75</v>
      </c>
      <c r="E7" s="29">
        <f>B7*2</f>
        <v>1.5</v>
      </c>
      <c r="F7" s="29">
        <f>B7*4</f>
        <v>3</v>
      </c>
      <c r="G7" s="32">
        <f>B7*3</f>
        <v>2.25</v>
      </c>
      <c r="J7" s="57"/>
      <c r="K7" s="57"/>
      <c r="L7" s="57"/>
      <c r="M7" s="57"/>
      <c r="N7" s="57"/>
      <c r="O7" s="57"/>
    </row>
    <row r="8" spans="2:15" ht="15" thickBot="1" x14ac:dyDescent="0.35">
      <c r="B8" s="33"/>
      <c r="C8" s="35" t="s">
        <v>49</v>
      </c>
      <c r="D8" s="36">
        <f>SUM(D5:D7)</f>
        <v>4.75</v>
      </c>
      <c r="E8" s="36">
        <f>SUM(E5:E7)</f>
        <v>8.5</v>
      </c>
      <c r="F8" s="36">
        <f>SUM(F5:F7)</f>
        <v>6</v>
      </c>
      <c r="G8" s="36">
        <f>SUM(G5:G7)</f>
        <v>8.25</v>
      </c>
      <c r="J8" s="37"/>
      <c r="K8" s="37"/>
      <c r="L8" s="37"/>
    </row>
    <row r="9" spans="2:15" x14ac:dyDescent="0.3">
      <c r="C9" s="26"/>
    </row>
    <row r="10" spans="2:15" x14ac:dyDescent="0.3">
      <c r="C10" s="26"/>
    </row>
    <row r="11" spans="2:15" x14ac:dyDescent="0.3">
      <c r="C11" s="26"/>
    </row>
    <row r="12" spans="2:15" x14ac:dyDescent="0.3">
      <c r="C12" s="26"/>
    </row>
    <row r="13" spans="2:15" x14ac:dyDescent="0.3">
      <c r="C13" s="26"/>
    </row>
    <row r="14" spans="2:15" x14ac:dyDescent="0.3">
      <c r="C14" s="26"/>
    </row>
    <row r="15" spans="2:15" x14ac:dyDescent="0.3">
      <c r="C15" s="26"/>
    </row>
    <row r="16" spans="2:15" x14ac:dyDescent="0.3">
      <c r="C16" s="26"/>
    </row>
    <row r="17" spans="3:3" x14ac:dyDescent="0.3">
      <c r="C17" s="26"/>
    </row>
  </sheetData>
  <mergeCells count="1">
    <mergeCell ref="J5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Resposta</vt:lpstr>
      <vt:lpstr>Planilha Suporte</vt:lpstr>
      <vt:lpstr>Matriz de Decisão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</dc:creator>
  <cp:lastModifiedBy>Home</cp:lastModifiedBy>
  <dcterms:created xsi:type="dcterms:W3CDTF">2020-06-09T19:32:50Z</dcterms:created>
  <dcterms:modified xsi:type="dcterms:W3CDTF">2020-06-11T22:28:39Z</dcterms:modified>
</cp:coreProperties>
</file>