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PEPS UEPS E PMP" sheetId="1" r:id="rId1"/>
    <sheet name="Resultado" sheetId="2" r:id="rId2"/>
  </sheets>
  <calcPr calcId="144525"/>
</workbook>
</file>

<file path=xl/calcChain.xml><?xml version="1.0" encoding="utf-8"?>
<calcChain xmlns="http://schemas.openxmlformats.org/spreadsheetml/2006/main">
  <c r="I2" i="2" l="1"/>
  <c r="J2" i="2"/>
  <c r="H2" i="2"/>
  <c r="C4" i="2"/>
  <c r="D4" i="2"/>
  <c r="B4" i="2"/>
  <c r="AF8" i="1" l="1"/>
  <c r="AG8" i="1"/>
  <c r="AI8" i="1"/>
  <c r="AD8" i="1"/>
  <c r="AK7" i="1"/>
  <c r="AF7" i="1"/>
  <c r="AL6" i="1"/>
  <c r="AJ6" i="1"/>
  <c r="AI6" i="1"/>
  <c r="AL5" i="1"/>
  <c r="AI5" i="1"/>
  <c r="AL4" i="1"/>
  <c r="AF4" i="1"/>
  <c r="AL3" i="1"/>
  <c r="AJ3" i="1"/>
  <c r="AF3" i="1"/>
  <c r="AA15" i="1"/>
  <c r="Y15" i="1"/>
  <c r="AA11" i="1"/>
  <c r="V16" i="1"/>
  <c r="X16" i="1"/>
  <c r="S16" i="1"/>
  <c r="AA14" i="1"/>
  <c r="AA13" i="1"/>
  <c r="AA12" i="1"/>
  <c r="U12" i="1"/>
  <c r="U16" i="1" s="1"/>
  <c r="AA10" i="1"/>
  <c r="AA9" i="1"/>
  <c r="X9" i="1"/>
  <c r="AA8" i="1"/>
  <c r="Y8" i="1"/>
  <c r="AA7" i="1"/>
  <c r="AA6" i="1"/>
  <c r="X6" i="1"/>
  <c r="AA5" i="1"/>
  <c r="Y5" i="1"/>
  <c r="AA4" i="1"/>
  <c r="U4" i="1"/>
  <c r="AA3" i="1"/>
  <c r="Y3" i="1"/>
  <c r="U3" i="1"/>
  <c r="K13" i="1"/>
  <c r="H13" i="1"/>
  <c r="P12" i="1"/>
  <c r="N12" i="1"/>
  <c r="J11" i="1"/>
  <c r="P10" i="1"/>
  <c r="M10" i="1"/>
  <c r="M9" i="1"/>
  <c r="N8" i="1"/>
  <c r="P7" i="1"/>
  <c r="P8" i="1" s="1"/>
  <c r="P6" i="1"/>
  <c r="M6" i="1"/>
  <c r="M13" i="1" s="1"/>
  <c r="N5" i="1"/>
  <c r="N4" i="1"/>
  <c r="P4" i="1" s="1"/>
  <c r="J4" i="1"/>
  <c r="P3" i="1"/>
  <c r="P5" i="1" s="1"/>
  <c r="N3" i="1"/>
  <c r="J3" i="1"/>
  <c r="J13" i="1" s="1"/>
</calcChain>
</file>

<file path=xl/sharedStrings.xml><?xml version="1.0" encoding="utf-8"?>
<sst xmlns="http://schemas.openxmlformats.org/spreadsheetml/2006/main" count="81" uniqueCount="34">
  <si>
    <t>Data</t>
  </si>
  <si>
    <t>Operação</t>
  </si>
  <si>
    <t>Quantidade</t>
  </si>
  <si>
    <t>Compra</t>
  </si>
  <si>
    <t>10,00</t>
  </si>
  <si>
    <t>Valor unitário</t>
  </si>
  <si>
    <t>13,00</t>
  </si>
  <si>
    <t>Venda</t>
  </si>
  <si>
    <t>-</t>
  </si>
  <si>
    <t>PEPS</t>
  </si>
  <si>
    <t>Qtde</t>
  </si>
  <si>
    <t>Pr. Unitário</t>
  </si>
  <si>
    <t>Total</t>
  </si>
  <si>
    <t>Entrada</t>
  </si>
  <si>
    <t>Saída</t>
  </si>
  <si>
    <t>Saldo</t>
  </si>
  <si>
    <t>CMV=1.520</t>
  </si>
  <si>
    <t>EF= 3.480</t>
  </si>
  <si>
    <t>EI + Compras = 5.000</t>
  </si>
  <si>
    <t>CMV = EI + C - EF = 5.000 - 3.480 = 1.520</t>
  </si>
  <si>
    <t>UEPS</t>
  </si>
  <si>
    <t>EF= 3.180</t>
  </si>
  <si>
    <t>CMV=1.820</t>
  </si>
  <si>
    <t>CMV = EI + C - EF = 5.000 - 3.180 = 1.820</t>
  </si>
  <si>
    <t>PMP</t>
  </si>
  <si>
    <t>EF= 3.320</t>
  </si>
  <si>
    <t>CMV=1.680</t>
  </si>
  <si>
    <t>CMV = EI + C - EF = 5.000 - 3.320 = 1.680</t>
  </si>
  <si>
    <t>Demonstração de Resultado</t>
  </si>
  <si>
    <t>Receita de Vendas</t>
  </si>
  <si>
    <t>(-) CMV</t>
  </si>
  <si>
    <t>(=) Lucro Bruto</t>
  </si>
  <si>
    <t>CMV</t>
  </si>
  <si>
    <t>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</si>
</sst>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3" fontId="0" fillId="0" borderId="0" xfId="0" applyNumberFormat="1"/>
    <xf numFmtId="3" fontId="1" fillId="3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1" fillId="6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Resultado!$G$2</c:f>
              <c:strCache>
                <c:ptCount val="1"/>
                <c:pt idx="0">
                  <c:v>CMV</c:v>
                </c:pt>
              </c:strCache>
            </c:strRef>
          </c:tx>
          <c:invertIfNegative val="0"/>
          <c:cat>
            <c:strRef>
              <c:f>Resultado!$H$1:$J$1</c:f>
              <c:strCache>
                <c:ptCount val="3"/>
                <c:pt idx="0">
                  <c:v>PEPS</c:v>
                </c:pt>
                <c:pt idx="1">
                  <c:v>UEPS</c:v>
                </c:pt>
                <c:pt idx="2">
                  <c:v>PMP</c:v>
                </c:pt>
              </c:strCache>
            </c:strRef>
          </c:cat>
          <c:val>
            <c:numRef>
              <c:f>Resultado!$H$2:$J$2</c:f>
              <c:numCache>
                <c:formatCode>General</c:formatCode>
                <c:ptCount val="3"/>
                <c:pt idx="0">
                  <c:v>1520</c:v>
                </c:pt>
                <c:pt idx="1">
                  <c:v>1820</c:v>
                </c:pt>
                <c:pt idx="2">
                  <c:v>1680</c:v>
                </c:pt>
              </c:numCache>
            </c:numRef>
          </c:val>
        </c:ser>
        <c:ser>
          <c:idx val="1"/>
          <c:order val="1"/>
          <c:tx>
            <c:strRef>
              <c:f>Resultado!$G$3</c:f>
              <c:strCache>
                <c:ptCount val="1"/>
                <c:pt idx="0">
                  <c:v>EF</c:v>
                </c:pt>
              </c:strCache>
            </c:strRef>
          </c:tx>
          <c:invertIfNegative val="0"/>
          <c:cat>
            <c:strRef>
              <c:f>Resultado!$H$1:$J$1</c:f>
              <c:strCache>
                <c:ptCount val="3"/>
                <c:pt idx="0">
                  <c:v>PEPS</c:v>
                </c:pt>
                <c:pt idx="1">
                  <c:v>UEPS</c:v>
                </c:pt>
                <c:pt idx="2">
                  <c:v>PMP</c:v>
                </c:pt>
              </c:strCache>
            </c:strRef>
          </c:cat>
          <c:val>
            <c:numRef>
              <c:f>Resultado!$H$3:$J$3</c:f>
              <c:numCache>
                <c:formatCode>General</c:formatCode>
                <c:ptCount val="3"/>
                <c:pt idx="0">
                  <c:v>3480</c:v>
                </c:pt>
                <c:pt idx="1">
                  <c:v>3180</c:v>
                </c:pt>
                <c:pt idx="2">
                  <c:v>3320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307392"/>
        <c:axId val="195308928"/>
      </c:barChart>
      <c:catAx>
        <c:axId val="195307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5308928"/>
        <c:crosses val="autoZero"/>
        <c:auto val="1"/>
        <c:lblAlgn val="ctr"/>
        <c:lblOffset val="100"/>
        <c:noMultiLvlLbl val="0"/>
      </c:catAx>
      <c:valAx>
        <c:axId val="195308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53073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133349</xdr:rowOff>
    </xdr:from>
    <xdr:to>
      <xdr:col>9</xdr:col>
      <xdr:colOff>476250</xdr:colOff>
      <xdr:row>24</xdr:row>
      <xdr:rowOff>9524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"/>
  <sheetViews>
    <sheetView showGridLines="0" tabSelected="1" workbookViewId="0">
      <selection activeCell="A21" sqref="A21"/>
    </sheetView>
  </sheetViews>
  <sheetFormatPr defaultRowHeight="15.75" x14ac:dyDescent="0.25"/>
  <cols>
    <col min="1" max="2" width="13.28515625" style="1" customWidth="1"/>
    <col min="3" max="3" width="12.28515625" style="1" customWidth="1"/>
    <col min="4" max="4" width="13.5703125" style="1" customWidth="1"/>
    <col min="5" max="6" width="9.140625" style="2"/>
    <col min="7" max="8" width="9.140625" style="10"/>
    <col min="9" max="9" width="11" style="10" bestFit="1" customWidth="1"/>
    <col min="10" max="11" width="9.140625" style="10"/>
    <col min="12" max="12" width="11" style="10" bestFit="1" customWidth="1"/>
    <col min="13" max="14" width="9.140625" style="10"/>
    <col min="15" max="15" width="11.7109375" style="10" customWidth="1"/>
    <col min="16" max="16" width="10" style="10" customWidth="1"/>
    <col min="20" max="20" width="11" bestFit="1" customWidth="1"/>
    <col min="23" max="23" width="11" bestFit="1" customWidth="1"/>
    <col min="26" max="26" width="11" bestFit="1" customWidth="1"/>
    <col min="31" max="31" width="11" bestFit="1" customWidth="1"/>
    <col min="34" max="34" width="11" bestFit="1" customWidth="1"/>
    <col min="37" max="37" width="11.5703125" customWidth="1"/>
    <col min="41" max="44" width="9.140625" style="26"/>
  </cols>
  <sheetData>
    <row r="1" spans="1:44" x14ac:dyDescent="0.25">
      <c r="A1" s="5" t="s">
        <v>0</v>
      </c>
      <c r="B1" s="5" t="s">
        <v>1</v>
      </c>
      <c r="C1" s="5" t="s">
        <v>2</v>
      </c>
      <c r="D1" s="5" t="s">
        <v>5</v>
      </c>
      <c r="G1" s="8" t="s">
        <v>9</v>
      </c>
      <c r="H1" s="40" t="s">
        <v>13</v>
      </c>
      <c r="I1" s="40"/>
      <c r="J1" s="40"/>
      <c r="K1" s="40" t="s">
        <v>14</v>
      </c>
      <c r="L1" s="40"/>
      <c r="M1" s="40"/>
      <c r="N1" s="40" t="s">
        <v>15</v>
      </c>
      <c r="O1" s="40"/>
      <c r="P1" s="40"/>
      <c r="R1" s="8" t="s">
        <v>20</v>
      </c>
      <c r="S1" s="40" t="s">
        <v>13</v>
      </c>
      <c r="T1" s="40"/>
      <c r="U1" s="40"/>
      <c r="V1" s="40" t="s">
        <v>14</v>
      </c>
      <c r="W1" s="40"/>
      <c r="X1" s="40"/>
      <c r="Y1" s="40" t="s">
        <v>15</v>
      </c>
      <c r="Z1" s="40"/>
      <c r="AA1" s="40"/>
      <c r="AC1" s="8" t="s">
        <v>24</v>
      </c>
      <c r="AD1" s="40" t="s">
        <v>13</v>
      </c>
      <c r="AE1" s="40"/>
      <c r="AF1" s="40"/>
      <c r="AG1" s="40" t="s">
        <v>14</v>
      </c>
      <c r="AH1" s="40"/>
      <c r="AI1" s="40"/>
      <c r="AJ1" s="40" t="s">
        <v>15</v>
      </c>
      <c r="AK1" s="40"/>
      <c r="AL1" s="40"/>
      <c r="AO1" s="28"/>
      <c r="AP1" s="28"/>
      <c r="AQ1" s="28"/>
      <c r="AR1" s="28"/>
    </row>
    <row r="2" spans="1:44" x14ac:dyDescent="0.25">
      <c r="A2" s="5">
        <v>3</v>
      </c>
      <c r="B2" s="5" t="s">
        <v>3</v>
      </c>
      <c r="C2" s="5">
        <v>100</v>
      </c>
      <c r="D2" s="5" t="s">
        <v>4</v>
      </c>
      <c r="G2" s="4" t="s">
        <v>0</v>
      </c>
      <c r="H2" s="4" t="s">
        <v>10</v>
      </c>
      <c r="I2" s="4" t="s">
        <v>11</v>
      </c>
      <c r="J2" s="4" t="s">
        <v>12</v>
      </c>
      <c r="K2" s="4" t="s">
        <v>10</v>
      </c>
      <c r="L2" s="4" t="s">
        <v>11</v>
      </c>
      <c r="M2" s="4" t="s">
        <v>12</v>
      </c>
      <c r="N2" s="4" t="s">
        <v>10</v>
      </c>
      <c r="O2" s="4" t="s">
        <v>11</v>
      </c>
      <c r="P2" s="4" t="s">
        <v>12</v>
      </c>
      <c r="R2" s="4" t="s">
        <v>0</v>
      </c>
      <c r="S2" s="4" t="s">
        <v>10</v>
      </c>
      <c r="T2" s="4" t="s">
        <v>11</v>
      </c>
      <c r="U2" s="4" t="s">
        <v>12</v>
      </c>
      <c r="V2" s="4" t="s">
        <v>10</v>
      </c>
      <c r="W2" s="4" t="s">
        <v>11</v>
      </c>
      <c r="X2" s="4" t="s">
        <v>12</v>
      </c>
      <c r="Y2" s="4" t="s">
        <v>10</v>
      </c>
      <c r="Z2" s="4" t="s">
        <v>11</v>
      </c>
      <c r="AA2" s="4" t="s">
        <v>12</v>
      </c>
      <c r="AC2" s="4" t="s">
        <v>0</v>
      </c>
      <c r="AD2" s="4" t="s">
        <v>10</v>
      </c>
      <c r="AE2" s="4" t="s">
        <v>11</v>
      </c>
      <c r="AF2" s="4" t="s">
        <v>12</v>
      </c>
      <c r="AG2" s="4" t="s">
        <v>10</v>
      </c>
      <c r="AH2" s="4" t="s">
        <v>11</v>
      </c>
      <c r="AI2" s="4" t="s">
        <v>12</v>
      </c>
      <c r="AJ2" s="4" t="s">
        <v>10</v>
      </c>
      <c r="AK2" s="4" t="s">
        <v>11</v>
      </c>
      <c r="AL2" s="4" t="s">
        <v>12</v>
      </c>
      <c r="AO2" s="28"/>
      <c r="AP2" s="28"/>
      <c r="AQ2" s="28"/>
      <c r="AR2" s="28"/>
    </row>
    <row r="3" spans="1:44" x14ac:dyDescent="0.25">
      <c r="A3" s="5">
        <v>5</v>
      </c>
      <c r="B3" s="5" t="s">
        <v>3</v>
      </c>
      <c r="C3" s="5">
        <v>200</v>
      </c>
      <c r="D3" s="5" t="s">
        <v>6</v>
      </c>
      <c r="G3" s="12">
        <v>3</v>
      </c>
      <c r="H3" s="12">
        <v>100</v>
      </c>
      <c r="I3" s="12">
        <v>10</v>
      </c>
      <c r="J3" s="12">
        <f>H3*I3</f>
        <v>1000</v>
      </c>
      <c r="K3" s="12"/>
      <c r="L3" s="12"/>
      <c r="M3" s="12"/>
      <c r="N3" s="12">
        <f>H3</f>
        <v>100</v>
      </c>
      <c r="O3" s="12">
        <v>10</v>
      </c>
      <c r="P3" s="12">
        <f>N3*O3</f>
        <v>1000</v>
      </c>
      <c r="R3" s="12">
        <v>3</v>
      </c>
      <c r="S3" s="12">
        <v>100</v>
      </c>
      <c r="T3" s="12">
        <v>10</v>
      </c>
      <c r="U3" s="12">
        <f>S3*T3</f>
        <v>1000</v>
      </c>
      <c r="V3" s="12"/>
      <c r="W3" s="12"/>
      <c r="X3" s="12"/>
      <c r="Y3" s="12">
        <f>S3</f>
        <v>100</v>
      </c>
      <c r="Z3" s="12">
        <v>10</v>
      </c>
      <c r="AA3" s="12">
        <f>Y3*Z3</f>
        <v>1000</v>
      </c>
      <c r="AC3" s="20">
        <v>3</v>
      </c>
      <c r="AD3" s="20">
        <v>100</v>
      </c>
      <c r="AE3" s="20">
        <v>10</v>
      </c>
      <c r="AF3" s="20">
        <f>AD3*AE3</f>
        <v>1000</v>
      </c>
      <c r="AG3" s="20"/>
      <c r="AH3" s="20"/>
      <c r="AI3" s="20"/>
      <c r="AJ3" s="20">
        <f>100</f>
        <v>100</v>
      </c>
      <c r="AK3" s="27">
        <v>10</v>
      </c>
      <c r="AL3" s="20">
        <f>AJ3*AK3</f>
        <v>1000</v>
      </c>
      <c r="AO3" s="28"/>
      <c r="AP3" s="28"/>
      <c r="AQ3" s="28"/>
      <c r="AR3" s="28"/>
    </row>
    <row r="4" spans="1:44" x14ac:dyDescent="0.25">
      <c r="A4" s="5">
        <v>12</v>
      </c>
      <c r="B4" s="5" t="s">
        <v>7</v>
      </c>
      <c r="C4" s="5">
        <v>50</v>
      </c>
      <c r="D4" s="5" t="s">
        <v>8</v>
      </c>
      <c r="G4" s="12">
        <v>5</v>
      </c>
      <c r="H4" s="12">
        <v>200</v>
      </c>
      <c r="I4" s="12">
        <v>13</v>
      </c>
      <c r="J4" s="12">
        <f>H4*I4</f>
        <v>2600</v>
      </c>
      <c r="K4" s="12"/>
      <c r="L4" s="12"/>
      <c r="M4" s="12"/>
      <c r="N4" s="12">
        <f>H4</f>
        <v>200</v>
      </c>
      <c r="O4" s="12">
        <v>13</v>
      </c>
      <c r="P4" s="12">
        <f>N4*O4</f>
        <v>2600</v>
      </c>
      <c r="R4" s="12">
        <v>5</v>
      </c>
      <c r="S4" s="12">
        <v>200</v>
      </c>
      <c r="T4" s="12">
        <v>13</v>
      </c>
      <c r="U4" s="12">
        <f>S4*T4</f>
        <v>2600</v>
      </c>
      <c r="V4" s="12"/>
      <c r="W4" s="12"/>
      <c r="X4" s="12"/>
      <c r="Y4" s="12">
        <v>200</v>
      </c>
      <c r="Z4" s="12">
        <v>13</v>
      </c>
      <c r="AA4" s="12">
        <f>Y4*Z4</f>
        <v>2600</v>
      </c>
      <c r="AC4" s="20">
        <v>5</v>
      </c>
      <c r="AD4" s="20">
        <v>200</v>
      </c>
      <c r="AE4" s="20">
        <v>13</v>
      </c>
      <c r="AF4" s="20">
        <f>AD4*AE4</f>
        <v>2600</v>
      </c>
      <c r="AG4" s="20"/>
      <c r="AH4" s="20"/>
      <c r="AI4" s="20"/>
      <c r="AJ4" s="20">
        <v>300</v>
      </c>
      <c r="AK4" s="27">
        <v>12</v>
      </c>
      <c r="AL4" s="20">
        <f>AJ4*AK4</f>
        <v>3600</v>
      </c>
      <c r="AO4" s="28"/>
      <c r="AP4" s="28"/>
      <c r="AQ4" s="28"/>
      <c r="AR4" s="28"/>
    </row>
    <row r="5" spans="1:44" x14ac:dyDescent="0.25">
      <c r="A5" s="5">
        <v>20</v>
      </c>
      <c r="B5" s="5" t="s">
        <v>7</v>
      </c>
      <c r="C5" s="5">
        <v>90</v>
      </c>
      <c r="D5" s="5"/>
      <c r="G5" s="12"/>
      <c r="H5" s="12"/>
      <c r="I5" s="12"/>
      <c r="J5" s="12"/>
      <c r="K5" s="12"/>
      <c r="L5" s="12"/>
      <c r="M5" s="12"/>
      <c r="N5" s="12">
        <f>N3+N4</f>
        <v>300</v>
      </c>
      <c r="O5" s="12"/>
      <c r="P5" s="12">
        <f>P3+P4</f>
        <v>3600</v>
      </c>
      <c r="R5" s="12"/>
      <c r="S5" s="12"/>
      <c r="T5" s="12"/>
      <c r="U5" s="12"/>
      <c r="V5" s="12"/>
      <c r="W5" s="12"/>
      <c r="X5" s="12"/>
      <c r="Y5" s="12">
        <f>Y3+Y4</f>
        <v>300</v>
      </c>
      <c r="Z5" s="12"/>
      <c r="AA5" s="12">
        <f>AA3+AA4</f>
        <v>3600</v>
      </c>
      <c r="AC5" s="20">
        <v>12</v>
      </c>
      <c r="AD5" s="20"/>
      <c r="AE5" s="20"/>
      <c r="AF5" s="20"/>
      <c r="AG5" s="20">
        <v>50</v>
      </c>
      <c r="AH5" s="20">
        <v>12</v>
      </c>
      <c r="AI5" s="20">
        <f>AG5*AH5</f>
        <v>600</v>
      </c>
      <c r="AJ5" s="20">
        <v>250</v>
      </c>
      <c r="AK5" s="27">
        <v>12</v>
      </c>
      <c r="AL5" s="20">
        <f>AJ5*AK5</f>
        <v>3000</v>
      </c>
      <c r="AO5" s="28"/>
      <c r="AP5" s="28"/>
      <c r="AQ5" s="28"/>
      <c r="AR5" s="28"/>
    </row>
    <row r="6" spans="1:44" x14ac:dyDescent="0.25">
      <c r="A6" s="5">
        <v>25</v>
      </c>
      <c r="B6" s="5" t="s">
        <v>3</v>
      </c>
      <c r="C6" s="5">
        <v>100</v>
      </c>
      <c r="D6" s="5">
        <v>14</v>
      </c>
      <c r="G6" s="13">
        <v>12</v>
      </c>
      <c r="H6" s="13"/>
      <c r="I6" s="13"/>
      <c r="J6" s="13"/>
      <c r="K6" s="13">
        <v>50</v>
      </c>
      <c r="L6" s="13">
        <v>10</v>
      </c>
      <c r="M6" s="13">
        <f>K6*L6</f>
        <v>500</v>
      </c>
      <c r="N6" s="13">
        <v>50</v>
      </c>
      <c r="O6" s="13">
        <v>10</v>
      </c>
      <c r="P6" s="13">
        <f>N6*O6</f>
        <v>500</v>
      </c>
      <c r="R6" s="13">
        <v>12</v>
      </c>
      <c r="S6" s="13"/>
      <c r="T6" s="13"/>
      <c r="U6" s="13"/>
      <c r="V6" s="13">
        <v>50</v>
      </c>
      <c r="W6" s="13">
        <v>13</v>
      </c>
      <c r="X6" s="13">
        <f>V6*W6</f>
        <v>650</v>
      </c>
      <c r="Y6" s="13">
        <v>100</v>
      </c>
      <c r="Z6" s="13">
        <v>10</v>
      </c>
      <c r="AA6" s="13">
        <f>Y6*Z6</f>
        <v>1000</v>
      </c>
      <c r="AC6" s="20">
        <v>20</v>
      </c>
      <c r="AD6" s="20"/>
      <c r="AE6" s="20"/>
      <c r="AF6" s="20"/>
      <c r="AG6" s="20">
        <v>90</v>
      </c>
      <c r="AH6" s="20">
        <v>12</v>
      </c>
      <c r="AI6" s="20">
        <f>AG6*AH6</f>
        <v>1080</v>
      </c>
      <c r="AJ6" s="20">
        <f>AJ5-AG6</f>
        <v>160</v>
      </c>
      <c r="AK6" s="27">
        <v>12</v>
      </c>
      <c r="AL6" s="20">
        <f>AJ6*AK6</f>
        <v>1920</v>
      </c>
      <c r="AO6" s="28"/>
      <c r="AP6" s="28"/>
      <c r="AQ6" s="28"/>
      <c r="AR6" s="28"/>
    </row>
    <row r="7" spans="1:44" x14ac:dyDescent="0.25">
      <c r="G7" s="13"/>
      <c r="H7" s="13"/>
      <c r="I7" s="13"/>
      <c r="J7" s="13"/>
      <c r="K7" s="13"/>
      <c r="L7" s="13"/>
      <c r="M7" s="13"/>
      <c r="N7" s="13">
        <v>200</v>
      </c>
      <c r="O7" s="13">
        <v>13</v>
      </c>
      <c r="P7" s="13">
        <f>N7*O7</f>
        <v>2600</v>
      </c>
      <c r="R7" s="13"/>
      <c r="S7" s="13"/>
      <c r="T7" s="13"/>
      <c r="U7" s="13"/>
      <c r="V7" s="13"/>
      <c r="W7" s="13"/>
      <c r="X7" s="13"/>
      <c r="Y7" s="13">
        <v>150</v>
      </c>
      <c r="Z7" s="13">
        <v>13</v>
      </c>
      <c r="AA7" s="13">
        <f>Y7*Z7</f>
        <v>1950</v>
      </c>
      <c r="AC7" s="20">
        <v>25</v>
      </c>
      <c r="AD7" s="20">
        <v>100</v>
      </c>
      <c r="AE7" s="20">
        <v>14</v>
      </c>
      <c r="AF7" s="20">
        <f>AD7*AE7</f>
        <v>1400</v>
      </c>
      <c r="AG7" s="20"/>
      <c r="AH7" s="20"/>
      <c r="AI7" s="20"/>
      <c r="AJ7" s="20">
        <v>260</v>
      </c>
      <c r="AK7" s="27">
        <f>AL7/AJ7</f>
        <v>12.76923076923077</v>
      </c>
      <c r="AL7" s="20">
        <v>3320</v>
      </c>
    </row>
    <row r="8" spans="1:44" x14ac:dyDescent="0.25">
      <c r="G8" s="13"/>
      <c r="H8" s="13"/>
      <c r="I8" s="13"/>
      <c r="J8" s="13"/>
      <c r="K8" s="13"/>
      <c r="L8" s="13"/>
      <c r="M8" s="13"/>
      <c r="N8" s="13">
        <f>N6+N7</f>
        <v>250</v>
      </c>
      <c r="O8" s="13"/>
      <c r="P8" s="13">
        <f>P6+P7</f>
        <v>3100</v>
      </c>
      <c r="R8" s="13"/>
      <c r="S8" s="13"/>
      <c r="T8" s="13"/>
      <c r="U8" s="13"/>
      <c r="V8" s="13"/>
      <c r="W8" s="13"/>
      <c r="X8" s="13"/>
      <c r="Y8" s="13">
        <f>Y6+Y7</f>
        <v>250</v>
      </c>
      <c r="Z8" s="13"/>
      <c r="AA8" s="13">
        <f t="shared" ref="AA8" si="0">AA6+AA7</f>
        <v>2950</v>
      </c>
      <c r="AC8" s="21" t="s">
        <v>12</v>
      </c>
      <c r="AD8" s="21">
        <f>SUM(AD3:AD7)</f>
        <v>400</v>
      </c>
      <c r="AE8" s="21"/>
      <c r="AF8" s="21">
        <f t="shared" ref="AF8:AI8" si="1">SUM(AF3:AF7)</f>
        <v>5000</v>
      </c>
      <c r="AG8" s="21">
        <f t="shared" si="1"/>
        <v>140</v>
      </c>
      <c r="AH8" s="21"/>
      <c r="AI8" s="21">
        <f t="shared" si="1"/>
        <v>1680</v>
      </c>
      <c r="AJ8" s="21">
        <v>260</v>
      </c>
      <c r="AK8" s="21"/>
      <c r="AL8" s="21">
        <v>3320</v>
      </c>
    </row>
    <row r="9" spans="1:44" x14ac:dyDescent="0.25">
      <c r="G9" s="16">
        <v>20</v>
      </c>
      <c r="H9" s="16"/>
      <c r="I9" s="16"/>
      <c r="J9" s="16"/>
      <c r="K9" s="16">
        <v>50</v>
      </c>
      <c r="L9" s="16">
        <v>10</v>
      </c>
      <c r="M9" s="16">
        <f>K9*L9</f>
        <v>500</v>
      </c>
      <c r="N9" s="16"/>
      <c r="O9" s="16"/>
      <c r="P9" s="16"/>
      <c r="R9" s="16">
        <v>20</v>
      </c>
      <c r="S9" s="16"/>
      <c r="T9" s="16"/>
      <c r="U9" s="16"/>
      <c r="V9" s="16">
        <v>90</v>
      </c>
      <c r="W9" s="16">
        <v>13</v>
      </c>
      <c r="X9" s="16">
        <f>V9*W9</f>
        <v>1170</v>
      </c>
      <c r="Y9" s="16">
        <v>100</v>
      </c>
      <c r="Z9" s="16">
        <v>10</v>
      </c>
      <c r="AA9" s="16">
        <f>Y9*Z9</f>
        <v>1000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44" x14ac:dyDescent="0.25">
      <c r="G10" s="16">
        <v>20</v>
      </c>
      <c r="H10" s="16"/>
      <c r="I10" s="16"/>
      <c r="J10" s="16"/>
      <c r="K10" s="16">
        <v>40</v>
      </c>
      <c r="L10" s="16">
        <v>13</v>
      </c>
      <c r="M10" s="16">
        <f>K10*L10</f>
        <v>520</v>
      </c>
      <c r="N10" s="16">
        <v>160</v>
      </c>
      <c r="O10" s="16">
        <v>13</v>
      </c>
      <c r="P10" s="16">
        <f>N10*O10</f>
        <v>2080</v>
      </c>
      <c r="R10" s="16"/>
      <c r="S10" s="16"/>
      <c r="T10" s="16"/>
      <c r="U10" s="16"/>
      <c r="V10" s="16"/>
      <c r="W10" s="16"/>
      <c r="X10" s="16"/>
      <c r="Y10" s="16">
        <v>60</v>
      </c>
      <c r="Z10" s="16">
        <v>13</v>
      </c>
      <c r="AA10" s="16">
        <f>Y10*Z10</f>
        <v>780</v>
      </c>
      <c r="AC10" s="9" t="s">
        <v>18</v>
      </c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44" x14ac:dyDescent="0.25">
      <c r="G11" s="15">
        <v>25</v>
      </c>
      <c r="H11" s="15">
        <v>100</v>
      </c>
      <c r="I11" s="15">
        <v>14</v>
      </c>
      <c r="J11" s="15">
        <f>H11*I11</f>
        <v>1400</v>
      </c>
      <c r="K11" s="15"/>
      <c r="L11" s="15"/>
      <c r="M11" s="15"/>
      <c r="N11" s="15">
        <v>100</v>
      </c>
      <c r="O11" s="15">
        <v>14</v>
      </c>
      <c r="P11" s="15">
        <v>1400</v>
      </c>
      <c r="R11" s="17"/>
      <c r="S11" s="17"/>
      <c r="T11" s="17"/>
      <c r="U11" s="18"/>
      <c r="V11" s="18"/>
      <c r="W11" s="18"/>
      <c r="X11" s="18"/>
      <c r="Y11" s="16">
        <v>160</v>
      </c>
      <c r="Z11" s="18"/>
      <c r="AA11" s="16">
        <f>AA9+AA10</f>
        <v>1780</v>
      </c>
      <c r="AC11" s="10" t="s">
        <v>25</v>
      </c>
      <c r="AD11" s="23"/>
      <c r="AE11" s="23"/>
      <c r="AF11" s="24"/>
      <c r="AG11" s="24"/>
      <c r="AH11" s="24"/>
      <c r="AI11" s="24"/>
      <c r="AJ11" s="22"/>
      <c r="AK11" s="24"/>
      <c r="AL11" s="22"/>
    </row>
    <row r="12" spans="1:44" x14ac:dyDescent="0.25">
      <c r="G12" s="15"/>
      <c r="H12" s="15"/>
      <c r="I12" s="15"/>
      <c r="J12" s="15"/>
      <c r="K12" s="15"/>
      <c r="L12" s="15"/>
      <c r="M12" s="15"/>
      <c r="N12" s="15">
        <f>N10+N11</f>
        <v>260</v>
      </c>
      <c r="O12" s="15"/>
      <c r="P12" s="15">
        <f>P10+P11</f>
        <v>3480</v>
      </c>
      <c r="R12" s="12">
        <v>25</v>
      </c>
      <c r="S12" s="12">
        <v>100</v>
      </c>
      <c r="T12" s="12">
        <v>14</v>
      </c>
      <c r="U12" s="12">
        <f>S12*T12</f>
        <v>1400</v>
      </c>
      <c r="V12" s="12"/>
      <c r="W12" s="12"/>
      <c r="X12" s="12"/>
      <c r="Y12" s="12">
        <v>100</v>
      </c>
      <c r="Z12" s="12">
        <v>10</v>
      </c>
      <c r="AA12" s="12">
        <f>Y12*Z12</f>
        <v>1000</v>
      </c>
      <c r="AC12" s="9" t="s">
        <v>26</v>
      </c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44" x14ac:dyDescent="0.25">
      <c r="G13" s="7" t="s">
        <v>12</v>
      </c>
      <c r="H13" s="7">
        <f>SUM(H3:H12)</f>
        <v>400</v>
      </c>
      <c r="I13" s="7"/>
      <c r="J13" s="7">
        <f t="shared" ref="J13" si="2">SUM(J3:J12)</f>
        <v>5000</v>
      </c>
      <c r="K13" s="7">
        <f t="shared" ref="K13" si="3">SUM(K3:K12)</f>
        <v>140</v>
      </c>
      <c r="L13" s="7"/>
      <c r="M13" s="7">
        <f t="shared" ref="M13" si="4">SUM(M3:M12)</f>
        <v>1520</v>
      </c>
      <c r="N13" s="7">
        <v>260</v>
      </c>
      <c r="O13" s="7"/>
      <c r="P13" s="7">
        <v>3480</v>
      </c>
      <c r="R13" s="12"/>
      <c r="S13" s="12"/>
      <c r="T13" s="12"/>
      <c r="U13" s="12"/>
      <c r="V13" s="12"/>
      <c r="W13" s="12"/>
      <c r="X13" s="12"/>
      <c r="Y13" s="12">
        <v>60</v>
      </c>
      <c r="Z13" s="12">
        <v>13</v>
      </c>
      <c r="AA13" s="12">
        <f>Y13*Z13</f>
        <v>780</v>
      </c>
      <c r="AC13" s="10" t="s">
        <v>27</v>
      </c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44" x14ac:dyDescent="0.25">
      <c r="G14" s="3"/>
      <c r="H14" s="3"/>
      <c r="I14" s="3"/>
      <c r="J14" s="3"/>
      <c r="K14" s="3"/>
      <c r="L14" s="3"/>
      <c r="M14" s="3"/>
      <c r="N14" s="3"/>
      <c r="O14" s="3"/>
      <c r="P14" s="3"/>
      <c r="R14" s="19"/>
      <c r="S14" s="19"/>
      <c r="T14" s="19"/>
      <c r="U14" s="19"/>
      <c r="V14" s="19"/>
      <c r="W14" s="19"/>
      <c r="X14" s="19"/>
      <c r="Y14" s="12">
        <v>100</v>
      </c>
      <c r="Z14" s="12">
        <v>14</v>
      </c>
      <c r="AA14" s="12">
        <f>Y14*Z14</f>
        <v>1400</v>
      </c>
      <c r="AB14" s="11"/>
      <c r="AC14" s="25"/>
      <c r="AD14" s="25"/>
      <c r="AE14" s="25"/>
      <c r="AF14" s="25"/>
      <c r="AG14" s="25"/>
      <c r="AH14" s="25"/>
      <c r="AI14" s="25"/>
      <c r="AJ14" s="22"/>
      <c r="AK14" s="22"/>
      <c r="AL14" s="22"/>
    </row>
    <row r="15" spans="1:44" x14ac:dyDescent="0.25">
      <c r="G15" s="9" t="s">
        <v>18</v>
      </c>
      <c r="H15" s="3"/>
      <c r="I15" s="3"/>
      <c r="J15" s="3"/>
      <c r="K15" s="3"/>
      <c r="L15" s="3"/>
      <c r="M15" s="3"/>
      <c r="N15" s="3"/>
      <c r="O15" s="3"/>
      <c r="P15" s="3"/>
      <c r="R15" s="14"/>
      <c r="S15" s="14"/>
      <c r="T15" s="14"/>
      <c r="U15" s="14"/>
      <c r="V15" s="14"/>
      <c r="W15" s="14"/>
      <c r="X15" s="14"/>
      <c r="Y15" s="12">
        <f>Y12+Y13+Y14</f>
        <v>260</v>
      </c>
      <c r="Z15" s="14"/>
      <c r="AA15" s="12">
        <f>AA12+AA13+AA14</f>
        <v>3180</v>
      </c>
      <c r="AC15" s="24"/>
      <c r="AD15" s="24"/>
      <c r="AE15" s="24"/>
      <c r="AF15" s="24"/>
      <c r="AG15" s="24"/>
      <c r="AH15" s="24"/>
      <c r="AI15" s="24"/>
      <c r="AJ15" s="22"/>
      <c r="AK15" s="24"/>
      <c r="AL15" s="22"/>
    </row>
    <row r="16" spans="1:44" x14ac:dyDescent="0.25">
      <c r="G16" s="10" t="s">
        <v>17</v>
      </c>
      <c r="R16" s="6" t="s">
        <v>12</v>
      </c>
      <c r="S16" s="7">
        <f>SUM(S3:S14)</f>
        <v>400</v>
      </c>
      <c r="T16" s="7"/>
      <c r="U16" s="7">
        <f>SUM(U3:U14)</f>
        <v>5000</v>
      </c>
      <c r="V16" s="7">
        <f>SUM(V3:V14)</f>
        <v>140</v>
      </c>
      <c r="W16" s="7"/>
      <c r="X16" s="7">
        <f>SUM(X3:X14)</f>
        <v>1820</v>
      </c>
      <c r="Y16" s="7">
        <v>260</v>
      </c>
      <c r="Z16" s="7"/>
      <c r="AA16" s="7">
        <v>3180</v>
      </c>
      <c r="AC16" s="24"/>
      <c r="AD16" s="22"/>
      <c r="AE16" s="22"/>
      <c r="AF16" s="22"/>
      <c r="AG16" s="22"/>
      <c r="AH16" s="22"/>
      <c r="AI16" s="22"/>
      <c r="AJ16" s="22"/>
      <c r="AK16" s="22"/>
      <c r="AL16" s="22"/>
    </row>
    <row r="17" spans="7:38" x14ac:dyDescent="0.25">
      <c r="G17" s="9" t="s">
        <v>16</v>
      </c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7:38" x14ac:dyDescent="0.25">
      <c r="G18" s="10" t="s">
        <v>19</v>
      </c>
      <c r="R18" s="9" t="s">
        <v>18</v>
      </c>
      <c r="S18" s="3"/>
    </row>
    <row r="19" spans="7:38" x14ac:dyDescent="0.25">
      <c r="R19" s="10" t="s">
        <v>21</v>
      </c>
      <c r="S19" s="10"/>
    </row>
    <row r="20" spans="7:38" x14ac:dyDescent="0.25">
      <c r="R20" s="9" t="s">
        <v>22</v>
      </c>
      <c r="S20" s="10"/>
    </row>
    <row r="21" spans="7:38" x14ac:dyDescent="0.25">
      <c r="R21" s="10" t="s">
        <v>23</v>
      </c>
      <c r="S21" s="10"/>
    </row>
  </sheetData>
  <mergeCells count="9">
    <mergeCell ref="AD1:AF1"/>
    <mergeCell ref="AG1:AI1"/>
    <mergeCell ref="AJ1:AL1"/>
    <mergeCell ref="H1:J1"/>
    <mergeCell ref="K1:M1"/>
    <mergeCell ref="N1:P1"/>
    <mergeCell ref="S1:U1"/>
    <mergeCell ref="V1:X1"/>
    <mergeCell ref="Y1:AA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showGridLines="0" workbookViewId="0">
      <selection activeCell="M19" sqref="M19"/>
    </sheetView>
  </sheetViews>
  <sheetFormatPr defaultRowHeight="15" x14ac:dyDescent="0.25"/>
  <cols>
    <col min="1" max="1" width="32.7109375" customWidth="1"/>
    <col min="2" max="2" width="15.140625" style="29" customWidth="1"/>
    <col min="3" max="3" width="16.85546875" style="29" customWidth="1"/>
    <col min="4" max="4" width="15.28515625" style="29" customWidth="1"/>
  </cols>
  <sheetData>
    <row r="1" spans="1:10" x14ac:dyDescent="0.25">
      <c r="A1" s="32" t="s">
        <v>28</v>
      </c>
      <c r="B1" s="33" t="s">
        <v>9</v>
      </c>
      <c r="C1" s="33" t="s">
        <v>20</v>
      </c>
      <c r="D1" s="34" t="s">
        <v>24</v>
      </c>
      <c r="G1" s="30"/>
      <c r="H1" s="31" t="s">
        <v>9</v>
      </c>
      <c r="I1" s="31" t="s">
        <v>20</v>
      </c>
      <c r="J1" s="31" t="s">
        <v>24</v>
      </c>
    </row>
    <row r="2" spans="1:10" x14ac:dyDescent="0.25">
      <c r="A2" s="35" t="s">
        <v>29</v>
      </c>
      <c r="B2" s="31">
        <v>4200</v>
      </c>
      <c r="C2" s="31">
        <v>4200</v>
      </c>
      <c r="D2" s="36">
        <v>4200</v>
      </c>
      <c r="G2" s="30" t="s">
        <v>32</v>
      </c>
      <c r="H2" s="31">
        <f>B3</f>
        <v>1520</v>
      </c>
      <c r="I2" s="31">
        <f t="shared" ref="I2:J2" si="0">C3</f>
        <v>1820</v>
      </c>
      <c r="J2" s="31">
        <f t="shared" si="0"/>
        <v>1680</v>
      </c>
    </row>
    <row r="3" spans="1:10" x14ac:dyDescent="0.25">
      <c r="A3" s="35" t="s">
        <v>30</v>
      </c>
      <c r="B3" s="31">
        <v>1520</v>
      </c>
      <c r="C3" s="31">
        <v>1820</v>
      </c>
      <c r="D3" s="36">
        <v>1680</v>
      </c>
      <c r="G3" s="30" t="s">
        <v>33</v>
      </c>
      <c r="H3" s="31">
        <v>3480</v>
      </c>
      <c r="I3" s="31">
        <v>3180</v>
      </c>
      <c r="J3" s="31">
        <v>3320</v>
      </c>
    </row>
    <row r="4" spans="1:10" ht="15.75" thickBot="1" x14ac:dyDescent="0.3">
      <c r="A4" s="37" t="s">
        <v>31</v>
      </c>
      <c r="B4" s="38">
        <f>B2-B3</f>
        <v>2680</v>
      </c>
      <c r="C4" s="38">
        <f t="shared" ref="C4:D4" si="1">C2-C3</f>
        <v>2380</v>
      </c>
      <c r="D4" s="39">
        <f t="shared" si="1"/>
        <v>2520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PEPS UEPS E PMP</vt:lpstr>
      <vt:lpstr>Resultado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2020-05-26T18:04:22Z</dcterms:created>
  <dcterms:modified xsi:type="dcterms:W3CDTF">2020-05-26T23:20:13Z</dcterms:modified>
</cp:coreProperties>
</file>