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mota\Dropbox\Daniel\USP\2019\Aulas\PRO3445\Aula 9 - Planejamento Agregado e MPS\"/>
    </mc:Choice>
  </mc:AlternateContent>
  <bookViews>
    <workbookView xWindow="0" yWindow="0" windowWidth="28800" windowHeight="12330"/>
  </bookViews>
  <sheets>
    <sheet name="Planilha1" sheetId="1" r:id="rId1"/>
  </sheets>
  <definedNames>
    <definedName name="solver_adj" localSheetId="0" hidden="1">Planilha1!$C$5:$N$5,Planilha1!$C$10:$N$10,Planilha1!$C$20:$N$22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Planilha1!$B$19:$N$19</definedName>
    <definedName name="solver_lhs2" localSheetId="0" hidden="1">Planilha1!$B$8:$N$8</definedName>
    <definedName name="solver_lhs3" localSheetId="0" hidden="1">Planilha1!$C$11:$N$11</definedName>
    <definedName name="solver_lhs4" localSheetId="0" hidden="1">Planilha1!$C$15:$N$15</definedName>
    <definedName name="solver_lhs5" localSheetId="0" hidden="1">Planilha1!$C$5:$N$5</definedName>
    <definedName name="solver_lhs6" localSheetId="0" hidden="1">Planilha1!$C$5:$N$5</definedName>
    <definedName name="solver_lhs7" localSheetId="0" hidden="1">Planilha1!$C$5:$N$5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Planilha1!$I$24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3</definedName>
    <definedName name="solver_rel7" localSheetId="0" hidden="1">3</definedName>
    <definedName name="solver_rhs1" localSheetId="0" hidden="1">0</definedName>
    <definedName name="solver_rhs2" localSheetId="0" hidden="1">0</definedName>
    <definedName name="solver_rhs3" localSheetId="0" hidden="1">Planilha1!$C$13:$N$13</definedName>
    <definedName name="solver_rhs4" localSheetId="0" hidden="1">Planilha1!$C$17:$N$17</definedName>
    <definedName name="solver_rhs5" localSheetId="0" hidden="1">Planilha1!$C$4:$N$4</definedName>
    <definedName name="solver_rhs6" localSheetId="0" hidden="1">Planilha1!$C$6:$N$6</definedName>
    <definedName name="solver_rhs7" localSheetId="0" hidden="1">Planilha1!$C$6:$N$6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B19" i="1"/>
  <c r="C19" i="1" s="1"/>
  <c r="R18" i="1"/>
  <c r="R17" i="1"/>
  <c r="R16" i="1"/>
  <c r="H24" i="1" s="1"/>
  <c r="R15" i="1"/>
  <c r="G24" i="1" s="1"/>
  <c r="N15" i="1"/>
  <c r="M15" i="1"/>
  <c r="L15" i="1"/>
  <c r="K15" i="1"/>
  <c r="J15" i="1"/>
  <c r="I15" i="1"/>
  <c r="H15" i="1"/>
  <c r="G15" i="1"/>
  <c r="F15" i="1"/>
  <c r="E15" i="1"/>
  <c r="D15" i="1"/>
  <c r="C15" i="1"/>
  <c r="R14" i="1"/>
  <c r="R13" i="1"/>
  <c r="N13" i="1"/>
  <c r="M13" i="1"/>
  <c r="K13" i="1"/>
  <c r="J13" i="1"/>
  <c r="I13" i="1"/>
  <c r="G13" i="1"/>
  <c r="F13" i="1"/>
  <c r="E13" i="1"/>
  <c r="C13" i="1"/>
  <c r="R12" i="1"/>
  <c r="D24" i="1" s="1"/>
  <c r="R11" i="1"/>
  <c r="C24" i="1" s="1"/>
  <c r="N11" i="1"/>
  <c r="M11" i="1"/>
  <c r="L11" i="1"/>
  <c r="K11" i="1"/>
  <c r="J11" i="1"/>
  <c r="I11" i="1"/>
  <c r="H11" i="1"/>
  <c r="G11" i="1"/>
  <c r="F11" i="1"/>
  <c r="E11" i="1"/>
  <c r="D11" i="1"/>
  <c r="C11" i="1"/>
  <c r="R10" i="1"/>
  <c r="L13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D19" i="1" l="1"/>
  <c r="C17" i="1"/>
  <c r="D13" i="1"/>
  <c r="H13" i="1"/>
  <c r="E19" i="1" l="1"/>
  <c r="D17" i="1"/>
  <c r="E17" i="1" l="1"/>
  <c r="F19" i="1"/>
  <c r="G19" i="1" l="1"/>
  <c r="F17" i="1"/>
  <c r="H19" i="1" l="1"/>
  <c r="G17" i="1"/>
  <c r="I19" i="1" l="1"/>
  <c r="H17" i="1"/>
  <c r="J19" i="1" l="1"/>
  <c r="I17" i="1"/>
  <c r="K19" i="1" l="1"/>
  <c r="J17" i="1"/>
  <c r="L19" i="1" l="1"/>
  <c r="K17" i="1"/>
  <c r="M19" i="1" l="1"/>
  <c r="L17" i="1"/>
  <c r="M17" i="1" l="1"/>
  <c r="N19" i="1"/>
  <c r="N17" i="1" l="1"/>
  <c r="E24" i="1"/>
  <c r="I24" i="1" s="1"/>
</calcChain>
</file>

<file path=xl/sharedStrings.xml><?xml version="1.0" encoding="utf-8"?>
<sst xmlns="http://schemas.openxmlformats.org/spreadsheetml/2006/main" count="53" uniqueCount="30">
  <si>
    <t>d(t)</t>
  </si>
  <si>
    <t>S(t)</t>
  </si>
  <si>
    <t>d'(t)</t>
  </si>
  <si>
    <t>n</t>
  </si>
  <si>
    <t>I(t)</t>
  </si>
  <si>
    <t>Tempo exigido para produzir uma unidade
(horas)</t>
  </si>
  <si>
    <t>a</t>
  </si>
  <si>
    <t>Tempo demandado ao operador
(horas por unidade)</t>
  </si>
  <si>
    <t>b</t>
  </si>
  <si>
    <t>X(t)</t>
  </si>
  <si>
    <t>Capacidade de produção no período
(horas por período)</t>
  </si>
  <si>
    <t>c</t>
  </si>
  <si>
    <t>a.X(t)</t>
  </si>
  <si>
    <t xml:space="preserve">r </t>
  </si>
  <si>
    <t>≤</t>
  </si>
  <si>
    <t xml:space="preserve">h </t>
  </si>
  <si>
    <t>c(t)</t>
  </si>
  <si>
    <t>l</t>
  </si>
  <si>
    <t>l‘</t>
  </si>
  <si>
    <t>b.X(t)</t>
  </si>
  <si>
    <t>e</t>
  </si>
  <si>
    <t>e‘</t>
  </si>
  <si>
    <t>W(t) + O(t)</t>
  </si>
  <si>
    <r>
      <rPr>
        <sz val="18"/>
        <color rgb="FF000000"/>
        <rFont val="Calibri"/>
        <family val="2"/>
        <scheme val="minor"/>
      </rPr>
      <t>I</t>
    </r>
    <r>
      <rPr>
        <vertAlign val="subscript"/>
        <sz val="18"/>
        <color rgb="FF000000"/>
        <rFont val="Calibri"/>
        <family val="2"/>
        <scheme val="minor"/>
      </rPr>
      <t>0</t>
    </r>
  </si>
  <si>
    <r>
      <t>W</t>
    </r>
    <r>
      <rPr>
        <vertAlign val="subscript"/>
        <sz val="18"/>
        <color rgb="FF000000"/>
        <rFont val="Calibri"/>
        <family val="2"/>
        <scheme val="minor"/>
      </rPr>
      <t>0</t>
    </r>
  </si>
  <si>
    <t>W(t)</t>
  </si>
  <si>
    <t>H(t)</t>
  </si>
  <si>
    <t>F(t)</t>
  </si>
  <si>
    <t>O(t)</t>
  </si>
  <si>
    <t>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</si>
</sst>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rgb="FF000000"/>
      <name val="Calibri"/>
      <family val="2"/>
      <scheme val="minor"/>
    </font>
    <font>
      <sz val="16"/>
      <color theme="1"/>
      <name val="Calibri"/>
      <family val="2"/>
    </font>
    <font>
      <vertAlign val="subscript"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4" fontId="2" fillId="3" borderId="0" xfId="1" applyFont="1" applyFill="1" applyAlignment="1">
      <alignment horizontal="center" vertical="center"/>
    </xf>
    <xf numFmtId="44" fontId="2" fillId="4" borderId="0" xfId="1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tabSelected="1" zoomScale="55" zoomScaleNormal="55" workbookViewId="0">
      <selection activeCell="A3" sqref="A3:I24"/>
    </sheetView>
  </sheetViews>
  <sheetFormatPr defaultRowHeight="27" customHeight="1" x14ac:dyDescent="0.25"/>
  <cols>
    <col min="1" max="1" width="16" style="1" bestFit="1" customWidth="1"/>
    <col min="2" max="2" width="7.5703125" style="1" bestFit="1" customWidth="1"/>
    <col min="3" max="14" width="27" style="1" customWidth="1"/>
    <col min="15" max="15" width="9.140625" style="3"/>
    <col min="16" max="16" width="41.28515625" style="3" bestFit="1" customWidth="1"/>
    <col min="17" max="17" width="5.7109375" style="3" bestFit="1" customWidth="1"/>
    <col min="18" max="18" width="9" style="3" bestFit="1" customWidth="1"/>
    <col min="19" max="16384" width="9.140625" style="3"/>
  </cols>
  <sheetData>
    <row r="2" spans="1:18" ht="27" customHeight="1" x14ac:dyDescent="0.25">
      <c r="B2" s="2"/>
    </row>
    <row r="3" spans="1:18" ht="27" customHeight="1" x14ac:dyDescent="0.25"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8" ht="27" customHeight="1" x14ac:dyDescent="0.25">
      <c r="A4" s="1" t="s">
        <v>0</v>
      </c>
      <c r="C4" s="1">
        <v>200</v>
      </c>
      <c r="D4" s="1">
        <v>220</v>
      </c>
      <c r="E4" s="1">
        <v>230</v>
      </c>
      <c r="F4" s="1">
        <v>300</v>
      </c>
      <c r="G4" s="1">
        <v>400</v>
      </c>
      <c r="H4" s="1">
        <v>450</v>
      </c>
      <c r="I4" s="1">
        <v>320</v>
      </c>
      <c r="J4" s="1">
        <v>180</v>
      </c>
      <c r="K4" s="1">
        <v>170</v>
      </c>
      <c r="L4" s="1">
        <v>170</v>
      </c>
      <c r="M4" s="1">
        <v>160</v>
      </c>
      <c r="N4" s="1">
        <v>180</v>
      </c>
    </row>
    <row r="5" spans="1:18" ht="27" customHeight="1" x14ac:dyDescent="0.25">
      <c r="A5" s="1" t="s">
        <v>1</v>
      </c>
      <c r="C5" s="4">
        <v>200</v>
      </c>
      <c r="D5" s="4">
        <v>220</v>
      </c>
      <c r="E5" s="4">
        <v>230</v>
      </c>
      <c r="F5" s="4">
        <v>300</v>
      </c>
      <c r="G5" s="4">
        <v>400</v>
      </c>
      <c r="H5" s="4">
        <v>450</v>
      </c>
      <c r="I5" s="4">
        <v>320</v>
      </c>
      <c r="J5" s="4">
        <v>180</v>
      </c>
      <c r="K5" s="4">
        <v>170</v>
      </c>
      <c r="L5" s="4">
        <v>170</v>
      </c>
      <c r="M5" s="4">
        <v>160</v>
      </c>
      <c r="N5" s="4">
        <v>180</v>
      </c>
    </row>
    <row r="6" spans="1:18" ht="27" customHeight="1" x14ac:dyDescent="0.25">
      <c r="A6" s="1" t="s">
        <v>2</v>
      </c>
      <c r="C6" s="1">
        <v>80</v>
      </c>
      <c r="D6" s="1">
        <v>80</v>
      </c>
      <c r="E6" s="1">
        <v>80</v>
      </c>
      <c r="F6" s="1">
        <v>80</v>
      </c>
      <c r="G6" s="1">
        <v>80</v>
      </c>
      <c r="H6" s="1">
        <v>80</v>
      </c>
      <c r="I6" s="1">
        <v>80</v>
      </c>
      <c r="J6" s="1">
        <v>80</v>
      </c>
      <c r="K6" s="1">
        <v>80</v>
      </c>
      <c r="L6" s="1">
        <v>80</v>
      </c>
      <c r="M6" s="1">
        <v>80</v>
      </c>
      <c r="N6" s="1">
        <v>80</v>
      </c>
    </row>
    <row r="7" spans="1:18" ht="27" customHeight="1" x14ac:dyDescent="0.25">
      <c r="Q7" s="5" t="s">
        <v>3</v>
      </c>
      <c r="R7" s="5">
        <v>1</v>
      </c>
    </row>
    <row r="8" spans="1:18" ht="27" customHeight="1" x14ac:dyDescent="0.25">
      <c r="A8" s="1" t="s">
        <v>4</v>
      </c>
      <c r="B8" s="6">
        <f>R17</f>
        <v>0</v>
      </c>
      <c r="C8" s="7">
        <f>B8+C10-C5</f>
        <v>102.85714285714283</v>
      </c>
      <c r="D8" s="7">
        <f>C8+D10-D5</f>
        <v>185.71428571428567</v>
      </c>
      <c r="E8" s="7">
        <f>D8+E10-E5</f>
        <v>258.5714285714285</v>
      </c>
      <c r="F8" s="7">
        <f>E8+F10-F5</f>
        <v>261.42857142857133</v>
      </c>
      <c r="G8" s="7">
        <f>F8+G10-G5</f>
        <v>164.28571428571422</v>
      </c>
      <c r="H8" s="7">
        <f>G8+H10-H5</f>
        <v>17.142857142857054</v>
      </c>
      <c r="I8" s="7">
        <f>H8+I10-I5</f>
        <v>0</v>
      </c>
      <c r="J8" s="7">
        <f>I8+J10-J5</f>
        <v>0</v>
      </c>
      <c r="K8" s="7">
        <f>J8+K10-K5</f>
        <v>0</v>
      </c>
      <c r="L8" s="7">
        <f>K8+L10-L5</f>
        <v>0</v>
      </c>
      <c r="M8" s="7">
        <f>L8+M10-M5</f>
        <v>9.9999999999999716</v>
      </c>
      <c r="N8" s="7">
        <f>M8+N10-N5</f>
        <v>0</v>
      </c>
      <c r="P8" s="8" t="s">
        <v>5</v>
      </c>
      <c r="Q8" s="5" t="s">
        <v>6</v>
      </c>
      <c r="R8" s="5">
        <v>3</v>
      </c>
    </row>
    <row r="9" spans="1:18" ht="27" customHeight="1" x14ac:dyDescent="0.25">
      <c r="P9" s="8" t="s">
        <v>7</v>
      </c>
      <c r="Q9" s="5" t="s">
        <v>8</v>
      </c>
      <c r="R9" s="5">
        <v>12</v>
      </c>
    </row>
    <row r="10" spans="1:18" ht="27" customHeight="1" x14ac:dyDescent="0.25">
      <c r="A10" s="1" t="s">
        <v>9</v>
      </c>
      <c r="C10" s="9">
        <v>302.85714285714283</v>
      </c>
      <c r="D10" s="9">
        <v>302.85714285714283</v>
      </c>
      <c r="E10" s="9">
        <v>302.85714285714283</v>
      </c>
      <c r="F10" s="9">
        <v>302.85714285714283</v>
      </c>
      <c r="G10" s="9">
        <v>302.85714285714283</v>
      </c>
      <c r="H10" s="9">
        <v>302.85714285714283</v>
      </c>
      <c r="I10" s="9">
        <v>302.85714285714283</v>
      </c>
      <c r="J10" s="9">
        <v>179.99999999999994</v>
      </c>
      <c r="K10" s="9">
        <v>169.99999999999994</v>
      </c>
      <c r="L10" s="9">
        <v>170</v>
      </c>
      <c r="M10" s="9">
        <v>169.99999999999997</v>
      </c>
      <c r="N10" s="9">
        <v>169.99999999999997</v>
      </c>
      <c r="P10" s="8" t="s">
        <v>10</v>
      </c>
      <c r="Q10" s="5" t="s">
        <v>11</v>
      </c>
      <c r="R10" s="5">
        <f>8*200</f>
        <v>1600</v>
      </c>
    </row>
    <row r="11" spans="1:18" ht="27" customHeight="1" x14ac:dyDescent="0.25">
      <c r="A11" s="1" t="s">
        <v>12</v>
      </c>
      <c r="C11" s="7">
        <f>C10*$R$8</f>
        <v>908.57142857142844</v>
      </c>
      <c r="D11" s="7">
        <f t="shared" ref="D11:N11" si="0">D10*$R$8</f>
        <v>908.57142857142844</v>
      </c>
      <c r="E11" s="7">
        <f t="shared" si="0"/>
        <v>908.57142857142844</v>
      </c>
      <c r="F11" s="7">
        <f t="shared" si="0"/>
        <v>908.57142857142844</v>
      </c>
      <c r="G11" s="7">
        <f t="shared" si="0"/>
        <v>908.57142857142844</v>
      </c>
      <c r="H11" s="7">
        <f t="shared" si="0"/>
        <v>908.57142857142844</v>
      </c>
      <c r="I11" s="7">
        <f t="shared" si="0"/>
        <v>908.57142857142844</v>
      </c>
      <c r="J11" s="7">
        <f t="shared" si="0"/>
        <v>539.99999999999977</v>
      </c>
      <c r="K11" s="7">
        <f t="shared" si="0"/>
        <v>509.99999999999983</v>
      </c>
      <c r="L11" s="7">
        <f t="shared" si="0"/>
        <v>510</v>
      </c>
      <c r="M11" s="7">
        <f t="shared" si="0"/>
        <v>509.99999999999989</v>
      </c>
      <c r="N11" s="7">
        <f t="shared" si="0"/>
        <v>509.99999999999989</v>
      </c>
      <c r="Q11" s="5" t="s">
        <v>13</v>
      </c>
      <c r="R11" s="5">
        <f xml:space="preserve"> 1000</f>
        <v>1000</v>
      </c>
    </row>
    <row r="12" spans="1:18" ht="27" customHeight="1" x14ac:dyDescent="0.25">
      <c r="C12" s="10" t="s">
        <v>14</v>
      </c>
      <c r="D12" s="10" t="s">
        <v>14</v>
      </c>
      <c r="E12" s="10" t="s">
        <v>14</v>
      </c>
      <c r="F12" s="10" t="s">
        <v>14</v>
      </c>
      <c r="G12" s="10" t="s">
        <v>14</v>
      </c>
      <c r="H12" s="10" t="s">
        <v>14</v>
      </c>
      <c r="I12" s="10" t="s">
        <v>14</v>
      </c>
      <c r="J12" s="10" t="s">
        <v>14</v>
      </c>
      <c r="K12" s="10" t="s">
        <v>14</v>
      </c>
      <c r="L12" s="10" t="s">
        <v>14</v>
      </c>
      <c r="M12" s="10" t="s">
        <v>14</v>
      </c>
      <c r="N12" s="10" t="s">
        <v>14</v>
      </c>
      <c r="Q12" s="5" t="s">
        <v>15</v>
      </c>
      <c r="R12" s="5">
        <f xml:space="preserve"> 10</f>
        <v>10</v>
      </c>
    </row>
    <row r="13" spans="1:18" ht="27" customHeight="1" x14ac:dyDescent="0.25">
      <c r="A13" s="1" t="s">
        <v>16</v>
      </c>
      <c r="C13" s="6">
        <f>$R$10</f>
        <v>1600</v>
      </c>
      <c r="D13" s="6">
        <f>$R$10</f>
        <v>1600</v>
      </c>
      <c r="E13" s="6">
        <f>$R$10</f>
        <v>1600</v>
      </c>
      <c r="F13" s="6">
        <f>$R$10</f>
        <v>1600</v>
      </c>
      <c r="G13" s="6">
        <f>$R$10</f>
        <v>1600</v>
      </c>
      <c r="H13" s="6">
        <f>$R$10</f>
        <v>1600</v>
      </c>
      <c r="I13" s="6">
        <f>$R$10</f>
        <v>1600</v>
      </c>
      <c r="J13" s="6">
        <f>$R$10</f>
        <v>1600</v>
      </c>
      <c r="K13" s="6">
        <f>$R$10</f>
        <v>1600</v>
      </c>
      <c r="L13" s="6">
        <f>$R$10</f>
        <v>1600</v>
      </c>
      <c r="M13" s="6">
        <f>$R$10</f>
        <v>1600</v>
      </c>
      <c r="N13" s="6">
        <f>$R$10</f>
        <v>1600</v>
      </c>
      <c r="Q13" s="5" t="s">
        <v>17</v>
      </c>
      <c r="R13" s="5">
        <f xml:space="preserve"> 35</f>
        <v>35</v>
      </c>
    </row>
    <row r="14" spans="1:18" ht="27" customHeight="1" x14ac:dyDescent="0.25">
      <c r="Q14" s="5" t="s">
        <v>18</v>
      </c>
      <c r="R14" s="5">
        <f xml:space="preserve"> 52.5</f>
        <v>52.5</v>
      </c>
    </row>
    <row r="15" spans="1:18" ht="27" customHeight="1" x14ac:dyDescent="0.25">
      <c r="A15" s="1" t="s">
        <v>19</v>
      </c>
      <c r="C15" s="7">
        <f>$R$9*C10</f>
        <v>3634.2857142857138</v>
      </c>
      <c r="D15" s="7">
        <f t="shared" ref="D15:N15" si="1">$R$9*D10</f>
        <v>3634.2857142857138</v>
      </c>
      <c r="E15" s="7">
        <f t="shared" si="1"/>
        <v>3634.2857142857138</v>
      </c>
      <c r="F15" s="7">
        <f t="shared" si="1"/>
        <v>3634.2857142857138</v>
      </c>
      <c r="G15" s="7">
        <f t="shared" si="1"/>
        <v>3634.2857142857138</v>
      </c>
      <c r="H15" s="7">
        <f t="shared" si="1"/>
        <v>3634.2857142857138</v>
      </c>
      <c r="I15" s="7">
        <f t="shared" si="1"/>
        <v>3634.2857142857138</v>
      </c>
      <c r="J15" s="7">
        <f t="shared" si="1"/>
        <v>2159.9999999999991</v>
      </c>
      <c r="K15" s="7">
        <f t="shared" si="1"/>
        <v>2039.9999999999993</v>
      </c>
      <c r="L15" s="7">
        <f t="shared" si="1"/>
        <v>2040</v>
      </c>
      <c r="M15" s="7">
        <f t="shared" si="1"/>
        <v>2039.9999999999995</v>
      </c>
      <c r="N15" s="7">
        <f t="shared" si="1"/>
        <v>2039.9999999999995</v>
      </c>
      <c r="Q15" s="5" t="s">
        <v>20</v>
      </c>
      <c r="R15" s="5">
        <f xml:space="preserve"> 15</f>
        <v>15</v>
      </c>
    </row>
    <row r="16" spans="1:18" ht="27" customHeight="1" x14ac:dyDescent="0.25">
      <c r="C16" s="10" t="s">
        <v>14</v>
      </c>
      <c r="D16" s="10" t="s">
        <v>14</v>
      </c>
      <c r="E16" s="10" t="s">
        <v>14</v>
      </c>
      <c r="F16" s="10" t="s">
        <v>14</v>
      </c>
      <c r="G16" s="10" t="s">
        <v>14</v>
      </c>
      <c r="H16" s="10" t="s">
        <v>14</v>
      </c>
      <c r="I16" s="10" t="s">
        <v>14</v>
      </c>
      <c r="J16" s="10" t="s">
        <v>14</v>
      </c>
      <c r="K16" s="10" t="s">
        <v>14</v>
      </c>
      <c r="L16" s="10" t="s">
        <v>14</v>
      </c>
      <c r="M16" s="10" t="s">
        <v>14</v>
      </c>
      <c r="N16" s="10" t="s">
        <v>14</v>
      </c>
      <c r="Q16" s="5" t="s">
        <v>21</v>
      </c>
      <c r="R16" s="5">
        <f xml:space="preserve"> 9</f>
        <v>9</v>
      </c>
    </row>
    <row r="17" spans="1:18" ht="27" customHeight="1" x14ac:dyDescent="0.25">
      <c r="A17" s="1" t="s">
        <v>22</v>
      </c>
      <c r="C17" s="7">
        <f>C19+C22</f>
        <v>3634.2857142857147</v>
      </c>
      <c r="D17" s="7">
        <f>D19+D22</f>
        <v>3634.2857142857147</v>
      </c>
      <c r="E17" s="7">
        <f>E19+E22</f>
        <v>3634.2857142857147</v>
      </c>
      <c r="F17" s="7">
        <f>F19+F22</f>
        <v>3634.2857142857147</v>
      </c>
      <c r="G17" s="7">
        <f>G19+G22</f>
        <v>3634.2857142857147</v>
      </c>
      <c r="H17" s="7">
        <f>H19+H22</f>
        <v>3634.2857142857147</v>
      </c>
      <c r="I17" s="7">
        <f>I19+I22</f>
        <v>3634.2857142857147</v>
      </c>
      <c r="J17" s="7">
        <f>J19+J22</f>
        <v>2160.0000000000009</v>
      </c>
      <c r="K17" s="7">
        <f>K19+K22</f>
        <v>2040.0000000000009</v>
      </c>
      <c r="L17" s="7">
        <f>L19+L22</f>
        <v>2040.0000000000005</v>
      </c>
      <c r="M17" s="7">
        <f>M19+M22</f>
        <v>2040.0000000000005</v>
      </c>
      <c r="N17" s="7">
        <f>N19+N22</f>
        <v>2040.0000000000005</v>
      </c>
      <c r="Q17" s="5" t="s">
        <v>23</v>
      </c>
      <c r="R17" s="5">
        <f xml:space="preserve"> 0</f>
        <v>0</v>
      </c>
    </row>
    <row r="18" spans="1:18" ht="27" customHeight="1" x14ac:dyDescent="0.25">
      <c r="Q18" s="5" t="s">
        <v>24</v>
      </c>
      <c r="R18" s="5">
        <f xml:space="preserve"> 2520</f>
        <v>2520</v>
      </c>
    </row>
    <row r="19" spans="1:18" ht="27" customHeight="1" x14ac:dyDescent="0.25">
      <c r="A19" s="1" t="s">
        <v>25</v>
      </c>
      <c r="B19" s="6">
        <f>R18</f>
        <v>2520</v>
      </c>
      <c r="C19" s="7">
        <f>B19+C20-C21</f>
        <v>3634.2857142857147</v>
      </c>
      <c r="D19" s="7">
        <f t="shared" ref="D19:N19" si="2">C19+D20-D21</f>
        <v>3634.2857142857147</v>
      </c>
      <c r="E19" s="7">
        <f t="shared" si="2"/>
        <v>3634.2857142857147</v>
      </c>
      <c r="F19" s="7">
        <f t="shared" si="2"/>
        <v>3634.2857142857147</v>
      </c>
      <c r="G19" s="7">
        <f t="shared" si="2"/>
        <v>3634.2857142857147</v>
      </c>
      <c r="H19" s="7">
        <f t="shared" si="2"/>
        <v>3634.2857142857147</v>
      </c>
      <c r="I19" s="7">
        <f t="shared" si="2"/>
        <v>3634.2857142857147</v>
      </c>
      <c r="J19" s="7">
        <f t="shared" si="2"/>
        <v>2160.0000000000009</v>
      </c>
      <c r="K19" s="7">
        <f t="shared" si="2"/>
        <v>2040.0000000000009</v>
      </c>
      <c r="L19" s="7">
        <f t="shared" si="2"/>
        <v>2040.0000000000005</v>
      </c>
      <c r="M19" s="7">
        <f t="shared" si="2"/>
        <v>2040.0000000000005</v>
      </c>
      <c r="N19" s="7">
        <f t="shared" si="2"/>
        <v>2040.0000000000005</v>
      </c>
    </row>
    <row r="20" spans="1:18" ht="27" customHeight="1" x14ac:dyDescent="0.25">
      <c r="A20" s="1" t="s">
        <v>26</v>
      </c>
      <c r="C20" s="11">
        <v>1114.2857142857144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8" ht="27" customHeight="1" x14ac:dyDescent="0.25">
      <c r="A21" s="1" t="s">
        <v>27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1474.2857142857138</v>
      </c>
      <c r="K21" s="11">
        <v>120</v>
      </c>
      <c r="L21" s="11">
        <v>4.5474735088646412E-13</v>
      </c>
      <c r="M21" s="11">
        <v>0</v>
      </c>
      <c r="N21" s="11">
        <v>0</v>
      </c>
    </row>
    <row r="22" spans="1:18" ht="27" customHeight="1" x14ac:dyDescent="0.25">
      <c r="A22" s="1" t="s">
        <v>28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4" spans="1:18" ht="27" customHeight="1" x14ac:dyDescent="0.25">
      <c r="B24" s="1" t="s">
        <v>29</v>
      </c>
      <c r="C24" s="12">
        <f>SUM(C5:N5)*R11</f>
        <v>2980000</v>
      </c>
      <c r="D24" s="12">
        <f>SUM(C8:N8)*R12</f>
        <v>9999.9999999999964</v>
      </c>
      <c r="E24" s="12">
        <f>SUM(C19:N19)*R13</f>
        <v>1251600</v>
      </c>
      <c r="F24" s="12">
        <f>SUM(C22:N22)*R14</f>
        <v>0</v>
      </c>
      <c r="G24" s="12">
        <f>SUM(C20:N20)*R15</f>
        <v>16714.285714285717</v>
      </c>
      <c r="H24" s="12">
        <f>SUM(C21:N21)*R16</f>
        <v>14348.571428571428</v>
      </c>
      <c r="I24" s="13">
        <f>C24-SUM(D24:H24)</f>
        <v>1687337.142857143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daniel.mota</dc:creator>
  <cp:lastModifiedBy>daniel.mota</cp:lastModifiedBy>
  <dcterms:created xsi:type="dcterms:W3CDTF">2019-04-08T12:53:13Z</dcterms:created>
  <dcterms:modified xsi:type="dcterms:W3CDTF">2019-04-08T13:08:32Z</dcterms:modified>
</cp:coreProperties>
</file>