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Balanço Patrimonial" sheetId="1" r:id="rId1"/>
    <sheet name="Reclassificação do BP" sheetId="2" r:id="rId2"/>
    <sheet name="Modelo Dinâmico" sheetId="3" r:id="rId3"/>
    <sheet name="Indicadores Trad. e Dinâmico" sheetId="5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I7" i="5" l="1"/>
  <c r="H7" i="5"/>
  <c r="G7" i="5"/>
  <c r="D7" i="5"/>
  <c r="C7" i="5"/>
  <c r="B7" i="5"/>
  <c r="I6" i="5"/>
  <c r="H6" i="5"/>
  <c r="G6" i="5"/>
  <c r="D6" i="5"/>
  <c r="C6" i="5"/>
  <c r="B6" i="5"/>
  <c r="I5" i="5"/>
  <c r="H5" i="5"/>
  <c r="G5" i="5"/>
  <c r="D5" i="5"/>
  <c r="C5" i="5"/>
  <c r="B5" i="5"/>
  <c r="I4" i="5"/>
  <c r="H4" i="5"/>
  <c r="G4" i="5"/>
  <c r="D4" i="5"/>
  <c r="C4" i="5"/>
  <c r="B4" i="5"/>
  <c r="I3" i="5"/>
  <c r="H3" i="5"/>
  <c r="G3" i="5"/>
  <c r="D3" i="5"/>
  <c r="C3" i="5"/>
  <c r="B3" i="5"/>
  <c r="I2" i="5"/>
  <c r="H2" i="5"/>
  <c r="G2" i="5"/>
  <c r="D2" i="5"/>
  <c r="C2" i="5"/>
  <c r="B2" i="5"/>
  <c r="I7" i="3"/>
  <c r="H7" i="3"/>
  <c r="G7" i="3"/>
  <c r="C7" i="3"/>
  <c r="D7" i="3"/>
  <c r="B7" i="3"/>
  <c r="H4" i="3"/>
  <c r="I4" i="3"/>
  <c r="G4" i="3"/>
  <c r="H3" i="3"/>
  <c r="I3" i="3"/>
  <c r="G3" i="3"/>
  <c r="H2" i="3"/>
  <c r="I2" i="3"/>
  <c r="G2" i="3"/>
  <c r="C4" i="3"/>
  <c r="D4" i="3"/>
  <c r="B4" i="3"/>
  <c r="C3" i="3"/>
  <c r="D3" i="3"/>
  <c r="B3" i="3"/>
  <c r="C2" i="3"/>
  <c r="D2" i="3"/>
  <c r="B2" i="3"/>
  <c r="I25" i="2"/>
  <c r="H25" i="2"/>
  <c r="G25" i="2"/>
  <c r="I20" i="2"/>
  <c r="H20" i="2"/>
  <c r="G20" i="2"/>
  <c r="I17" i="2"/>
  <c r="H17" i="2"/>
  <c r="G17" i="2"/>
  <c r="I10" i="2"/>
  <c r="H10" i="2"/>
  <c r="G10" i="2"/>
  <c r="I6" i="2"/>
  <c r="I2" i="2" s="1"/>
  <c r="H6" i="2"/>
  <c r="G6" i="2"/>
  <c r="I3" i="2"/>
  <c r="H3" i="2"/>
  <c r="H2" i="2" s="1"/>
  <c r="G3" i="2"/>
  <c r="C31" i="2"/>
  <c r="D31" i="2"/>
  <c r="B31" i="2"/>
  <c r="C25" i="2"/>
  <c r="D25" i="2"/>
  <c r="B25" i="2"/>
  <c r="C16" i="2"/>
  <c r="C20" i="2"/>
  <c r="D20" i="2"/>
  <c r="B20" i="2"/>
  <c r="C17" i="2"/>
  <c r="D17" i="2"/>
  <c r="D16" i="2" s="1"/>
  <c r="B17" i="2"/>
  <c r="B16" i="2" s="1"/>
  <c r="C10" i="2"/>
  <c r="D10" i="2"/>
  <c r="B10" i="2"/>
  <c r="D2" i="2"/>
  <c r="C6" i="2"/>
  <c r="C2" i="2" s="1"/>
  <c r="D6" i="2"/>
  <c r="B6" i="2"/>
  <c r="B2" i="2" s="1"/>
  <c r="C3" i="2"/>
  <c r="C15" i="2" s="1"/>
  <c r="D3" i="2"/>
  <c r="D15" i="2" s="1"/>
  <c r="B3" i="2"/>
  <c r="B15" i="2" s="1"/>
  <c r="I23" i="1"/>
  <c r="I22" i="1" s="1"/>
  <c r="H23" i="1"/>
  <c r="G23" i="1"/>
  <c r="G22" i="1" s="1"/>
  <c r="D23" i="1"/>
  <c r="D22" i="1" s="1"/>
  <c r="C23" i="1"/>
  <c r="C22" i="1" s="1"/>
  <c r="B23" i="1"/>
  <c r="B22" i="1"/>
  <c r="I15" i="1"/>
  <c r="H15" i="1"/>
  <c r="G15" i="1"/>
  <c r="D15" i="1"/>
  <c r="C15" i="1"/>
  <c r="B15" i="1"/>
  <c r="I11" i="1"/>
  <c r="H11" i="1"/>
  <c r="H9" i="1" s="1"/>
  <c r="G11" i="1"/>
  <c r="G9" i="1" s="1"/>
  <c r="D11" i="1"/>
  <c r="D9" i="1" s="1"/>
  <c r="C11" i="1"/>
  <c r="C9" i="1" s="1"/>
  <c r="B11" i="1"/>
  <c r="B9" i="1" s="1"/>
  <c r="I9" i="1"/>
  <c r="I3" i="1"/>
  <c r="H3" i="1"/>
  <c r="G3" i="1"/>
  <c r="D3" i="1"/>
  <c r="C3" i="1"/>
  <c r="B3" i="1"/>
  <c r="I2" i="1"/>
  <c r="G31" i="2" l="1"/>
  <c r="H16" i="2"/>
  <c r="I31" i="2"/>
  <c r="H31" i="2"/>
  <c r="G15" i="2"/>
  <c r="G2" i="2"/>
  <c r="I15" i="2"/>
  <c r="H15" i="2"/>
  <c r="I16" i="2"/>
  <c r="G16" i="2"/>
  <c r="D2" i="1"/>
  <c r="C2" i="1"/>
  <c r="B2" i="1"/>
  <c r="G2" i="1"/>
  <c r="H2" i="1"/>
  <c r="H22" i="1"/>
</calcChain>
</file>

<file path=xl/sharedStrings.xml><?xml version="1.0" encoding="utf-8"?>
<sst xmlns="http://schemas.openxmlformats.org/spreadsheetml/2006/main" count="146" uniqueCount="51">
  <si>
    <t>Balanço Patrimonial- Empresa 1</t>
  </si>
  <si>
    <t>Balanço Patrimonial- Empresa 2</t>
  </si>
  <si>
    <t>Ativo Total</t>
  </si>
  <si>
    <t>Ativo Circulante</t>
  </si>
  <si>
    <t>Disponibilidades</t>
  </si>
  <si>
    <t>Aplicações Financeiras</t>
  </si>
  <si>
    <t>Valores a Receber</t>
  </si>
  <si>
    <t>Estoques</t>
  </si>
  <si>
    <t>Outros Ativos Circulantes</t>
  </si>
  <si>
    <t>Ativo Não Circulante</t>
  </si>
  <si>
    <t>Ativo Realizável a Longo Prazo</t>
  </si>
  <si>
    <t>Ativo Permanente</t>
  </si>
  <si>
    <t>Investimentos</t>
  </si>
  <si>
    <t>Imobilizado</t>
  </si>
  <si>
    <t>Intangível</t>
  </si>
  <si>
    <t>Passivo Circulante</t>
  </si>
  <si>
    <t>Obrigações Sociais e Trabalhistas</t>
  </si>
  <si>
    <t>Fornecedores</t>
  </si>
  <si>
    <t>Empréstimos e Financiamentos</t>
  </si>
  <si>
    <t>Outros Passivos de Curto Prazo</t>
  </si>
  <si>
    <t>Provisões</t>
  </si>
  <si>
    <t>Passivo Não Circulante</t>
  </si>
  <si>
    <t xml:space="preserve">Passivo Exigível a Longo Prazo </t>
  </si>
  <si>
    <t>Tributos Diferidos</t>
  </si>
  <si>
    <t>Provisões de Longo Prazo</t>
  </si>
  <si>
    <t>Outros Passivos de Longo Prazo</t>
  </si>
  <si>
    <t>Patrimônio Líquido</t>
  </si>
  <si>
    <t>Obrigações Fiscais (sobre o lucro)</t>
  </si>
  <si>
    <t>Ativo Errático</t>
  </si>
  <si>
    <t>Ativo Operacional</t>
  </si>
  <si>
    <t>Ativos de Longo Prazo</t>
  </si>
  <si>
    <t xml:space="preserve"> Realizável a Longo Prazo</t>
  </si>
  <si>
    <t>Passivo Errático</t>
  </si>
  <si>
    <t>Passivos Operacionais</t>
  </si>
  <si>
    <t>Passivos de Longo Prazo e PL</t>
  </si>
  <si>
    <t>Total de Passivo e PL</t>
  </si>
  <si>
    <t>Necessidade de Capital de Giro (NCG)</t>
  </si>
  <si>
    <t>Saldo de Tesouraria (ST)</t>
  </si>
  <si>
    <t>Capital de Giro (CG)</t>
  </si>
  <si>
    <t>Variáveis do Modelo Dinâmico (Empresa 1)</t>
  </si>
  <si>
    <t>Variáveis do Modelo Dinâmico (Empresa 2)</t>
  </si>
  <si>
    <t>Indicador de Liqudez Dinâmico</t>
  </si>
  <si>
    <t>ST/|NCG|</t>
  </si>
  <si>
    <t>Empresa 1</t>
  </si>
  <si>
    <t>Empresa 2</t>
  </si>
  <si>
    <t>Capital Circulante líquido</t>
  </si>
  <si>
    <t>Liquidez corrente</t>
  </si>
  <si>
    <t>Liquidez seca</t>
  </si>
  <si>
    <t>Liquidez geral</t>
  </si>
  <si>
    <t>Liquidez imediata*</t>
  </si>
  <si>
    <t>Liquidez imediata**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</si>
</sst>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4" xfId="0" applyFont="1" applyBorder="1"/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3" fontId="0" fillId="0" borderId="0" xfId="0" applyNumberFormat="1"/>
    <xf numFmtId="0" fontId="2" fillId="0" borderId="7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/>
    <xf numFmtId="0" fontId="1" fillId="0" borderId="7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'Modelo Dinâmico'!$A$3</c:f>
              <c:strCache>
                <c:ptCount val="1"/>
                <c:pt idx="0">
                  <c:v>Necessidade de Capital de Giro (NCG)</c:v>
                </c:pt>
              </c:strCache>
            </c:strRef>
          </c:tx>
          <c:invertIfNegative val="0"/>
          <c:cat>
            <c:numRef>
              <c:f>'Modelo Dinâmico'!$B$1:$D$1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'Modelo Dinâmico'!$B$3:$D$3</c:f>
              <c:numCache>
                <c:formatCode>#,##0</c:formatCode>
                <c:ptCount val="3"/>
                <c:pt idx="0">
                  <c:v>2656960</c:v>
                </c:pt>
                <c:pt idx="1">
                  <c:v>2135157</c:v>
                </c:pt>
                <c:pt idx="2">
                  <c:v>1983965</c:v>
                </c:pt>
              </c:numCache>
            </c:numRef>
          </c:val>
        </c:ser>
        <c:ser>
          <c:idx val="1"/>
          <c:order val="1"/>
          <c:tx>
            <c:strRef>
              <c:f>'Modelo Dinâmico'!$A$4</c:f>
              <c:strCache>
                <c:ptCount val="1"/>
                <c:pt idx="0">
                  <c:v>Capital de Giro (CG)</c:v>
                </c:pt>
              </c:strCache>
            </c:strRef>
          </c:tx>
          <c:invertIfNegative val="0"/>
          <c:cat>
            <c:numRef>
              <c:f>'Modelo Dinâmico'!$B$1:$D$1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'Modelo Dinâmico'!$B$4:$D$4</c:f>
              <c:numCache>
                <c:formatCode>#,##0</c:formatCode>
                <c:ptCount val="3"/>
                <c:pt idx="0">
                  <c:v>3288398</c:v>
                </c:pt>
                <c:pt idx="1">
                  <c:v>2847792</c:v>
                </c:pt>
                <c:pt idx="2">
                  <c:v>2044249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640704"/>
        <c:axId val="467642624"/>
      </c:barChart>
      <c:catAx>
        <c:axId val="4676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7642624"/>
        <c:crosses val="autoZero"/>
        <c:auto val="1"/>
        <c:lblAlgn val="ctr"/>
        <c:lblOffset val="100"/>
        <c:noMultiLvlLbl val="0"/>
      </c:catAx>
      <c:valAx>
        <c:axId val="46764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76407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29381341144511"/>
          <c:y val="2.8252405949256341E-2"/>
          <c:w val="0.83470618658855489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'Modelo Dinâmico'!$F$3</c:f>
              <c:strCache>
                <c:ptCount val="1"/>
                <c:pt idx="0">
                  <c:v>Necessidade de Capital de Giro (NCG)</c:v>
                </c:pt>
              </c:strCache>
            </c:strRef>
          </c:tx>
          <c:invertIfNegative val="0"/>
          <c:cat>
            <c:numRef>
              <c:f>'Modelo Dinâmico'!$G$1:$I$1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'Modelo Dinâmico'!$G$3:$I$3</c:f>
              <c:numCache>
                <c:formatCode>#,##0</c:formatCode>
                <c:ptCount val="3"/>
                <c:pt idx="0">
                  <c:v>782207</c:v>
                </c:pt>
                <c:pt idx="1">
                  <c:v>505612</c:v>
                </c:pt>
                <c:pt idx="2">
                  <c:v>435521</c:v>
                </c:pt>
              </c:numCache>
            </c:numRef>
          </c:val>
        </c:ser>
        <c:ser>
          <c:idx val="1"/>
          <c:order val="1"/>
          <c:tx>
            <c:strRef>
              <c:f>'Modelo Dinâmico'!$F$4</c:f>
              <c:strCache>
                <c:ptCount val="1"/>
                <c:pt idx="0">
                  <c:v>Capital de Giro (CG)</c:v>
                </c:pt>
              </c:strCache>
            </c:strRef>
          </c:tx>
          <c:invertIfNegative val="0"/>
          <c:cat>
            <c:numRef>
              <c:f>'Modelo Dinâmico'!$G$1:$I$1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'Modelo Dinâmico'!$G$4:$I$4</c:f>
              <c:numCache>
                <c:formatCode>#,##0</c:formatCode>
                <c:ptCount val="3"/>
                <c:pt idx="0">
                  <c:v>1085672</c:v>
                </c:pt>
                <c:pt idx="1">
                  <c:v>866147</c:v>
                </c:pt>
                <c:pt idx="2">
                  <c:v>686004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170240"/>
        <c:axId val="468171776"/>
      </c:barChart>
      <c:catAx>
        <c:axId val="4681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171776"/>
        <c:crosses val="autoZero"/>
        <c:auto val="1"/>
        <c:lblAlgn val="ctr"/>
        <c:lblOffset val="100"/>
        <c:noMultiLvlLbl val="0"/>
      </c:catAx>
      <c:valAx>
        <c:axId val="4681717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81702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133350</xdr:rowOff>
    </xdr:from>
    <xdr:to>
      <xdr:col>3</xdr:col>
      <xdr:colOff>847725</xdr:colOff>
      <xdr:row>21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7</xdr:row>
      <xdr:rowOff>171450</xdr:rowOff>
    </xdr:from>
    <xdr:to>
      <xdr:col>9</xdr:col>
      <xdr:colOff>9525</xdr:colOff>
      <xdr:row>21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ilidade%20empresarial/Aula%205/Resolu&#231;&#227;o%20de%20Exerc&#237;cios_An&#225;lise%20Horizontal,%20Vertical%20e%20Indicadores%20de%20Liquid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 Horizontal"/>
      <sheetName val="Análise Vertical"/>
      <sheetName val="Indicadores de Liquidez"/>
    </sheetNames>
    <sheetDataSet>
      <sheetData sheetId="0">
        <row r="3">
          <cell r="B3">
            <v>7626733</v>
          </cell>
          <cell r="D3">
            <v>6355076</v>
          </cell>
          <cell r="F3">
            <v>6251642</v>
          </cell>
          <cell r="J3">
            <v>2502449</v>
          </cell>
          <cell r="L3">
            <v>2450768</v>
          </cell>
          <cell r="N3">
            <v>2544478</v>
          </cell>
        </row>
        <row r="4">
          <cell r="B4">
            <v>2516695</v>
          </cell>
          <cell r="D4">
            <v>2396096</v>
          </cell>
          <cell r="F4">
            <v>1980139</v>
          </cell>
          <cell r="J4">
            <v>796187</v>
          </cell>
          <cell r="L4">
            <v>960342</v>
          </cell>
          <cell r="N4">
            <v>894262</v>
          </cell>
        </row>
        <row r="5">
          <cell r="B5">
            <v>21922</v>
          </cell>
          <cell r="D5">
            <v>48007</v>
          </cell>
          <cell r="F5">
            <v>139708</v>
          </cell>
          <cell r="J5">
            <v>8238</v>
          </cell>
          <cell r="L5">
            <v>38315</v>
          </cell>
          <cell r="N5">
            <v>126417</v>
          </cell>
        </row>
        <row r="7">
          <cell r="B7">
            <v>2288575</v>
          </cell>
          <cell r="D7">
            <v>1927501</v>
          </cell>
          <cell r="F7">
            <v>1898686</v>
          </cell>
          <cell r="J7">
            <v>920435</v>
          </cell>
          <cell r="L7">
            <v>826489</v>
          </cell>
          <cell r="N7">
            <v>858005</v>
          </cell>
        </row>
        <row r="10">
          <cell r="B10">
            <v>2452396</v>
          </cell>
          <cell r="D10">
            <v>2294563</v>
          </cell>
          <cell r="F10">
            <v>2632402</v>
          </cell>
          <cell r="J10">
            <v>105428</v>
          </cell>
          <cell r="L10">
            <v>129115</v>
          </cell>
          <cell r="N10">
            <v>175307</v>
          </cell>
        </row>
        <row r="15">
          <cell r="B15">
            <v>4338335</v>
          </cell>
          <cell r="D15">
            <v>3507284</v>
          </cell>
          <cell r="F15">
            <v>4207393</v>
          </cell>
          <cell r="J15">
            <v>1416777</v>
          </cell>
          <cell r="L15">
            <v>1584621</v>
          </cell>
          <cell r="N15">
            <v>1858474</v>
          </cell>
        </row>
        <row r="23">
          <cell r="B23">
            <v>9448407</v>
          </cell>
          <cell r="D23">
            <v>7399147</v>
          </cell>
          <cell r="F23">
            <v>7036946</v>
          </cell>
          <cell r="J23">
            <v>3220604</v>
          </cell>
          <cell r="L23">
            <v>2596518</v>
          </cell>
          <cell r="N23">
            <v>2548459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workbookViewId="0">
      <selection activeCell="J7" sqref="J7"/>
    </sheetView>
  </sheetViews>
  <sheetFormatPr defaultRowHeight="15.75" x14ac:dyDescent="0.25"/>
  <cols>
    <col min="1" max="1" width="31.5703125" style="15" bestFit="1" customWidth="1"/>
    <col min="2" max="4" width="15.85546875" style="16" customWidth="1"/>
    <col min="5" max="5" width="10.140625" bestFit="1" customWidth="1"/>
    <col min="6" max="6" width="31.5703125" style="15" bestFit="1" customWidth="1"/>
    <col min="7" max="9" width="15.85546875" style="16" customWidth="1"/>
  </cols>
  <sheetData>
    <row r="1" spans="1:9" x14ac:dyDescent="0.25">
      <c r="A1" s="1" t="s">
        <v>0</v>
      </c>
      <c r="B1" s="2">
        <v>2015</v>
      </c>
      <c r="C1" s="2">
        <v>2016</v>
      </c>
      <c r="D1" s="2">
        <v>2017</v>
      </c>
      <c r="E1" s="5"/>
      <c r="F1" s="1" t="s">
        <v>1</v>
      </c>
      <c r="G1" s="2">
        <v>2015</v>
      </c>
      <c r="H1" s="2">
        <v>2016</v>
      </c>
      <c r="I1" s="17">
        <v>2017</v>
      </c>
    </row>
    <row r="2" spans="1:9" x14ac:dyDescent="0.25">
      <c r="A2" s="6" t="s">
        <v>2</v>
      </c>
      <c r="B2" s="7">
        <f>B3+B9</f>
        <v>21995264</v>
      </c>
      <c r="C2" s="7">
        <f>C3+C9</f>
        <v>17908605</v>
      </c>
      <c r="D2" s="7">
        <f>D3+D9</f>
        <v>18236133</v>
      </c>
      <c r="F2" s="6" t="s">
        <v>2</v>
      </c>
      <c r="G2" s="7">
        <f>G3+G9</f>
        <v>6510840</v>
      </c>
      <c r="H2" s="7">
        <f>H3+H9</f>
        <v>6145680</v>
      </c>
      <c r="I2" s="18">
        <f>I3+I9</f>
        <v>6342942</v>
      </c>
    </row>
    <row r="3" spans="1:9" x14ac:dyDescent="0.25">
      <c r="A3" s="6" t="s">
        <v>3</v>
      </c>
      <c r="B3" s="7">
        <f>SUM(B4:B8)</f>
        <v>7626733</v>
      </c>
      <c r="C3" s="7">
        <f>SUM(C4:C8)</f>
        <v>6355076</v>
      </c>
      <c r="D3" s="8">
        <f>SUM(D4:D8)</f>
        <v>6251642</v>
      </c>
      <c r="F3" s="6" t="s">
        <v>3</v>
      </c>
      <c r="G3" s="7">
        <f>SUM(G4:G8)</f>
        <v>2502449</v>
      </c>
      <c r="H3" s="7">
        <f>SUM(H4:H8)</f>
        <v>2450768</v>
      </c>
      <c r="I3" s="19">
        <f>SUM(I4:I8)</f>
        <v>2544478</v>
      </c>
    </row>
    <row r="4" spans="1:9" x14ac:dyDescent="0.25">
      <c r="A4" s="9" t="s">
        <v>4</v>
      </c>
      <c r="B4" s="8">
        <v>2516695</v>
      </c>
      <c r="C4" s="8">
        <v>2396096</v>
      </c>
      <c r="D4" s="8">
        <v>1980139</v>
      </c>
      <c r="F4" s="9" t="s">
        <v>4</v>
      </c>
      <c r="G4" s="8">
        <v>796187</v>
      </c>
      <c r="H4" s="8">
        <v>960342</v>
      </c>
      <c r="I4" s="19">
        <v>894262</v>
      </c>
    </row>
    <row r="5" spans="1:9" x14ac:dyDescent="0.25">
      <c r="A5" s="9" t="s">
        <v>5</v>
      </c>
      <c r="B5" s="8">
        <v>21922</v>
      </c>
      <c r="C5" s="8">
        <v>48007</v>
      </c>
      <c r="D5" s="8">
        <v>139708</v>
      </c>
      <c r="F5" s="9" t="s">
        <v>5</v>
      </c>
      <c r="G5" s="8">
        <v>8238</v>
      </c>
      <c r="H5" s="8">
        <v>38315</v>
      </c>
      <c r="I5" s="19">
        <v>126417</v>
      </c>
    </row>
    <row r="6" spans="1:9" x14ac:dyDescent="0.25">
      <c r="A6" s="9" t="s">
        <v>6</v>
      </c>
      <c r="B6" s="8">
        <v>2318105</v>
      </c>
      <c r="C6" s="8">
        <v>1668785</v>
      </c>
      <c r="D6" s="8">
        <v>1890038</v>
      </c>
      <c r="F6" s="9" t="s">
        <v>6</v>
      </c>
      <c r="G6" s="8">
        <v>627204</v>
      </c>
      <c r="H6" s="8">
        <v>482545</v>
      </c>
      <c r="I6" s="19">
        <v>528535</v>
      </c>
    </row>
    <row r="7" spans="1:9" x14ac:dyDescent="0.25">
      <c r="A7" s="9" t="s">
        <v>7</v>
      </c>
      <c r="B7" s="8">
        <v>2288575</v>
      </c>
      <c r="C7" s="8">
        <v>1927501</v>
      </c>
      <c r="D7" s="8">
        <v>1898686</v>
      </c>
      <c r="F7" s="9" t="s">
        <v>7</v>
      </c>
      <c r="G7" s="8">
        <v>920435</v>
      </c>
      <c r="H7" s="8">
        <v>826489</v>
      </c>
      <c r="I7" s="19">
        <v>858005</v>
      </c>
    </row>
    <row r="8" spans="1:9" x14ac:dyDescent="0.25">
      <c r="A8" s="9" t="s">
        <v>8</v>
      </c>
      <c r="B8" s="8">
        <v>481436</v>
      </c>
      <c r="C8" s="8">
        <v>314687</v>
      </c>
      <c r="D8" s="8">
        <v>343071</v>
      </c>
      <c r="F8" s="9" t="s">
        <v>8</v>
      </c>
      <c r="G8" s="8">
        <v>150385</v>
      </c>
      <c r="H8" s="8">
        <v>143077</v>
      </c>
      <c r="I8" s="19">
        <v>137259</v>
      </c>
    </row>
    <row r="9" spans="1:9" x14ac:dyDescent="0.25">
      <c r="A9" s="6" t="s">
        <v>9</v>
      </c>
      <c r="B9" s="7">
        <f>B10+B11</f>
        <v>14368531</v>
      </c>
      <c r="C9" s="7">
        <f>C10+C11</f>
        <v>11553529</v>
      </c>
      <c r="D9" s="7">
        <f>D10+D11</f>
        <v>11984491</v>
      </c>
      <c r="F9" s="6" t="s">
        <v>9</v>
      </c>
      <c r="G9" s="7">
        <f>G10+G11</f>
        <v>4008391</v>
      </c>
      <c r="H9" s="7">
        <f>H10+H11</f>
        <v>3694912</v>
      </c>
      <c r="I9" s="18">
        <f>I10+I11</f>
        <v>3798464</v>
      </c>
    </row>
    <row r="10" spans="1:9" x14ac:dyDescent="0.25">
      <c r="A10" s="6" t="s">
        <v>10</v>
      </c>
      <c r="B10" s="8">
        <v>2452396</v>
      </c>
      <c r="C10" s="8">
        <v>2294563</v>
      </c>
      <c r="D10" s="8">
        <v>2632402</v>
      </c>
      <c r="F10" s="6" t="s">
        <v>10</v>
      </c>
      <c r="G10" s="8">
        <v>105428</v>
      </c>
      <c r="H10" s="8">
        <v>129115</v>
      </c>
      <c r="I10" s="19">
        <v>175307</v>
      </c>
    </row>
    <row r="11" spans="1:9" x14ac:dyDescent="0.25">
      <c r="A11" s="6" t="s">
        <v>11</v>
      </c>
      <c r="B11" s="8">
        <f>SUM(B12:B14)</f>
        <v>11916135</v>
      </c>
      <c r="C11" s="8">
        <f>SUM(C12:C14)</f>
        <v>9258966</v>
      </c>
      <c r="D11" s="8">
        <f>SUM(D12:D14)</f>
        <v>9352089</v>
      </c>
      <c r="F11" s="6" t="s">
        <v>11</v>
      </c>
      <c r="G11" s="8">
        <f>SUM(G12:G14)</f>
        <v>3902963</v>
      </c>
      <c r="H11" s="8">
        <f>SUM(H12:H14)</f>
        <v>3565797</v>
      </c>
      <c r="I11" s="19">
        <f>SUM(I12:I14)</f>
        <v>3623157</v>
      </c>
    </row>
    <row r="12" spans="1:9" x14ac:dyDescent="0.25">
      <c r="A12" s="9" t="s">
        <v>12</v>
      </c>
      <c r="B12" s="8">
        <v>258728</v>
      </c>
      <c r="C12" s="8">
        <v>48330</v>
      </c>
      <c r="D12" s="8">
        <v>107734</v>
      </c>
      <c r="F12" s="9" t="s">
        <v>12</v>
      </c>
      <c r="G12" s="8">
        <v>48906</v>
      </c>
      <c r="H12" s="8">
        <v>47211</v>
      </c>
      <c r="I12" s="19">
        <v>99638</v>
      </c>
    </row>
    <row r="13" spans="1:9" x14ac:dyDescent="0.25">
      <c r="A13" s="9" t="s">
        <v>13</v>
      </c>
      <c r="B13" s="8">
        <v>8825727</v>
      </c>
      <c r="C13" s="8">
        <v>6571001</v>
      </c>
      <c r="D13" s="8">
        <v>6403904</v>
      </c>
      <c r="F13" s="9" t="s">
        <v>13</v>
      </c>
      <c r="G13" s="8">
        <v>1597117</v>
      </c>
      <c r="H13" s="8">
        <v>1413375</v>
      </c>
      <c r="I13" s="19">
        <v>1339372</v>
      </c>
    </row>
    <row r="14" spans="1:9" x14ac:dyDescent="0.25">
      <c r="A14" s="9" t="s">
        <v>14</v>
      </c>
      <c r="B14" s="8">
        <v>2831680</v>
      </c>
      <c r="C14" s="8">
        <v>2639635</v>
      </c>
      <c r="D14" s="8">
        <v>2840451</v>
      </c>
      <c r="F14" s="9" t="s">
        <v>14</v>
      </c>
      <c r="G14" s="8">
        <v>2256940</v>
      </c>
      <c r="H14" s="8">
        <v>2105211</v>
      </c>
      <c r="I14" s="19">
        <v>2184147</v>
      </c>
    </row>
    <row r="15" spans="1:9" x14ac:dyDescent="0.25">
      <c r="A15" s="6" t="s">
        <v>15</v>
      </c>
      <c r="B15" s="7">
        <f>SUM(B16:B21)</f>
        <v>4338335</v>
      </c>
      <c r="C15" s="7">
        <f>SUM(C16:C21)</f>
        <v>3507284</v>
      </c>
      <c r="D15" s="7">
        <f>SUM(D16:D21)</f>
        <v>4207393</v>
      </c>
      <c r="F15" s="6" t="s">
        <v>15</v>
      </c>
      <c r="G15" s="7">
        <f>SUM(G16:G21)</f>
        <v>1416777</v>
      </c>
      <c r="H15" s="7">
        <f>SUM(H16:H21)</f>
        <v>1584621</v>
      </c>
      <c r="I15" s="18">
        <f>SUM(I16:I21)</f>
        <v>1858474</v>
      </c>
    </row>
    <row r="16" spans="1:9" x14ac:dyDescent="0.25">
      <c r="A16" s="9" t="s">
        <v>16</v>
      </c>
      <c r="B16" s="8">
        <v>347386</v>
      </c>
      <c r="C16" s="8">
        <v>311835</v>
      </c>
      <c r="D16" s="8">
        <v>386163</v>
      </c>
      <c r="F16" s="9" t="s">
        <v>16</v>
      </c>
      <c r="G16" s="8">
        <v>135092</v>
      </c>
      <c r="H16" s="8">
        <v>146872</v>
      </c>
      <c r="I16" s="19">
        <v>165172</v>
      </c>
    </row>
    <row r="17" spans="1:9" x14ac:dyDescent="0.25">
      <c r="A17" s="9" t="s">
        <v>17</v>
      </c>
      <c r="B17" s="8">
        <v>1178157</v>
      </c>
      <c r="C17" s="8">
        <v>915971</v>
      </c>
      <c r="D17" s="8">
        <v>1123693</v>
      </c>
      <c r="F17" s="9" t="s">
        <v>17</v>
      </c>
      <c r="G17" s="8">
        <v>529309</v>
      </c>
      <c r="H17" s="8">
        <v>536111</v>
      </c>
      <c r="I17" s="19">
        <v>645463</v>
      </c>
    </row>
    <row r="18" spans="1:9" x14ac:dyDescent="0.25">
      <c r="A18" s="9" t="s">
        <v>27</v>
      </c>
      <c r="B18" s="8">
        <v>247353</v>
      </c>
      <c r="C18" s="8">
        <v>187022</v>
      </c>
      <c r="D18" s="8">
        <v>278549</v>
      </c>
      <c r="F18" s="9" t="s">
        <v>27</v>
      </c>
      <c r="G18" s="8">
        <v>56224</v>
      </c>
      <c r="H18" s="8">
        <v>53909</v>
      </c>
      <c r="I18" s="19">
        <v>54802</v>
      </c>
    </row>
    <row r="19" spans="1:9" x14ac:dyDescent="0.25">
      <c r="A19" s="9" t="s">
        <v>18</v>
      </c>
      <c r="B19" s="8">
        <v>1659826</v>
      </c>
      <c r="C19" s="8">
        <v>1544446</v>
      </c>
      <c r="D19" s="8">
        <v>1781014</v>
      </c>
      <c r="F19" s="9" t="s">
        <v>18</v>
      </c>
      <c r="G19" s="8">
        <v>444736</v>
      </c>
      <c r="H19" s="8">
        <v>584213</v>
      </c>
      <c r="I19" s="19">
        <v>715394</v>
      </c>
    </row>
    <row r="20" spans="1:9" x14ac:dyDescent="0.25">
      <c r="A20" s="9" t="s">
        <v>19</v>
      </c>
      <c r="B20" s="8">
        <v>898906</v>
      </c>
      <c r="C20" s="8">
        <v>543733</v>
      </c>
      <c r="D20" s="8">
        <v>634098</v>
      </c>
      <c r="F20" s="9" t="s">
        <v>19</v>
      </c>
      <c r="G20" s="8">
        <v>251416</v>
      </c>
      <c r="H20" s="8">
        <v>263516</v>
      </c>
      <c r="I20" s="19">
        <v>277643</v>
      </c>
    </row>
    <row r="21" spans="1:9" x14ac:dyDescent="0.25">
      <c r="A21" s="9" t="s">
        <v>20</v>
      </c>
      <c r="B21" s="8">
        <v>6707</v>
      </c>
      <c r="C21" s="8">
        <v>4277</v>
      </c>
      <c r="D21" s="8">
        <v>3876</v>
      </c>
      <c r="F21" s="9" t="s">
        <v>20</v>
      </c>
      <c r="G21" s="8">
        <v>0</v>
      </c>
      <c r="H21" s="8">
        <v>0</v>
      </c>
      <c r="I21" s="19">
        <v>0</v>
      </c>
    </row>
    <row r="22" spans="1:9" x14ac:dyDescent="0.25">
      <c r="A22" s="6" t="s">
        <v>21</v>
      </c>
      <c r="B22" s="7">
        <f>B23</f>
        <v>9448407</v>
      </c>
      <c r="C22" s="7">
        <f>C23</f>
        <v>7399147</v>
      </c>
      <c r="D22" s="7">
        <f>D23</f>
        <v>7036946</v>
      </c>
      <c r="F22" s="6" t="s">
        <v>21</v>
      </c>
      <c r="G22" s="7">
        <f>G23</f>
        <v>3220604</v>
      </c>
      <c r="H22" s="7">
        <f>H23</f>
        <v>2596518</v>
      </c>
      <c r="I22" s="18">
        <f>I23</f>
        <v>2548459</v>
      </c>
    </row>
    <row r="23" spans="1:9" x14ac:dyDescent="0.25">
      <c r="A23" s="9" t="s">
        <v>22</v>
      </c>
      <c r="B23" s="8">
        <f>SUM(B24:B27)</f>
        <v>9448407</v>
      </c>
      <c r="C23" s="8">
        <f>SUM(C24:C27)</f>
        <v>7399147</v>
      </c>
      <c r="D23" s="8">
        <f>SUM(D24:D27)</f>
        <v>7036946</v>
      </c>
      <c r="E23" s="12"/>
      <c r="F23" s="9" t="s">
        <v>22</v>
      </c>
      <c r="G23" s="8">
        <f>SUM(G24:G27)</f>
        <v>3220604</v>
      </c>
      <c r="H23" s="8">
        <f>SUM(H24:H27)</f>
        <v>2596518</v>
      </c>
      <c r="I23" s="19">
        <f>SUM(I24:I27)</f>
        <v>2548459</v>
      </c>
    </row>
    <row r="24" spans="1:9" x14ac:dyDescent="0.25">
      <c r="A24" s="9" t="s">
        <v>18</v>
      </c>
      <c r="B24" s="8">
        <v>6680659</v>
      </c>
      <c r="C24" s="8">
        <v>4812099</v>
      </c>
      <c r="D24" s="8">
        <v>4434107</v>
      </c>
      <c r="F24" s="9" t="s">
        <v>18</v>
      </c>
      <c r="G24" s="8">
        <v>2418668</v>
      </c>
      <c r="H24" s="8">
        <v>1906851</v>
      </c>
      <c r="I24" s="19">
        <v>1905594</v>
      </c>
    </row>
    <row r="25" spans="1:9" x14ac:dyDescent="0.25">
      <c r="A25" s="9" t="s">
        <v>23</v>
      </c>
      <c r="B25" s="8">
        <v>1071539</v>
      </c>
      <c r="C25" s="8">
        <v>780184</v>
      </c>
      <c r="D25" s="8">
        <v>714923</v>
      </c>
      <c r="F25" s="9" t="s">
        <v>23</v>
      </c>
      <c r="G25" s="8">
        <v>380929</v>
      </c>
      <c r="H25" s="8">
        <v>281303</v>
      </c>
      <c r="I25" s="19">
        <v>221743</v>
      </c>
    </row>
    <row r="26" spans="1:9" x14ac:dyDescent="0.25">
      <c r="A26" s="9" t="s">
        <v>24</v>
      </c>
      <c r="B26" s="8">
        <v>319873</v>
      </c>
      <c r="C26" s="8">
        <v>200230</v>
      </c>
      <c r="D26" s="8">
        <v>205893</v>
      </c>
      <c r="F26" s="9" t="s">
        <v>24</v>
      </c>
      <c r="G26" s="8">
        <v>84264</v>
      </c>
      <c r="H26" s="8">
        <v>50266</v>
      </c>
      <c r="I26" s="19">
        <v>53526</v>
      </c>
    </row>
    <row r="27" spans="1:9" x14ac:dyDescent="0.25">
      <c r="A27" s="9" t="s">
        <v>25</v>
      </c>
      <c r="B27" s="8">
        <v>1376336</v>
      </c>
      <c r="C27" s="8">
        <v>1606634</v>
      </c>
      <c r="D27" s="8">
        <v>1682023</v>
      </c>
      <c r="F27" s="9" t="s">
        <v>25</v>
      </c>
      <c r="G27" s="8">
        <v>336743</v>
      </c>
      <c r="H27" s="8">
        <v>358098</v>
      </c>
      <c r="I27" s="19">
        <v>367596</v>
      </c>
    </row>
    <row r="28" spans="1:9" ht="16.5" thickBot="1" x14ac:dyDescent="0.3">
      <c r="A28" s="13" t="s">
        <v>26</v>
      </c>
      <c r="B28" s="14">
        <v>8208522</v>
      </c>
      <c r="C28" s="14">
        <v>7002174</v>
      </c>
      <c r="D28" s="14">
        <v>6991794</v>
      </c>
      <c r="F28" s="13" t="s">
        <v>26</v>
      </c>
      <c r="G28" s="14">
        <v>1873459</v>
      </c>
      <c r="H28" s="14">
        <v>1964541</v>
      </c>
      <c r="I28" s="20">
        <v>1936009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workbookViewId="0">
      <selection activeCell="E14" sqref="E14"/>
    </sheetView>
  </sheetViews>
  <sheetFormatPr defaultRowHeight="15.75" x14ac:dyDescent="0.25"/>
  <cols>
    <col min="1" max="1" width="42.140625" style="15" customWidth="1"/>
    <col min="2" max="4" width="14.28515625" style="5" customWidth="1"/>
    <col min="6" max="6" width="42.140625" style="15" customWidth="1"/>
    <col min="7" max="9" width="14.28515625" style="5" customWidth="1"/>
  </cols>
  <sheetData>
    <row r="1" spans="1:9" x14ac:dyDescent="0.25">
      <c r="A1" s="1" t="s">
        <v>0</v>
      </c>
      <c r="B1" s="24">
        <v>2015</v>
      </c>
      <c r="C1" s="24">
        <v>2016</v>
      </c>
      <c r="D1" s="25">
        <v>2017</v>
      </c>
      <c r="F1" s="1" t="s">
        <v>1</v>
      </c>
      <c r="G1" s="28">
        <v>2015</v>
      </c>
      <c r="H1" s="28">
        <v>2016</v>
      </c>
      <c r="I1" s="29">
        <v>2017</v>
      </c>
    </row>
    <row r="2" spans="1:9" x14ac:dyDescent="0.25">
      <c r="A2" s="6" t="s">
        <v>3</v>
      </c>
      <c r="B2" s="7">
        <f>B6+B3</f>
        <v>7626733</v>
      </c>
      <c r="C2" s="7">
        <f t="shared" ref="C2:D2" si="0">C6+C3</f>
        <v>6355076</v>
      </c>
      <c r="D2" s="18">
        <f t="shared" si="0"/>
        <v>6251642</v>
      </c>
      <c r="F2" s="6" t="s">
        <v>3</v>
      </c>
      <c r="G2" s="7">
        <f>G6+G3</f>
        <v>2502449</v>
      </c>
      <c r="H2" s="7">
        <f t="shared" ref="H2" si="1">H6+H3</f>
        <v>2450768</v>
      </c>
      <c r="I2" s="18">
        <f t="shared" ref="I2" si="2">I6+I3</f>
        <v>2544478</v>
      </c>
    </row>
    <row r="3" spans="1:9" x14ac:dyDescent="0.25">
      <c r="A3" s="6" t="s">
        <v>28</v>
      </c>
      <c r="B3" s="7">
        <f>B4+B5</f>
        <v>2538617</v>
      </c>
      <c r="C3" s="7">
        <f t="shared" ref="C3:D3" si="3">C4+C5</f>
        <v>2444103</v>
      </c>
      <c r="D3" s="18">
        <f t="shared" si="3"/>
        <v>2119847</v>
      </c>
      <c r="F3" s="6" t="s">
        <v>28</v>
      </c>
      <c r="G3" s="7">
        <f>G4+G5</f>
        <v>804425</v>
      </c>
      <c r="H3" s="7">
        <f t="shared" ref="H3" si="4">H4+H5</f>
        <v>998657</v>
      </c>
      <c r="I3" s="18">
        <f t="shared" ref="I3" si="5">I4+I5</f>
        <v>1020679</v>
      </c>
    </row>
    <row r="4" spans="1:9" x14ac:dyDescent="0.25">
      <c r="A4" s="9" t="s">
        <v>4</v>
      </c>
      <c r="B4" s="8">
        <v>2516695</v>
      </c>
      <c r="C4" s="8">
        <v>2396096</v>
      </c>
      <c r="D4" s="19">
        <v>1980139</v>
      </c>
      <c r="F4" s="9" t="s">
        <v>4</v>
      </c>
      <c r="G4" s="8">
        <v>796187</v>
      </c>
      <c r="H4" s="8">
        <v>960342</v>
      </c>
      <c r="I4" s="19">
        <v>894262</v>
      </c>
    </row>
    <row r="5" spans="1:9" x14ac:dyDescent="0.25">
      <c r="A5" s="9" t="s">
        <v>5</v>
      </c>
      <c r="B5" s="8">
        <v>21922</v>
      </c>
      <c r="C5" s="8">
        <v>48007</v>
      </c>
      <c r="D5" s="19">
        <v>139708</v>
      </c>
      <c r="F5" s="9" t="s">
        <v>5</v>
      </c>
      <c r="G5" s="8">
        <v>8238</v>
      </c>
      <c r="H5" s="8">
        <v>38315</v>
      </c>
      <c r="I5" s="19">
        <v>126417</v>
      </c>
    </row>
    <row r="6" spans="1:9" x14ac:dyDescent="0.25">
      <c r="A6" s="6" t="s">
        <v>29</v>
      </c>
      <c r="B6" s="7">
        <f>B7+B8+B9</f>
        <v>5088116</v>
      </c>
      <c r="C6" s="7">
        <f t="shared" ref="C6:D6" si="6">C7+C8+C9</f>
        <v>3910973</v>
      </c>
      <c r="D6" s="18">
        <f t="shared" si="6"/>
        <v>4131795</v>
      </c>
      <c r="F6" s="6" t="s">
        <v>29</v>
      </c>
      <c r="G6" s="7">
        <f>G7+G8+G9</f>
        <v>1698024</v>
      </c>
      <c r="H6" s="7">
        <f t="shared" ref="H6" si="7">H7+H8+H9</f>
        <v>1452111</v>
      </c>
      <c r="I6" s="18">
        <f t="shared" ref="I6" si="8">I7+I8+I9</f>
        <v>1523799</v>
      </c>
    </row>
    <row r="7" spans="1:9" x14ac:dyDescent="0.25">
      <c r="A7" s="9" t="s">
        <v>6</v>
      </c>
      <c r="B7" s="8">
        <v>2318105</v>
      </c>
      <c r="C7" s="8">
        <v>1668785</v>
      </c>
      <c r="D7" s="19">
        <v>1890038</v>
      </c>
      <c r="F7" s="9" t="s">
        <v>6</v>
      </c>
      <c r="G7" s="8">
        <v>627204</v>
      </c>
      <c r="H7" s="8">
        <v>482545</v>
      </c>
      <c r="I7" s="19">
        <v>528535</v>
      </c>
    </row>
    <row r="8" spans="1:9" x14ac:dyDescent="0.25">
      <c r="A8" s="9" t="s">
        <v>7</v>
      </c>
      <c r="B8" s="8">
        <v>2288575</v>
      </c>
      <c r="C8" s="8">
        <v>1927501</v>
      </c>
      <c r="D8" s="19">
        <v>1898686</v>
      </c>
      <c r="F8" s="9" t="s">
        <v>7</v>
      </c>
      <c r="G8" s="8">
        <v>920435</v>
      </c>
      <c r="H8" s="8">
        <v>826489</v>
      </c>
      <c r="I8" s="19">
        <v>858005</v>
      </c>
    </row>
    <row r="9" spans="1:9" x14ac:dyDescent="0.25">
      <c r="A9" s="9" t="s">
        <v>8</v>
      </c>
      <c r="B9" s="8">
        <v>481436</v>
      </c>
      <c r="C9" s="8">
        <v>314687</v>
      </c>
      <c r="D9" s="19">
        <v>343071</v>
      </c>
      <c r="F9" s="9" t="s">
        <v>8</v>
      </c>
      <c r="G9" s="8">
        <v>150385</v>
      </c>
      <c r="H9" s="8">
        <v>143077</v>
      </c>
      <c r="I9" s="19">
        <v>137259</v>
      </c>
    </row>
    <row r="10" spans="1:9" x14ac:dyDescent="0.25">
      <c r="A10" s="6" t="s">
        <v>30</v>
      </c>
      <c r="B10" s="7">
        <f>B11+B12+B13+B14</f>
        <v>14368531</v>
      </c>
      <c r="C10" s="7">
        <f t="shared" ref="C10:D10" si="9">C11+C12+C13+C14</f>
        <v>11553529</v>
      </c>
      <c r="D10" s="18">
        <f t="shared" si="9"/>
        <v>11984491</v>
      </c>
      <c r="F10" s="6" t="s">
        <v>30</v>
      </c>
      <c r="G10" s="7">
        <f>G11+G12+G13+G14</f>
        <v>4008391</v>
      </c>
      <c r="H10" s="7">
        <f t="shared" ref="H10" si="10">H11+H12+H13+H14</f>
        <v>3694912</v>
      </c>
      <c r="I10" s="18">
        <f t="shared" ref="I10" si="11">I11+I12+I13+I14</f>
        <v>3798464</v>
      </c>
    </row>
    <row r="11" spans="1:9" x14ac:dyDescent="0.25">
      <c r="A11" s="22" t="s">
        <v>31</v>
      </c>
      <c r="B11" s="8">
        <v>2452396</v>
      </c>
      <c r="C11" s="8">
        <v>2294563</v>
      </c>
      <c r="D11" s="19">
        <v>2632402</v>
      </c>
      <c r="F11" s="22" t="s">
        <v>31</v>
      </c>
      <c r="G11" s="8">
        <v>105428</v>
      </c>
      <c r="H11" s="8">
        <v>129115</v>
      </c>
      <c r="I11" s="19">
        <v>175307</v>
      </c>
    </row>
    <row r="12" spans="1:9" x14ac:dyDescent="0.25">
      <c r="A12" s="9" t="s">
        <v>12</v>
      </c>
      <c r="B12" s="8">
        <v>258728</v>
      </c>
      <c r="C12" s="8">
        <v>48330</v>
      </c>
      <c r="D12" s="19">
        <v>107734</v>
      </c>
      <c r="F12" s="9" t="s">
        <v>12</v>
      </c>
      <c r="G12" s="8">
        <v>48906</v>
      </c>
      <c r="H12" s="8">
        <v>47211</v>
      </c>
      <c r="I12" s="19">
        <v>99638</v>
      </c>
    </row>
    <row r="13" spans="1:9" x14ac:dyDescent="0.25">
      <c r="A13" s="9" t="s">
        <v>13</v>
      </c>
      <c r="B13" s="8">
        <v>8825727</v>
      </c>
      <c r="C13" s="8">
        <v>6571001</v>
      </c>
      <c r="D13" s="19">
        <v>6403904</v>
      </c>
      <c r="F13" s="9" t="s">
        <v>13</v>
      </c>
      <c r="G13" s="8">
        <v>1597117</v>
      </c>
      <c r="H13" s="8">
        <v>1413375</v>
      </c>
      <c r="I13" s="19">
        <v>1339372</v>
      </c>
    </row>
    <row r="14" spans="1:9" x14ac:dyDescent="0.25">
      <c r="A14" s="9" t="s">
        <v>14</v>
      </c>
      <c r="B14" s="8">
        <v>2831680</v>
      </c>
      <c r="C14" s="8">
        <v>2639635</v>
      </c>
      <c r="D14" s="19">
        <v>2840451</v>
      </c>
      <c r="F14" s="9" t="s">
        <v>14</v>
      </c>
      <c r="G14" s="8">
        <v>2256940</v>
      </c>
      <c r="H14" s="8">
        <v>2105211</v>
      </c>
      <c r="I14" s="19">
        <v>2184147</v>
      </c>
    </row>
    <row r="15" spans="1:9" x14ac:dyDescent="0.25">
      <c r="A15" s="6" t="s">
        <v>2</v>
      </c>
      <c r="B15" s="7">
        <f>B3+B6+B10</f>
        <v>21995264</v>
      </c>
      <c r="C15" s="7">
        <f t="shared" ref="C15:D15" si="12">C3+C6+C10</f>
        <v>17908605</v>
      </c>
      <c r="D15" s="18">
        <f t="shared" si="12"/>
        <v>18236133</v>
      </c>
      <c r="F15" s="6" t="s">
        <v>2</v>
      </c>
      <c r="G15" s="7">
        <f>G3+G6+G10</f>
        <v>6510840</v>
      </c>
      <c r="H15" s="7">
        <f t="shared" ref="H15:I15" si="13">H3+H6+H10</f>
        <v>6145680</v>
      </c>
      <c r="I15" s="18">
        <f t="shared" si="13"/>
        <v>6342942</v>
      </c>
    </row>
    <row r="16" spans="1:9" x14ac:dyDescent="0.25">
      <c r="A16" s="6" t="s">
        <v>15</v>
      </c>
      <c r="B16" s="7">
        <f>B17+B20</f>
        <v>4338335</v>
      </c>
      <c r="C16" s="7">
        <f t="shared" ref="C16:D16" si="14">C17+C20</f>
        <v>3507284</v>
      </c>
      <c r="D16" s="18">
        <f t="shared" si="14"/>
        <v>4207393</v>
      </c>
      <c r="F16" s="6" t="s">
        <v>15</v>
      </c>
      <c r="G16" s="7">
        <f>G17+G20</f>
        <v>1416777</v>
      </c>
      <c r="H16" s="7">
        <f t="shared" ref="H16" si="15">H17+H20</f>
        <v>1584621</v>
      </c>
      <c r="I16" s="18">
        <f t="shared" ref="I16" si="16">I17+I20</f>
        <v>1858474</v>
      </c>
    </row>
    <row r="17" spans="1:9" x14ac:dyDescent="0.25">
      <c r="A17" s="6" t="s">
        <v>32</v>
      </c>
      <c r="B17" s="7">
        <f>B18+B19</f>
        <v>1907179</v>
      </c>
      <c r="C17" s="7">
        <f t="shared" ref="C17:D17" si="17">C18+C19</f>
        <v>1731468</v>
      </c>
      <c r="D17" s="18">
        <f t="shared" si="17"/>
        <v>2059563</v>
      </c>
      <c r="F17" s="6" t="s">
        <v>32</v>
      </c>
      <c r="G17" s="7">
        <f>G18+G19</f>
        <v>500960</v>
      </c>
      <c r="H17" s="7">
        <f t="shared" ref="H17" si="18">H18+H19</f>
        <v>638122</v>
      </c>
      <c r="I17" s="18">
        <f t="shared" ref="I17" si="19">I18+I19</f>
        <v>770196</v>
      </c>
    </row>
    <row r="18" spans="1:9" x14ac:dyDescent="0.25">
      <c r="A18" s="9" t="s">
        <v>18</v>
      </c>
      <c r="B18" s="8">
        <v>1659826</v>
      </c>
      <c r="C18" s="8">
        <v>1544446</v>
      </c>
      <c r="D18" s="19">
        <v>1781014</v>
      </c>
      <c r="F18" s="9" t="s">
        <v>18</v>
      </c>
      <c r="G18" s="8">
        <v>444736</v>
      </c>
      <c r="H18" s="8">
        <v>584213</v>
      </c>
      <c r="I18" s="19">
        <v>715394</v>
      </c>
    </row>
    <row r="19" spans="1:9" x14ac:dyDescent="0.25">
      <c r="A19" s="9" t="s">
        <v>27</v>
      </c>
      <c r="B19" s="8">
        <v>247353</v>
      </c>
      <c r="C19" s="8">
        <v>187022</v>
      </c>
      <c r="D19" s="19">
        <v>278549</v>
      </c>
      <c r="F19" s="9" t="s">
        <v>27</v>
      </c>
      <c r="G19" s="8">
        <v>56224</v>
      </c>
      <c r="H19" s="8">
        <v>53909</v>
      </c>
      <c r="I19" s="19">
        <v>54802</v>
      </c>
    </row>
    <row r="20" spans="1:9" x14ac:dyDescent="0.25">
      <c r="A20" s="6" t="s">
        <v>33</v>
      </c>
      <c r="B20" s="7">
        <f>B21+B22+B23+B24</f>
        <v>2431156</v>
      </c>
      <c r="C20" s="7">
        <f t="shared" ref="C20:D20" si="20">C21+C22+C23+C24</f>
        <v>1775816</v>
      </c>
      <c r="D20" s="18">
        <f t="shared" si="20"/>
        <v>2147830</v>
      </c>
      <c r="F20" s="6" t="s">
        <v>33</v>
      </c>
      <c r="G20" s="7">
        <f>G21+G22+G23+G24</f>
        <v>915817</v>
      </c>
      <c r="H20" s="7">
        <f t="shared" ref="H20" si="21">H21+H22+H23+H24</f>
        <v>946499</v>
      </c>
      <c r="I20" s="18">
        <f t="shared" ref="I20" si="22">I21+I22+I23+I24</f>
        <v>1088278</v>
      </c>
    </row>
    <row r="21" spans="1:9" x14ac:dyDescent="0.25">
      <c r="A21" s="9" t="s">
        <v>16</v>
      </c>
      <c r="B21" s="8">
        <v>347386</v>
      </c>
      <c r="C21" s="8">
        <v>311835</v>
      </c>
      <c r="D21" s="19">
        <v>386163</v>
      </c>
      <c r="F21" s="9" t="s">
        <v>16</v>
      </c>
      <c r="G21" s="8">
        <v>135092</v>
      </c>
      <c r="H21" s="8">
        <v>146872</v>
      </c>
      <c r="I21" s="19">
        <v>165172</v>
      </c>
    </row>
    <row r="22" spans="1:9" x14ac:dyDescent="0.25">
      <c r="A22" s="9" t="s">
        <v>17</v>
      </c>
      <c r="B22" s="8">
        <v>1178157</v>
      </c>
      <c r="C22" s="8">
        <v>915971</v>
      </c>
      <c r="D22" s="19">
        <v>1123693</v>
      </c>
      <c r="F22" s="9" t="s">
        <v>17</v>
      </c>
      <c r="G22" s="8">
        <v>529309</v>
      </c>
      <c r="H22" s="8">
        <v>536111</v>
      </c>
      <c r="I22" s="19">
        <v>645463</v>
      </c>
    </row>
    <row r="23" spans="1:9" x14ac:dyDescent="0.25">
      <c r="A23" s="9" t="s">
        <v>19</v>
      </c>
      <c r="B23" s="8">
        <v>898906</v>
      </c>
      <c r="C23" s="8">
        <v>543733</v>
      </c>
      <c r="D23" s="19">
        <v>634098</v>
      </c>
      <c r="F23" s="9" t="s">
        <v>19</v>
      </c>
      <c r="G23" s="8">
        <v>251416</v>
      </c>
      <c r="H23" s="8">
        <v>263516</v>
      </c>
      <c r="I23" s="19">
        <v>277643</v>
      </c>
    </row>
    <row r="24" spans="1:9" x14ac:dyDescent="0.25">
      <c r="A24" s="9" t="s">
        <v>20</v>
      </c>
      <c r="B24" s="8">
        <v>6707</v>
      </c>
      <c r="C24" s="8">
        <v>4277</v>
      </c>
      <c r="D24" s="19">
        <v>3876</v>
      </c>
      <c r="F24" s="9" t="s">
        <v>20</v>
      </c>
      <c r="G24" s="8">
        <v>0</v>
      </c>
      <c r="H24" s="8">
        <v>0</v>
      </c>
      <c r="I24" s="19">
        <v>0</v>
      </c>
    </row>
    <row r="25" spans="1:9" x14ac:dyDescent="0.25">
      <c r="A25" s="6" t="s">
        <v>34</v>
      </c>
      <c r="B25" s="7">
        <f>SUM(B26:B30)</f>
        <v>17656929</v>
      </c>
      <c r="C25" s="7">
        <f t="shared" ref="C25:D25" si="23">SUM(C26:C30)</f>
        <v>14401321</v>
      </c>
      <c r="D25" s="18">
        <f t="shared" si="23"/>
        <v>14028740</v>
      </c>
      <c r="F25" s="6" t="s">
        <v>34</v>
      </c>
      <c r="G25" s="7">
        <f>SUM(G26:G30)</f>
        <v>5094063</v>
      </c>
      <c r="H25" s="7">
        <f t="shared" ref="H25" si="24">SUM(H26:H30)</f>
        <v>4561059</v>
      </c>
      <c r="I25" s="18">
        <f t="shared" ref="I25" si="25">SUM(I26:I30)</f>
        <v>4484468</v>
      </c>
    </row>
    <row r="26" spans="1:9" x14ac:dyDescent="0.25">
      <c r="A26" s="9" t="s">
        <v>18</v>
      </c>
      <c r="B26" s="8">
        <v>6680659</v>
      </c>
      <c r="C26" s="8">
        <v>4812099</v>
      </c>
      <c r="D26" s="19">
        <v>4434107</v>
      </c>
      <c r="F26" s="9" t="s">
        <v>18</v>
      </c>
      <c r="G26" s="8">
        <v>2418668</v>
      </c>
      <c r="H26" s="8">
        <v>1906851</v>
      </c>
      <c r="I26" s="19">
        <v>1905594</v>
      </c>
    </row>
    <row r="27" spans="1:9" x14ac:dyDescent="0.25">
      <c r="A27" s="9" t="s">
        <v>23</v>
      </c>
      <c r="B27" s="8">
        <v>1071539</v>
      </c>
      <c r="C27" s="8">
        <v>780184</v>
      </c>
      <c r="D27" s="19">
        <v>714923</v>
      </c>
      <c r="F27" s="9" t="s">
        <v>23</v>
      </c>
      <c r="G27" s="8">
        <v>380929</v>
      </c>
      <c r="H27" s="8">
        <v>281303</v>
      </c>
      <c r="I27" s="19">
        <v>221743</v>
      </c>
    </row>
    <row r="28" spans="1:9" x14ac:dyDescent="0.25">
      <c r="A28" s="9" t="s">
        <v>24</v>
      </c>
      <c r="B28" s="8">
        <v>319873</v>
      </c>
      <c r="C28" s="8">
        <v>200230</v>
      </c>
      <c r="D28" s="19">
        <v>205893</v>
      </c>
      <c r="F28" s="9" t="s">
        <v>24</v>
      </c>
      <c r="G28" s="8">
        <v>84264</v>
      </c>
      <c r="H28" s="8">
        <v>50266</v>
      </c>
      <c r="I28" s="19">
        <v>53526</v>
      </c>
    </row>
    <row r="29" spans="1:9" x14ac:dyDescent="0.25">
      <c r="A29" s="9" t="s">
        <v>25</v>
      </c>
      <c r="B29" s="8">
        <v>1376336</v>
      </c>
      <c r="C29" s="8">
        <v>1606634</v>
      </c>
      <c r="D29" s="19">
        <v>1682023</v>
      </c>
      <c r="F29" s="9" t="s">
        <v>25</v>
      </c>
      <c r="G29" s="8">
        <v>336743</v>
      </c>
      <c r="H29" s="8">
        <v>358098</v>
      </c>
      <c r="I29" s="19">
        <v>367596</v>
      </c>
    </row>
    <row r="30" spans="1:9" x14ac:dyDescent="0.25">
      <c r="A30" s="21" t="s">
        <v>26</v>
      </c>
      <c r="B30" s="8">
        <v>8208522</v>
      </c>
      <c r="C30" s="8">
        <v>7002174</v>
      </c>
      <c r="D30" s="19">
        <v>6991794</v>
      </c>
      <c r="F30" s="21" t="s">
        <v>26</v>
      </c>
      <c r="G30" s="8">
        <v>1873459</v>
      </c>
      <c r="H30" s="8">
        <v>1964541</v>
      </c>
      <c r="I30" s="19">
        <v>1936009</v>
      </c>
    </row>
    <row r="31" spans="1:9" ht="16.5" thickBot="1" x14ac:dyDescent="0.3">
      <c r="A31" s="13" t="s">
        <v>35</v>
      </c>
      <c r="B31" s="26">
        <f>B17+B20+B25</f>
        <v>21995264</v>
      </c>
      <c r="C31" s="26">
        <f t="shared" ref="C31:D31" si="26">C17+C20+C25</f>
        <v>17908605</v>
      </c>
      <c r="D31" s="27">
        <f t="shared" si="26"/>
        <v>18236133</v>
      </c>
      <c r="F31" s="13" t="s">
        <v>35</v>
      </c>
      <c r="G31" s="14">
        <f>G17+G20+G25</f>
        <v>6510840</v>
      </c>
      <c r="H31" s="14">
        <f t="shared" ref="H31:I31" si="27">H17+H20+H25</f>
        <v>6145680</v>
      </c>
      <c r="I31" s="20">
        <f t="shared" si="27"/>
        <v>6342942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showGridLines="0" workbookViewId="0">
      <selection activeCell="D23" sqref="D23"/>
    </sheetView>
  </sheetViews>
  <sheetFormatPr defaultRowHeight="15.75" x14ac:dyDescent="0.25"/>
  <cols>
    <col min="1" max="1" width="39.42578125" style="15" customWidth="1"/>
    <col min="2" max="2" width="14.85546875" style="15" customWidth="1"/>
    <col min="3" max="3" width="11.5703125" style="15" customWidth="1"/>
    <col min="4" max="4" width="12.85546875" style="15" customWidth="1"/>
    <col min="5" max="5" width="9.140625" style="15"/>
    <col min="6" max="6" width="41.42578125" style="15" customWidth="1"/>
    <col min="7" max="7" width="17.140625" style="15" customWidth="1"/>
    <col min="8" max="8" width="14.85546875" style="15" customWidth="1"/>
    <col min="9" max="9" width="15.140625" style="15" customWidth="1"/>
    <col min="10" max="17" width="9.140625" style="15"/>
  </cols>
  <sheetData>
    <row r="1" spans="1:9" x14ac:dyDescent="0.25">
      <c r="A1" s="1" t="s">
        <v>39</v>
      </c>
      <c r="B1" s="28">
        <v>2015</v>
      </c>
      <c r="C1" s="28">
        <v>2016</v>
      </c>
      <c r="D1" s="29">
        <v>2017</v>
      </c>
      <c r="F1" s="1" t="s">
        <v>40</v>
      </c>
      <c r="G1" s="28">
        <v>2015</v>
      </c>
      <c r="H1" s="28">
        <v>2016</v>
      </c>
      <c r="I1" s="29">
        <v>2017</v>
      </c>
    </row>
    <row r="2" spans="1:9" x14ac:dyDescent="0.25">
      <c r="A2" s="22" t="s">
        <v>37</v>
      </c>
      <c r="B2" s="8">
        <f>'Reclassificação do BP'!B3-'Reclassificação do BP'!B17</f>
        <v>631438</v>
      </c>
      <c r="C2" s="8">
        <f>'Reclassificação do BP'!C3-'Reclassificação do BP'!C17</f>
        <v>712635</v>
      </c>
      <c r="D2" s="19">
        <f>'Reclassificação do BP'!D3-'Reclassificação do BP'!D17</f>
        <v>60284</v>
      </c>
      <c r="F2" s="22" t="s">
        <v>37</v>
      </c>
      <c r="G2" s="8">
        <f>'Reclassificação do BP'!G3-'Reclassificação do BP'!G17</f>
        <v>303465</v>
      </c>
      <c r="H2" s="8">
        <f>'Reclassificação do BP'!H3-'Reclassificação do BP'!H17</f>
        <v>360535</v>
      </c>
      <c r="I2" s="19">
        <f>'Reclassificação do BP'!I3-'Reclassificação do BP'!I17</f>
        <v>250483</v>
      </c>
    </row>
    <row r="3" spans="1:9" x14ac:dyDescent="0.25">
      <c r="A3" s="22" t="s">
        <v>36</v>
      </c>
      <c r="B3" s="8">
        <f>'Reclassificação do BP'!B6-'Reclassificação do BP'!B20</f>
        <v>2656960</v>
      </c>
      <c r="C3" s="8">
        <f>'Reclassificação do BP'!C6-'Reclassificação do BP'!C20</f>
        <v>2135157</v>
      </c>
      <c r="D3" s="19">
        <f>'Reclassificação do BP'!D6-'Reclassificação do BP'!D20</f>
        <v>1983965</v>
      </c>
      <c r="F3" s="22" t="s">
        <v>36</v>
      </c>
      <c r="G3" s="8">
        <f>'Reclassificação do BP'!G6-'Reclassificação do BP'!G20</f>
        <v>782207</v>
      </c>
      <c r="H3" s="8">
        <f>'Reclassificação do BP'!H6-'Reclassificação do BP'!H20</f>
        <v>505612</v>
      </c>
      <c r="I3" s="19">
        <f>'Reclassificação do BP'!I6-'Reclassificação do BP'!I20</f>
        <v>435521</v>
      </c>
    </row>
    <row r="4" spans="1:9" ht="16.5" thickBot="1" x14ac:dyDescent="0.3">
      <c r="A4" s="31" t="s">
        <v>38</v>
      </c>
      <c r="B4" s="32">
        <f>'Reclassificação do BP'!B25-'Reclassificação do BP'!B10</f>
        <v>3288398</v>
      </c>
      <c r="C4" s="32">
        <f>'Reclassificação do BP'!C25-'Reclassificação do BP'!C10</f>
        <v>2847792</v>
      </c>
      <c r="D4" s="33">
        <f>'Reclassificação do BP'!D25-'Reclassificação do BP'!D10</f>
        <v>2044249</v>
      </c>
      <c r="F4" s="31" t="s">
        <v>38</v>
      </c>
      <c r="G4" s="32">
        <f>'Reclassificação do BP'!G25-'Reclassificação do BP'!G10</f>
        <v>1085672</v>
      </c>
      <c r="H4" s="32">
        <f>'Reclassificação do BP'!H25-'Reclassificação do BP'!H10</f>
        <v>866147</v>
      </c>
      <c r="I4" s="33">
        <f>'Reclassificação do BP'!I25-'Reclassificação do BP'!I10</f>
        <v>686004</v>
      </c>
    </row>
    <row r="5" spans="1:9" ht="16.5" thickBot="1" x14ac:dyDescent="0.3">
      <c r="B5" s="30"/>
      <c r="C5" s="30"/>
      <c r="D5" s="30"/>
      <c r="G5" s="30"/>
      <c r="H5" s="30"/>
      <c r="I5" s="30"/>
    </row>
    <row r="6" spans="1:9" x14ac:dyDescent="0.25">
      <c r="A6" s="36" t="s">
        <v>41</v>
      </c>
      <c r="B6" s="28">
        <v>2015</v>
      </c>
      <c r="C6" s="28">
        <v>2016</v>
      </c>
      <c r="D6" s="29">
        <v>2017</v>
      </c>
      <c r="F6" s="36" t="s">
        <v>41</v>
      </c>
      <c r="G6" s="28">
        <v>2015</v>
      </c>
      <c r="H6" s="28">
        <v>2016</v>
      </c>
      <c r="I6" s="29">
        <v>2017</v>
      </c>
    </row>
    <row r="7" spans="1:9" ht="16.5" thickBot="1" x14ac:dyDescent="0.3">
      <c r="A7" s="23" t="s">
        <v>42</v>
      </c>
      <c r="B7" s="34">
        <f>B2/B3</f>
        <v>0.23765431169456822</v>
      </c>
      <c r="C7" s="34">
        <f t="shared" ref="C7:D7" si="0">C2/C3</f>
        <v>0.33376234159829932</v>
      </c>
      <c r="D7" s="35">
        <f t="shared" si="0"/>
        <v>3.0385616681745897E-2</v>
      </c>
      <c r="F7" s="23" t="s">
        <v>42</v>
      </c>
      <c r="G7" s="34">
        <f>G2/G3</f>
        <v>0.38795996456181037</v>
      </c>
      <c r="H7" s="34">
        <f t="shared" ref="H7:I7" si="1">H2/H3</f>
        <v>0.71306654114221968</v>
      </c>
      <c r="I7" s="35">
        <f t="shared" si="1"/>
        <v>0.57513414967360932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showGridLines="0" workbookViewId="0">
      <selection activeCell="D13" sqref="D13"/>
    </sheetView>
  </sheetViews>
  <sheetFormatPr defaultRowHeight="15" x14ac:dyDescent="0.25"/>
  <cols>
    <col min="1" max="1" width="23.5703125" bestFit="1" customWidth="1"/>
    <col min="2" max="4" width="19" customWidth="1"/>
    <col min="5" max="5" width="7.42578125" customWidth="1"/>
    <col min="6" max="6" width="23.5703125" bestFit="1" customWidth="1"/>
    <col min="7" max="9" width="19" customWidth="1"/>
  </cols>
  <sheetData>
    <row r="1" spans="1:9" ht="15.75" x14ac:dyDescent="0.25">
      <c r="A1" s="37" t="s">
        <v>43</v>
      </c>
      <c r="B1" s="3">
        <v>2015</v>
      </c>
      <c r="C1" s="3">
        <v>2016</v>
      </c>
      <c r="D1" s="4">
        <v>2017</v>
      </c>
      <c r="E1" s="15"/>
      <c r="F1" s="37" t="s">
        <v>44</v>
      </c>
      <c r="G1" s="3">
        <v>2015</v>
      </c>
      <c r="H1" s="3">
        <v>2016</v>
      </c>
      <c r="I1" s="4">
        <v>2017</v>
      </c>
    </row>
    <row r="2" spans="1:9" ht="15.75" x14ac:dyDescent="0.25">
      <c r="A2" s="9" t="s">
        <v>45</v>
      </c>
      <c r="B2" s="8">
        <f>'[1]Análise Horizontal'!B3-'[1]Análise Horizontal'!B15</f>
        <v>3288398</v>
      </c>
      <c r="C2" s="8">
        <f>'[1]Análise Horizontal'!D3-'[1]Análise Horizontal'!D15</f>
        <v>2847792</v>
      </c>
      <c r="D2" s="19">
        <f>'[1]Análise Horizontal'!F3-'[1]Análise Horizontal'!F15</f>
        <v>2044249</v>
      </c>
      <c r="E2" s="15"/>
      <c r="F2" s="9" t="s">
        <v>45</v>
      </c>
      <c r="G2" s="8">
        <f>'[1]Análise Horizontal'!J3-'[1]Análise Horizontal'!J15</f>
        <v>1085672</v>
      </c>
      <c r="H2" s="8">
        <f>'[1]Análise Horizontal'!L3-'[1]Análise Horizontal'!L15</f>
        <v>866147</v>
      </c>
      <c r="I2" s="19">
        <f>'[1]Análise Horizontal'!N3-'[1]Análise Horizontal'!N15</f>
        <v>686004</v>
      </c>
    </row>
    <row r="3" spans="1:9" ht="15.75" x14ac:dyDescent="0.25">
      <c r="A3" s="9" t="s">
        <v>46</v>
      </c>
      <c r="B3" s="10">
        <f>'[1]Análise Horizontal'!B3/'[1]Análise Horizontal'!B15</f>
        <v>1.7579861859446078</v>
      </c>
      <c r="C3" s="10">
        <f>'[1]Análise Horizontal'!D3/'[1]Análise Horizontal'!D15</f>
        <v>1.8119650418956663</v>
      </c>
      <c r="D3" s="11">
        <f>'[1]Análise Horizontal'!F3/'[1]Análise Horizontal'!F15</f>
        <v>1.4858707042579573</v>
      </c>
      <c r="E3" s="15"/>
      <c r="F3" s="9" t="s">
        <v>46</v>
      </c>
      <c r="G3" s="10">
        <f>'[1]Análise Horizontal'!J3/'[1]Análise Horizontal'!J15</f>
        <v>1.7662970248670045</v>
      </c>
      <c r="H3" s="10">
        <f>'[1]Análise Horizontal'!L3/'[1]Análise Horizontal'!L15</f>
        <v>1.5465956843939339</v>
      </c>
      <c r="I3" s="11">
        <f>'[1]Análise Horizontal'!N3/'[1]Análise Horizontal'!N15</f>
        <v>1.3691221937998594</v>
      </c>
    </row>
    <row r="4" spans="1:9" ht="15.75" x14ac:dyDescent="0.25">
      <c r="A4" s="9" t="s">
        <v>47</v>
      </c>
      <c r="B4" s="10">
        <f>('[1]Análise Horizontal'!B3-'[1]Análise Horizontal'!B7)/'[1]Análise Horizontal'!B15</f>
        <v>1.2304623778477226</v>
      </c>
      <c r="C4" s="10">
        <f>('[1]Análise Horizontal'!D3-'[1]Análise Horizontal'!D7)/'[1]Análise Horizontal'!D15</f>
        <v>1.2623942058869484</v>
      </c>
      <c r="D4" s="11">
        <f>('[1]Análise Horizontal'!F3-'[1]Análise Horizontal'!F7)/'[1]Análise Horizontal'!F15</f>
        <v>1.0345969582589505</v>
      </c>
      <c r="E4" s="15"/>
      <c r="F4" s="9" t="s">
        <v>47</v>
      </c>
      <c r="G4" s="10">
        <f>('[1]Análise Horizontal'!J3-'[1]Análise Horizontal'!J7)/'[1]Análise Horizontal'!J15</f>
        <v>1.1166287990276522</v>
      </c>
      <c r="H4" s="10">
        <f>('[1]Análise Horizontal'!L3-'[1]Análise Horizontal'!L7)/'[1]Análise Horizontal'!L15</f>
        <v>1.0250268045166635</v>
      </c>
      <c r="I4" s="11">
        <f>('[1]Análise Horizontal'!N3-'[1]Análise Horizontal'!N7)/'[1]Análise Horizontal'!N15</f>
        <v>0.90745041361891532</v>
      </c>
    </row>
    <row r="5" spans="1:9" ht="15.75" x14ac:dyDescent="0.25">
      <c r="A5" s="9" t="s">
        <v>48</v>
      </c>
      <c r="B5" s="10">
        <f>('[1]Análise Horizontal'!B3+'[1]Análise Horizontal'!B10)/('[1]Análise Horizontal'!B15+'[1]Análise Horizontal'!B23)</f>
        <v>0.73107402749685169</v>
      </c>
      <c r="C5" s="10">
        <f>('[1]Análise Horizontal'!D3+'[1]Análise Horizontal'!D10)/('[1]Análise Horizontal'!D15+'[1]Análise Horizontal'!D23)</f>
        <v>0.79307694698659903</v>
      </c>
      <c r="D5" s="11">
        <f>('[1]Análise Horizontal'!F3+'[1]Análise Horizontal'!F10)/('[1]Análise Horizontal'!F15+'[1]Análise Horizontal'!F23)</f>
        <v>0.79009037347593314</v>
      </c>
      <c r="E5" s="15"/>
      <c r="F5" s="9" t="s">
        <v>48</v>
      </c>
      <c r="G5" s="10">
        <f>('[1]Análise Horizontal'!J3+'[1]Análise Horizontal'!J10)/('[1]Análise Horizontal'!J15+'[1]Análise Horizontal'!J23)</f>
        <v>0.56235987511054197</v>
      </c>
      <c r="H5" s="10">
        <f>('[1]Análise Horizontal'!L3+'[1]Análise Horizontal'!L10)/('[1]Análise Horizontal'!L15+'[1]Análise Horizontal'!L23)</f>
        <v>0.61702875699659832</v>
      </c>
      <c r="I5" s="11">
        <f>('[1]Análise Horizontal'!N3+'[1]Análise Horizontal'!N10)/('[1]Análise Horizontal'!N15+'[1]Análise Horizontal'!N23)</f>
        <v>0.61716050595731775</v>
      </c>
    </row>
    <row r="6" spans="1:9" ht="15.75" x14ac:dyDescent="0.25">
      <c r="A6" s="9" t="s">
        <v>49</v>
      </c>
      <c r="B6" s="10">
        <f>'[1]Análise Horizontal'!B4/'[1]Análise Horizontal'!B15</f>
        <v>0.58010619281360243</v>
      </c>
      <c r="C6" s="10">
        <f>'[1]Análise Horizontal'!D4/'[1]Análise Horizontal'!D15</f>
        <v>0.68317706806748468</v>
      </c>
      <c r="D6" s="11">
        <f>'[1]Análise Horizontal'!F4/'[1]Análise Horizontal'!F15</f>
        <v>0.47063324010854229</v>
      </c>
      <c r="E6" s="15"/>
      <c r="F6" s="9" t="s">
        <v>49</v>
      </c>
      <c r="G6" s="10">
        <f>'[1]Análise Horizontal'!J4/'[1]Análise Horizontal'!J15</f>
        <v>0.56197058534970568</v>
      </c>
      <c r="H6" s="10">
        <f>'[1]Análise Horizontal'!L4/'[1]Análise Horizontal'!L15</f>
        <v>0.60603892034751528</v>
      </c>
      <c r="I6" s="11">
        <f>'[1]Análise Horizontal'!N4/'[1]Análise Horizontal'!N15</f>
        <v>0.48118079671816771</v>
      </c>
    </row>
    <row r="7" spans="1:9" ht="15.75" x14ac:dyDescent="0.25">
      <c r="A7" s="9" t="s">
        <v>50</v>
      </c>
      <c r="B7" s="10">
        <f>('[1]Análise Horizontal'!B4+'[1]Análise Horizontal'!B5)/'[1]Análise Horizontal'!B15</f>
        <v>0.58515928345782431</v>
      </c>
      <c r="C7" s="10">
        <f>('[1]Análise Horizontal'!D4+'[1]Análise Horizontal'!D5)/'[1]Análise Horizontal'!D15</f>
        <v>0.69686486751571874</v>
      </c>
      <c r="D7" s="11">
        <f>('[1]Análise Horizontal'!F4+'[1]Análise Horizontal'!F5)/'[1]Análise Horizontal'!F15</f>
        <v>0.50383860029239014</v>
      </c>
      <c r="E7" s="15"/>
      <c r="F7" s="9" t="s">
        <v>50</v>
      </c>
      <c r="G7" s="10">
        <f>('[1]Análise Horizontal'!J4+'[1]Análise Horizontal'!J5)/'[1]Análise Horizontal'!J15</f>
        <v>0.56778519131804084</v>
      </c>
      <c r="H7" s="10">
        <f>('[1]Análise Horizontal'!L4+'[1]Análise Horizontal'!L5)/'[1]Análise Horizontal'!L15</f>
        <v>0.63021820359568625</v>
      </c>
      <c r="I7" s="11">
        <f>('[1]Análise Horizontal'!N4+'[1]Análise Horizontal'!N5)/'[1]Análise Horizontal'!N15</f>
        <v>0.54920273299491951</v>
      </c>
    </row>
    <row r="8" spans="1:9" ht="16.5" thickBot="1" x14ac:dyDescent="0.3">
      <c r="A8" s="23" t="s">
        <v>42</v>
      </c>
      <c r="B8" s="34">
        <v>0.23765431169456822</v>
      </c>
      <c r="C8" s="34">
        <v>0.33376234159829932</v>
      </c>
      <c r="D8" s="35">
        <v>3.0385616681745897E-2</v>
      </c>
      <c r="E8" s="15"/>
      <c r="F8" s="23" t="s">
        <v>42</v>
      </c>
      <c r="G8" s="34">
        <v>0.38795996456181037</v>
      </c>
      <c r="H8" s="34">
        <v>0.71306654114221968</v>
      </c>
      <c r="I8" s="35">
        <v>0.57513414967360932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Balanço Patrimonial</vt:lpstr>
      <vt:lpstr>Reclassificação do BP</vt:lpstr>
      <vt:lpstr>Modelo Dinâmico</vt:lpstr>
      <vt:lpstr>Indicadores Trad. e Dinâmico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2020-05-06T11:54:21Z</dcterms:created>
  <dcterms:modified xsi:type="dcterms:W3CDTF">2020-05-06T13:48:32Z</dcterms:modified>
</cp:coreProperties>
</file>