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125" windowHeight="6105" activeTab="2"/>
  </bookViews>
  <sheets>
    <sheet name="Acoes" sheetId="3" r:id="rId1"/>
    <sheet name="Front Eficiente Vend Desc" sheetId="5" r:id="rId2"/>
    <sheet name="Front Eficiente Sem Vend Desc" sheetId="6" r:id="rId3"/>
    <sheet name="Comparacao FEs" sheetId="7" r:id="rId4"/>
  </sheets>
  <definedNames>
    <definedName name="_xlnm._FilterDatabase" localSheetId="0" hidden="1">Acoes!$B$1:$B$736</definedName>
    <definedName name="_xlnm.Extract" localSheetId="0">'Front Eficiente Vend Desc'!$B$3</definedName>
    <definedName name="solver_adj" localSheetId="2" hidden="1">'Front Eficiente Sem Vend Desc'!$B$17:$D$17</definedName>
    <definedName name="solver_adj" localSheetId="1" hidden="1">'Front Eficiente Vend Desc'!$B$17:$D$17</definedName>
    <definedName name="solver_cvg" localSheetId="2" hidden="1">0.0001</definedName>
    <definedName name="solver_cvg" localSheetId="1" hidden="1">0.0001</definedName>
    <definedName name="solver_drv" localSheetId="2" hidden="1">2</definedName>
    <definedName name="solver_drv" localSheetId="1" hidden="1">2</definedName>
    <definedName name="solver_eng" localSheetId="2" hidden="1">1</definedName>
    <definedName name="solver_eng" localSheetId="1" hidden="1">1</definedName>
    <definedName name="solver_est" localSheetId="2" hidden="1">1</definedName>
    <definedName name="solver_est" localSheetId="1" hidden="1">1</definedName>
    <definedName name="solver_itr" localSheetId="2" hidden="1">2147483647</definedName>
    <definedName name="solver_itr" localSheetId="1" hidden="1">2147483647</definedName>
    <definedName name="solver_lhs1" localSheetId="2" hidden="1">'Front Eficiente Sem Vend Desc'!$B$17</definedName>
    <definedName name="solver_lhs1" localSheetId="1" hidden="1">'Front Eficiente Vend Desc'!$B$17</definedName>
    <definedName name="solver_lhs2" localSheetId="2" hidden="1">'Front Eficiente Sem Vend Desc'!$C$17</definedName>
    <definedName name="solver_lhs2" localSheetId="1" hidden="1">'Front Eficiente Vend Desc'!$B$17</definedName>
    <definedName name="solver_lhs3" localSheetId="2" hidden="1">'Front Eficiente Sem Vend Desc'!$C$24</definedName>
    <definedName name="solver_lhs3" localSheetId="1" hidden="1">'Front Eficiente Vend Desc'!$C$17</definedName>
    <definedName name="solver_lhs4" localSheetId="2" hidden="1">'Front Eficiente Sem Vend Desc'!$C$25</definedName>
    <definedName name="solver_lhs4" localSheetId="1" hidden="1">'Front Eficiente Vend Desc'!$C$17</definedName>
    <definedName name="solver_lhs5" localSheetId="2" hidden="1">'Front Eficiente Sem Vend Desc'!$D$17</definedName>
    <definedName name="solver_lhs5" localSheetId="1" hidden="1">'Front Eficiente Vend Desc'!$C$25</definedName>
    <definedName name="solver_lhs6" localSheetId="2" hidden="1">'Front Eficiente Sem Vend Desc'!$D$17</definedName>
    <definedName name="solver_lhs6" localSheetId="1" hidden="1">'Front Eficiente Vend Desc'!$D$17</definedName>
    <definedName name="solver_lhs7" localSheetId="2" hidden="1">'Front Eficiente Sem Vend Desc'!$D$17</definedName>
    <definedName name="solver_lhs7" localSheetId="1" hidden="1">'Front Eficiente Vend Desc'!$D$17</definedName>
    <definedName name="solver_lhs8" localSheetId="2" hidden="1">'Front Eficiente Sem Vend Desc'!$D$17</definedName>
    <definedName name="solver_lhs8" localSheetId="1" hidden="1">'Front Eficiente Vend Desc'!$D$17</definedName>
    <definedName name="solver_mip" localSheetId="2" hidden="1">2147483647</definedName>
    <definedName name="solver_mip" localSheetId="1" hidden="1">2147483647</definedName>
    <definedName name="solver_mni" localSheetId="2" hidden="1">30</definedName>
    <definedName name="solver_mni" localSheetId="1" hidden="1">30</definedName>
    <definedName name="solver_mrt" localSheetId="2" hidden="1">0.075</definedName>
    <definedName name="solver_mrt" localSheetId="1" hidden="1">0.075</definedName>
    <definedName name="solver_msl" localSheetId="2" hidden="1">2</definedName>
    <definedName name="solver_msl" localSheetId="1" hidden="1">2</definedName>
    <definedName name="solver_neg" localSheetId="2" hidden="1">1</definedName>
    <definedName name="solver_neg" localSheetId="1" hidden="1">2</definedName>
    <definedName name="solver_nod" localSheetId="2" hidden="1">2147483647</definedName>
    <definedName name="solver_nod" localSheetId="1" hidden="1">2147483647</definedName>
    <definedName name="solver_num" localSheetId="2" hidden="1">5</definedName>
    <definedName name="solver_num" localSheetId="1" hidden="1">7</definedName>
    <definedName name="solver_nwt" localSheetId="2" hidden="1">1</definedName>
    <definedName name="solver_nwt" localSheetId="1" hidden="1">1</definedName>
    <definedName name="solver_opt" localSheetId="2" hidden="1">'Front Eficiente Sem Vend Desc'!$C$21</definedName>
    <definedName name="solver_opt" localSheetId="1" hidden="1">'Front Eficiente Vend Desc'!$C$43</definedName>
    <definedName name="solver_pre" localSheetId="2" hidden="1">0.000001</definedName>
    <definedName name="solver_pre" localSheetId="1" hidden="1">0.000001</definedName>
    <definedName name="solver_rbv" localSheetId="2" hidden="1">2</definedName>
    <definedName name="solver_rbv" localSheetId="1" hidden="1">2</definedName>
    <definedName name="solver_rel1" localSheetId="2" hidden="1">1</definedName>
    <definedName name="solver_rel1" localSheetId="1" hidden="1">1</definedName>
    <definedName name="solver_rel2" localSheetId="2" hidden="1">1</definedName>
    <definedName name="solver_rel2" localSheetId="1" hidden="1">3</definedName>
    <definedName name="solver_rel3" localSheetId="2" hidden="1">2</definedName>
    <definedName name="solver_rel3" localSheetId="1" hidden="1">1</definedName>
    <definedName name="solver_rel4" localSheetId="2" hidden="1">2</definedName>
    <definedName name="solver_rel4" localSheetId="1" hidden="1">3</definedName>
    <definedName name="solver_rel5" localSheetId="2" hidden="1">1</definedName>
    <definedName name="solver_rel5" localSheetId="1" hidden="1">2</definedName>
    <definedName name="solver_rel6" localSheetId="2" hidden="1">3</definedName>
    <definedName name="solver_rel6" localSheetId="1" hidden="1">1</definedName>
    <definedName name="solver_rel7" localSheetId="2" hidden="1">3</definedName>
    <definedName name="solver_rel7" localSheetId="1" hidden="1">3</definedName>
    <definedName name="solver_rel8" localSheetId="2" hidden="1">3</definedName>
    <definedName name="solver_rel8" localSheetId="1" hidden="1">3</definedName>
    <definedName name="solver_rhs1" localSheetId="2" hidden="1">1</definedName>
    <definedName name="solver_rhs1" localSheetId="1" hidden="1">1</definedName>
    <definedName name="solver_rhs2" localSheetId="2" hidden="1">1</definedName>
    <definedName name="solver_rhs2" localSheetId="1" hidden="1">-1</definedName>
    <definedName name="solver_rhs3" localSheetId="2" hidden="1">'Front Eficiente Sem Vend Desc'!$C$35</definedName>
    <definedName name="solver_rhs3" localSheetId="1" hidden="1">1</definedName>
    <definedName name="solver_rhs4" localSheetId="2" hidden="1">1</definedName>
    <definedName name="solver_rhs4" localSheetId="1" hidden="1">-1</definedName>
    <definedName name="solver_rhs5" localSheetId="2" hidden="1">1</definedName>
    <definedName name="solver_rhs5" localSheetId="1" hidden="1">1</definedName>
    <definedName name="solver_rhs6" localSheetId="2" hidden="1">-1</definedName>
    <definedName name="solver_rhs6" localSheetId="1" hidden="1">1</definedName>
    <definedName name="solver_rhs7" localSheetId="2" hidden="1">-1</definedName>
    <definedName name="solver_rhs7" localSheetId="1" hidden="1">-1</definedName>
    <definedName name="solver_rhs8" localSheetId="2" hidden="1">-1</definedName>
    <definedName name="solver_rhs8" localSheetId="1" hidden="1">-1</definedName>
    <definedName name="solver_rlx" localSheetId="2" hidden="1">2</definedName>
    <definedName name="solver_rlx" localSheetId="1" hidden="1">2</definedName>
    <definedName name="solver_rsd" localSheetId="2" hidden="1">0</definedName>
    <definedName name="solver_rsd" localSheetId="1" hidden="1">0</definedName>
    <definedName name="solver_scl" localSheetId="2" hidden="1">2</definedName>
    <definedName name="solver_scl" localSheetId="1" hidden="1">2</definedName>
    <definedName name="solver_sho" localSheetId="2" hidden="1">2</definedName>
    <definedName name="solver_sho" localSheetId="1" hidden="1">2</definedName>
    <definedName name="solver_ssz" localSheetId="2" hidden="1">100</definedName>
    <definedName name="solver_ssz" localSheetId="1" hidden="1">100</definedName>
    <definedName name="solver_tim" localSheetId="2" hidden="1">2147483647</definedName>
    <definedName name="solver_tim" localSheetId="1" hidden="1">2147483647</definedName>
    <definedName name="solver_tol" localSheetId="2" hidden="1">1</definedName>
    <definedName name="solver_tol" localSheetId="1" hidden="1">1</definedName>
    <definedName name="solver_typ" localSheetId="2" hidden="1">2</definedName>
    <definedName name="solver_typ" localSheetId="1" hidden="1">1</definedName>
    <definedName name="solver_val" localSheetId="2" hidden="1">0</definedName>
    <definedName name="solver_val" localSheetId="1" hidden="1">0</definedName>
    <definedName name="solver_ver" localSheetId="2" hidden="1">3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C43" i="5" l="1"/>
  <c r="C24" i="5"/>
  <c r="I45" i="6"/>
  <c r="C42" i="6"/>
  <c r="C10" i="6"/>
  <c r="C50" i="5"/>
  <c r="I33" i="5"/>
  <c r="H33" i="5"/>
  <c r="C39" i="5"/>
  <c r="C38" i="5"/>
  <c r="C36" i="5"/>
  <c r="C35" i="5"/>
  <c r="C34" i="5"/>
  <c r="F27" i="5"/>
  <c r="C25" i="5"/>
  <c r="C50" i="6" l="1"/>
  <c r="C51" i="6" s="1"/>
  <c r="C51" i="5"/>
  <c r="H36" i="6" l="1"/>
  <c r="I36" i="6" s="1"/>
  <c r="K36" i="6" s="1"/>
  <c r="D33" i="6"/>
  <c r="H33" i="6" s="1"/>
  <c r="I33" i="6" s="1"/>
  <c r="C34" i="6"/>
  <c r="H45" i="6"/>
  <c r="H37" i="6"/>
  <c r="I37" i="6" s="1"/>
  <c r="H35" i="6"/>
  <c r="I35" i="6" s="1"/>
  <c r="H34" i="6"/>
  <c r="I34" i="6" s="1"/>
  <c r="H32" i="6"/>
  <c r="I32" i="6" s="1"/>
  <c r="C25" i="6"/>
  <c r="G18" i="6"/>
  <c r="G17" i="6"/>
  <c r="G16" i="6"/>
  <c r="E12" i="6"/>
  <c r="D12" i="6"/>
  <c r="E11" i="6" s="1"/>
  <c r="C12" i="6"/>
  <c r="E10" i="6" s="1"/>
  <c r="D11" i="6"/>
  <c r="C11" i="6"/>
  <c r="D10" i="6" s="1"/>
  <c r="E6" i="6"/>
  <c r="C6" i="6"/>
  <c r="D6" i="6" s="1"/>
  <c r="B6" i="6"/>
  <c r="B12" i="6" s="1"/>
  <c r="E9" i="6" s="1"/>
  <c r="D16" i="6" s="1"/>
  <c r="H24" i="6" s="1"/>
  <c r="G31" i="6" s="1"/>
  <c r="G44" i="6" s="1"/>
  <c r="E5" i="6"/>
  <c r="C5" i="6"/>
  <c r="D5" i="6" s="1"/>
  <c r="B5" i="6"/>
  <c r="F17" i="6" s="1"/>
  <c r="E4" i="6"/>
  <c r="C4" i="6"/>
  <c r="D4" i="6" s="1"/>
  <c r="B4" i="6"/>
  <c r="B10" i="6" s="1"/>
  <c r="C9" i="6" s="1"/>
  <c r="B16" i="6" s="1"/>
  <c r="F24" i="6" s="1"/>
  <c r="E31" i="6" s="1"/>
  <c r="E44" i="6" s="1"/>
  <c r="H32" i="5"/>
  <c r="I32" i="5" s="1"/>
  <c r="C21" i="6" l="1"/>
  <c r="D21" i="6" s="1"/>
  <c r="F27" i="6"/>
  <c r="C33" i="6" s="1"/>
  <c r="C35" i="6" s="1"/>
  <c r="C24" i="6"/>
  <c r="K34" i="6" s="1"/>
  <c r="F16" i="6"/>
  <c r="F18" i="6"/>
  <c r="B11" i="6"/>
  <c r="D9" i="6" s="1"/>
  <c r="C16" i="6" s="1"/>
  <c r="G24" i="6" s="1"/>
  <c r="F31" i="6" s="1"/>
  <c r="F44" i="6" s="1"/>
  <c r="K33" i="6" l="1"/>
  <c r="K35" i="6"/>
  <c r="K32" i="6"/>
  <c r="K37" i="6"/>
  <c r="H37" i="5" l="1"/>
  <c r="I37" i="5" s="1"/>
  <c r="H46" i="5"/>
  <c r="I46" i="5" s="1"/>
  <c r="H39" i="5"/>
  <c r="I39" i="5" s="1"/>
  <c r="D33" i="5"/>
  <c r="F33" i="5"/>
  <c r="G33" i="5"/>
  <c r="E33" i="5"/>
  <c r="G18" i="5"/>
  <c r="G17" i="5"/>
  <c r="G16" i="5"/>
  <c r="H34" i="5"/>
  <c r="I34" i="5" s="1"/>
  <c r="H35" i="5"/>
  <c r="I35" i="5" s="1"/>
  <c r="H36" i="5"/>
  <c r="I36" i="5" s="1"/>
  <c r="H38" i="5"/>
  <c r="I38" i="5" s="1"/>
  <c r="H40" i="5"/>
  <c r="I40" i="5" s="1"/>
  <c r="B6" i="5"/>
  <c r="F18" i="5" s="1"/>
  <c r="B5" i="5"/>
  <c r="B11" i="5" s="1"/>
  <c r="D9" i="5" s="1"/>
  <c r="C16" i="5" s="1"/>
  <c r="G24" i="5" s="1"/>
  <c r="F31" i="5" s="1"/>
  <c r="F45" i="5" s="1"/>
  <c r="B4" i="5"/>
  <c r="F16" i="5" s="1"/>
  <c r="E12" i="5"/>
  <c r="D12" i="5"/>
  <c r="E11" i="5" s="1"/>
  <c r="D11" i="5"/>
  <c r="C12" i="5"/>
  <c r="E10" i="5" s="1"/>
  <c r="C11" i="5"/>
  <c r="D10" i="5" s="1"/>
  <c r="C10" i="5"/>
  <c r="I5" i="3"/>
  <c r="C21" i="5" l="1"/>
  <c r="F17" i="5"/>
  <c r="B10" i="5"/>
  <c r="C9" i="5" s="1"/>
  <c r="B16" i="5" s="1"/>
  <c r="F24" i="5" s="1"/>
  <c r="E31" i="5" s="1"/>
  <c r="E45" i="5" s="1"/>
  <c r="B12" i="5"/>
  <c r="E9" i="5" s="1"/>
  <c r="D16" i="5" s="1"/>
  <c r="H24" i="5" s="1"/>
  <c r="G31" i="5" s="1"/>
  <c r="G45" i="5" s="1"/>
  <c r="D3" i="3"/>
  <c r="D21" i="5" l="1"/>
  <c r="K33" i="5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4" i="3"/>
  <c r="I3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E4" i="5" l="1"/>
  <c r="C5" i="5"/>
  <c r="D5" i="5" s="1"/>
  <c r="E6" i="5"/>
  <c r="C6" i="5"/>
  <c r="D6" i="5" s="1"/>
  <c r="E5" i="5"/>
  <c r="C4" i="5"/>
  <c r="D4" i="5" s="1"/>
  <c r="C33" i="5" l="1"/>
  <c r="K38" i="5" l="1"/>
  <c r="K35" i="5"/>
  <c r="K32" i="5"/>
  <c r="K34" i="5"/>
  <c r="K37" i="5"/>
  <c r="K36" i="5"/>
  <c r="K40" i="5"/>
  <c r="K39" i="5"/>
</calcChain>
</file>

<file path=xl/sharedStrings.xml><?xml version="1.0" encoding="utf-8"?>
<sst xmlns="http://schemas.openxmlformats.org/spreadsheetml/2006/main" count="811" uniqueCount="33">
  <si>
    <t>EZTC3.SA</t>
  </si>
  <si>
    <t>MGLU3.SA</t>
  </si>
  <si>
    <t>PETR4.SA</t>
  </si>
  <si>
    <r>
      <t xml:space="preserve">Ativo </t>
    </r>
    <r>
      <rPr>
        <b/>
        <i/>
        <sz val="11"/>
        <color rgb="FF000000"/>
        <rFont val="Calibri"/>
        <family val="2"/>
        <scheme val="minor"/>
      </rPr>
      <t>risk-free</t>
    </r>
  </si>
  <si>
    <t>DADOS BOVESPA</t>
  </si>
  <si>
    <t>CAL</t>
  </si>
  <si>
    <t>Variância</t>
  </si>
  <si>
    <t>Restrições</t>
  </si>
  <si>
    <t>Data</t>
  </si>
  <si>
    <t>Ação</t>
  </si>
  <si>
    <t>Preço Fechamento</t>
  </si>
  <si>
    <t>Ret [LN(Pt/Pt-1)]</t>
  </si>
  <si>
    <t>MATRIZ COVARIÂNCIA</t>
  </si>
  <si>
    <t>Retorno Diário Médio</t>
  </si>
  <si>
    <t>Retorno Anual</t>
  </si>
  <si>
    <t>Risco diário (DP)</t>
  </si>
  <si>
    <t>Pesos -&gt; cálculo Matricial</t>
  </si>
  <si>
    <t>Variância da Carteria Ótima</t>
  </si>
  <si>
    <t>Retorno da Carteira</t>
  </si>
  <si>
    <t>Alocação 100%</t>
  </si>
  <si>
    <t>Alocação Ótima</t>
  </si>
  <si>
    <t>Retorno</t>
  </si>
  <si>
    <t>Retorno Esperado</t>
  </si>
  <si>
    <t>Variância Mínima</t>
  </si>
  <si>
    <t>CARTEIRAS FRONTEIRA EFICIENTE</t>
  </si>
  <si>
    <t>Carteira de Mínima Variância - Pesos Não Negativos</t>
  </si>
  <si>
    <t>Desv Padrão (dia)</t>
  </si>
  <si>
    <t>Desv Padrão (ano)</t>
  </si>
  <si>
    <t>Portfólio Ótimo (P)</t>
  </si>
  <si>
    <t>Taxa de Recomp. Pela Vol (S)</t>
  </si>
  <si>
    <t>Aversão ao Risco (A)</t>
  </si>
  <si>
    <t>y*</t>
  </si>
  <si>
    <t>(1-y*)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</si>
</sst>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00%"/>
    <numFmt numFmtId="165" formatCode="0.0000"/>
    <numFmt numFmtId="166" formatCode="_-* #,##0.0000_-;\-* #,##0.0000_-;_-* &quot;-&quot;??_-;_-@_-"/>
    <numFmt numFmtId="167" formatCode="_-* #,##0.00000_-;\-* #,##0.00000_-;_-* &quot;-&quot;??_-;_-@_-"/>
    <numFmt numFmtId="168" formatCode="_-* #,##0.000000_-;\-* #,##0.000000_-;_-* &quot;-&quot;??_-;_-@_-"/>
    <numFmt numFmtId="169" formatCode="_-* #,##0.0000000_-;\-* #,##0.0000000_-;_-* &quot;-&quot;??_-;_-@_-"/>
    <numFmt numFmtId="170" formatCode="0.00000"/>
  </numFmts>
  <fonts count="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0" fontId="0" fillId="0" borderId="1" xfId="1" applyNumberFormat="1" applyFont="1" applyBorder="1"/>
    <xf numFmtId="0" fontId="3" fillId="0" borderId="0" xfId="0" applyFont="1"/>
    <xf numFmtId="10" fontId="0" fillId="0" borderId="0" xfId="1" applyNumberFormat="1" applyFont="1"/>
    <xf numFmtId="9" fontId="0" fillId="0" borderId="0" xfId="1" applyNumberFormat="1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14" fontId="1" fillId="0" borderId="1" xfId="0" applyNumberFormat="1" applyFont="1" applyBorder="1"/>
    <xf numFmtId="165" fontId="0" fillId="0" borderId="0" xfId="0" applyNumberFormat="1"/>
    <xf numFmtId="165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3" borderId="0" xfId="0" applyFill="1"/>
    <xf numFmtId="0" fontId="0" fillId="4" borderId="0" xfId="0" applyFill="1" applyAlignment="1">
      <alignment horizontal="center"/>
    </xf>
    <xf numFmtId="0" fontId="0" fillId="4" borderId="0" xfId="0" applyFill="1"/>
    <xf numFmtId="10" fontId="0" fillId="0" borderId="0" xfId="0" applyNumberFormat="1"/>
    <xf numFmtId="0" fontId="3" fillId="4" borderId="0" xfId="0" applyFont="1" applyFill="1" applyBorder="1"/>
    <xf numFmtId="0" fontId="3" fillId="0" borderId="0" xfId="0" applyFont="1" applyAlignment="1">
      <alignment horizontal="left"/>
    </xf>
    <xf numFmtId="10" fontId="3" fillId="0" borderId="0" xfId="1" applyNumberFormat="1" applyFont="1" applyAlignment="1">
      <alignment horizontal="left"/>
    </xf>
    <xf numFmtId="166" fontId="3" fillId="5" borderId="0" xfId="2" applyNumberFormat="1" applyFont="1" applyFill="1"/>
    <xf numFmtId="166" fontId="0" fillId="3" borderId="0" xfId="2" applyNumberFormat="1" applyFont="1" applyFill="1" applyAlignment="1">
      <alignment horizontal="center"/>
    </xf>
    <xf numFmtId="0" fontId="0" fillId="0" borderId="7" xfId="0" applyBorder="1"/>
    <xf numFmtId="0" fontId="3" fillId="0" borderId="8" xfId="0" applyFont="1" applyBorder="1" applyAlignment="1">
      <alignment horizontal="center"/>
    </xf>
    <xf numFmtId="0" fontId="3" fillId="3" borderId="7" xfId="0" applyFont="1" applyFill="1" applyBorder="1"/>
    <xf numFmtId="166" fontId="3" fillId="3" borderId="0" xfId="2" applyNumberFormat="1" applyFont="1" applyFill="1" applyBorder="1"/>
    <xf numFmtId="166" fontId="3" fillId="3" borderId="9" xfId="2" applyNumberFormat="1" applyFont="1" applyFill="1" applyBorder="1"/>
    <xf numFmtId="0" fontId="3" fillId="0" borderId="0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11" xfId="0" applyBorder="1"/>
    <xf numFmtId="0" fontId="0" fillId="0" borderId="12" xfId="0" applyBorder="1"/>
    <xf numFmtId="168" fontId="0" fillId="0" borderId="0" xfId="2" applyNumberFormat="1" applyFont="1" applyBorder="1"/>
    <xf numFmtId="167" fontId="3" fillId="0" borderId="11" xfId="2" applyNumberFormat="1" applyFont="1" applyBorder="1"/>
    <xf numFmtId="167" fontId="0" fillId="0" borderId="0" xfId="0" applyNumberFormat="1"/>
    <xf numFmtId="167" fontId="0" fillId="0" borderId="0" xfId="2" applyNumberFormat="1" applyFont="1"/>
    <xf numFmtId="43" fontId="3" fillId="0" borderId="0" xfId="0" applyNumberFormat="1" applyFont="1"/>
    <xf numFmtId="167" fontId="0" fillId="0" borderId="0" xfId="2" applyNumberFormat="1" applyFont="1" applyAlignment="1">
      <alignment horizontal="center"/>
    </xf>
    <xf numFmtId="169" fontId="0" fillId="0" borderId="0" xfId="2" applyNumberFormat="1" applyFont="1" applyAlignment="1">
      <alignment horizontal="center"/>
    </xf>
    <xf numFmtId="169" fontId="2" fillId="0" borderId="0" xfId="2" applyNumberFormat="1" applyFont="1"/>
    <xf numFmtId="166" fontId="0" fillId="3" borderId="0" xfId="0" applyNumberFormat="1" applyFill="1"/>
    <xf numFmtId="10" fontId="3" fillId="4" borderId="0" xfId="1" applyNumberFormat="1" applyFont="1" applyFill="1"/>
    <xf numFmtId="167" fontId="0" fillId="4" borderId="0" xfId="2" applyNumberFormat="1" applyFont="1" applyFill="1"/>
    <xf numFmtId="10" fontId="0" fillId="3" borderId="0" xfId="1" applyNumberFormat="1" applyFont="1" applyFill="1"/>
    <xf numFmtId="167" fontId="0" fillId="3" borderId="0" xfId="2" applyNumberFormat="1" applyFont="1" applyFill="1"/>
    <xf numFmtId="167" fontId="6" fillId="0" borderId="0" xfId="2" applyNumberFormat="1" applyFont="1"/>
    <xf numFmtId="169" fontId="6" fillId="0" borderId="0" xfId="2" applyNumberFormat="1" applyFont="1" applyAlignment="1">
      <alignment horizontal="center"/>
    </xf>
    <xf numFmtId="167" fontId="6" fillId="0" borderId="0" xfId="2" applyNumberFormat="1" applyFont="1" applyAlignment="1">
      <alignment horizontal="center"/>
    </xf>
    <xf numFmtId="0" fontId="6" fillId="0" borderId="0" xfId="0" applyFont="1" applyAlignment="1">
      <alignment horizontal="center"/>
    </xf>
    <xf numFmtId="170" fontId="3" fillId="3" borderId="0" xfId="0" applyNumberFormat="1" applyFont="1" applyFill="1"/>
    <xf numFmtId="170" fontId="0" fillId="0" borderId="0" xfId="0" applyNumberFormat="1" applyAlignment="1">
      <alignment horizontal="center"/>
    </xf>
    <xf numFmtId="170" fontId="0" fillId="0" borderId="0" xfId="0" applyNumberFormat="1"/>
    <xf numFmtId="0" fontId="0" fillId="0" borderId="0" xfId="0" applyAlignment="1">
      <alignment horizontal="right"/>
    </xf>
    <xf numFmtId="167" fontId="3" fillId="4" borderId="0" xfId="2" applyNumberFormat="1" applyFont="1" applyFill="1"/>
    <xf numFmtId="10" fontId="3" fillId="3" borderId="0" xfId="1" applyNumberFormat="1" applyFont="1" applyFill="1" applyAlignment="1">
      <alignment horizontal="center"/>
    </xf>
    <xf numFmtId="167" fontId="3" fillId="3" borderId="0" xfId="2" applyNumberFormat="1" applyFont="1" applyFill="1"/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61632680530319"/>
          <c:y val="4.1653473315835521E-2"/>
          <c:w val="0.7861398320685028"/>
          <c:h val="0.74833077865266839"/>
        </c:manualLayout>
      </c:layout>
      <c:scatterChart>
        <c:scatterStyle val="lineMarker"/>
        <c:varyColors val="0"/>
        <c:ser>
          <c:idx val="0"/>
          <c:order val="0"/>
          <c:tx>
            <c:v>CAL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'Front Eficiente Vend Desc'!$I$32:$I$40</c:f>
              <c:numCache>
                <c:formatCode>_-* #.##000000_-;\-* #.##000000_-;_-* "-"??_-;_-@_-</c:formatCode>
                <c:ptCount val="9"/>
                <c:pt idx="0">
                  <c:v>0</c:v>
                </c:pt>
                <c:pt idx="1">
                  <c:v>0.23920070163070084</c:v>
                </c:pt>
                <c:pt idx="2">
                  <c:v>0.25549604853242508</c:v>
                </c:pt>
                <c:pt idx="3">
                  <c:v>0.29910198061190335</c:v>
                </c:pt>
                <c:pt idx="4">
                  <c:v>0.3602336292345012</c:v>
                </c:pt>
                <c:pt idx="5">
                  <c:v>0.3610829767803399</c:v>
                </c:pt>
                <c:pt idx="6">
                  <c:v>0.43723235760802215</c:v>
                </c:pt>
                <c:pt idx="7">
                  <c:v>0.54014546470540026</c:v>
                </c:pt>
                <c:pt idx="8">
                  <c:v>0.59306138982445933</c:v>
                </c:pt>
              </c:numCache>
            </c:numRef>
          </c:xVal>
          <c:yVal>
            <c:numRef>
              <c:f>'Front Eficiente Vend Desc'!$K$32:$K$40</c:f>
              <c:numCache>
                <c:formatCode>_-* #.##000000_-;\-* #.##000000_-;_-* "-"??_-;_-@_-</c:formatCode>
                <c:ptCount val="9"/>
                <c:pt idx="0">
                  <c:v>4.4999999999999998E-2</c:v>
                </c:pt>
                <c:pt idx="1">
                  <c:v>1.1119421419510884</c:v>
                </c:pt>
                <c:pt idx="2">
                  <c:v>1.1846266792816018</c:v>
                </c:pt>
                <c:pt idx="3">
                  <c:v>1.379128644608115</c:v>
                </c:pt>
                <c:pt idx="4">
                  <c:v>1.6518031463037428</c:v>
                </c:pt>
                <c:pt idx="5">
                  <c:v>1.6555916163359801</c:v>
                </c:pt>
                <c:pt idx="6">
                  <c:v>1.9952519222408209</c:v>
                </c:pt>
                <c:pt idx="7">
                  <c:v>2.4542904207601142</c:v>
                </c:pt>
                <c:pt idx="8">
                  <c:v>2.6903191201115799</c:v>
                </c:pt>
              </c:numCache>
            </c:numRef>
          </c:yVal>
          <c:smooth val="0"/>
        </c:ser>
        <c:ser>
          <c:idx val="1"/>
          <c:order val="1"/>
          <c:tx>
            <c:v>Fronteira Eficiente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diamond"/>
            <c:size val="7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'Front Eficiente Vend Desc'!$I$33:$I$40</c:f>
              <c:numCache>
                <c:formatCode>_-* #.##000000_-;\-* #.##000000_-;_-* "-"??_-;_-@_-</c:formatCode>
                <c:ptCount val="8"/>
                <c:pt idx="0">
                  <c:v>0.23920070163070084</c:v>
                </c:pt>
                <c:pt idx="1">
                  <c:v>0.25549604853242508</c:v>
                </c:pt>
                <c:pt idx="2">
                  <c:v>0.29910198061190335</c:v>
                </c:pt>
                <c:pt idx="3">
                  <c:v>0.3602336292345012</c:v>
                </c:pt>
                <c:pt idx="4">
                  <c:v>0.3610829767803399</c:v>
                </c:pt>
                <c:pt idx="5">
                  <c:v>0.43723235760802215</c:v>
                </c:pt>
                <c:pt idx="6">
                  <c:v>0.54014546470540026</c:v>
                </c:pt>
                <c:pt idx="7">
                  <c:v>0.59306138982445933</c:v>
                </c:pt>
              </c:numCache>
            </c:numRef>
          </c:xVal>
          <c:yVal>
            <c:numRef>
              <c:f>'Front Eficiente Vend Desc'!$C$33:$C$40</c:f>
              <c:numCache>
                <c:formatCode>_-* #.##000000_-;\-* #.##000000_-;_-* "-"??_-;_-@_-</c:formatCode>
                <c:ptCount val="8"/>
                <c:pt idx="0">
                  <c:v>0.75179964622822637</c:v>
                </c:pt>
                <c:pt idx="1">
                  <c:v>1.0517996462282264</c:v>
                </c:pt>
                <c:pt idx="2">
                  <c:v>1.3517996462282265</c:v>
                </c:pt>
                <c:pt idx="3">
                  <c:v>1.6517996462282265</c:v>
                </c:pt>
                <c:pt idx="4">
                  <c:v>1.6555916163359834</c:v>
                </c:pt>
                <c:pt idx="5">
                  <c:v>1.9517996462282265</c:v>
                </c:pt>
                <c:pt idx="6">
                  <c:v>2.2517996462282266</c:v>
                </c:pt>
                <c:pt idx="7">
                  <c:v>2.3897683331133734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030976"/>
        <c:axId val="68028096"/>
      </c:scatterChart>
      <c:valAx>
        <c:axId val="6803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Risco (vol - ao ano)</a:t>
                </a:r>
              </a:p>
            </c:rich>
          </c:tx>
          <c:layout>
            <c:manualLayout>
              <c:xMode val="edge"/>
              <c:yMode val="edge"/>
              <c:x val="0.76348103545880297"/>
              <c:y val="0.86078740157480316"/>
            </c:manualLayout>
          </c:layout>
          <c:overlay val="0"/>
        </c:title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pt-BR"/>
          </a:p>
        </c:txPr>
        <c:crossAx val="68028096"/>
        <c:crosses val="autoZero"/>
        <c:crossBetween val="midCat"/>
      </c:valAx>
      <c:valAx>
        <c:axId val="68028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Retorno (ao ano)</a:t>
                </a:r>
              </a:p>
            </c:rich>
          </c:tx>
          <c:layout>
            <c:manualLayout>
              <c:xMode val="edge"/>
              <c:yMode val="edge"/>
              <c:x val="1.6088486676721969E-2"/>
              <c:y val="3.1303167104111983E-2"/>
            </c:manualLayout>
          </c:layout>
          <c:overlay val="0"/>
        </c:title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pt-BR"/>
          </a:p>
        </c:txPr>
        <c:crossAx val="68030976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61632680530319"/>
          <c:y val="4.1653473315835521E-2"/>
          <c:w val="0.7861398320685028"/>
          <c:h val="0.74833077865266839"/>
        </c:manualLayout>
      </c:layout>
      <c:scatterChart>
        <c:scatterStyle val="lineMarker"/>
        <c:varyColors val="0"/>
        <c:ser>
          <c:idx val="0"/>
          <c:order val="0"/>
          <c:tx>
            <c:v>CAL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'Front Eficiente Sem Vend Desc'!$I$32:$I$37</c:f>
              <c:numCache>
                <c:formatCode>_-* #.##000000_-;\-* #.##000000_-;_-* "-"??_-;_-@_-</c:formatCode>
                <c:ptCount val="6"/>
                <c:pt idx="0">
                  <c:v>0</c:v>
                </c:pt>
                <c:pt idx="1">
                  <c:v>0.23920070163070084</c:v>
                </c:pt>
                <c:pt idx="2">
                  <c:v>0.25549604853242497</c:v>
                </c:pt>
                <c:pt idx="3">
                  <c:v>0.2991019806119033</c:v>
                </c:pt>
                <c:pt idx="4">
                  <c:v>0.3119632796359697</c:v>
                </c:pt>
                <c:pt idx="5">
                  <c:v>0.34171015216577338</c:v>
                </c:pt>
              </c:numCache>
            </c:numRef>
          </c:xVal>
          <c:yVal>
            <c:numRef>
              <c:f>'Front Eficiente Sem Vend Desc'!$K$32:$K$37</c:f>
              <c:numCache>
                <c:formatCode>_-* #.##000000_-;\-* #.##000000_-;_-* "-"??_-;_-@_-</c:formatCode>
                <c:ptCount val="6"/>
                <c:pt idx="0">
                  <c:v>4.4999999999999998E-2</c:v>
                </c:pt>
                <c:pt idx="1">
                  <c:v>1.0993538428864036</c:v>
                </c:pt>
                <c:pt idx="2">
                  <c:v>1.1711808129156367</c:v>
                </c:pt>
                <c:pt idx="3">
                  <c:v>1.3633879500486348</c:v>
                </c:pt>
                <c:pt idx="4">
                  <c:v>1.4200782522011395</c:v>
                </c:pt>
                <c:pt idx="5">
                  <c:v>1.5511971375214366</c:v>
                </c:pt>
              </c:numCache>
            </c:numRef>
          </c:yVal>
          <c:smooth val="0"/>
        </c:ser>
        <c:ser>
          <c:idx val="1"/>
          <c:order val="1"/>
          <c:tx>
            <c:v>Fronteira Eficiente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diamond"/>
            <c:size val="7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'Front Eficiente Sem Vend Desc'!$I$33:$I$37</c:f>
              <c:numCache>
                <c:formatCode>_-* #.##000000_-;\-* #.##000000_-;_-* "-"??_-;_-@_-</c:formatCode>
                <c:ptCount val="5"/>
                <c:pt idx="0">
                  <c:v>0.23920070163070084</c:v>
                </c:pt>
                <c:pt idx="1">
                  <c:v>0.25549604853242497</c:v>
                </c:pt>
                <c:pt idx="2">
                  <c:v>0.2991019806119033</c:v>
                </c:pt>
                <c:pt idx="3">
                  <c:v>0.3119632796359697</c:v>
                </c:pt>
                <c:pt idx="4">
                  <c:v>0.34171015216577338</c:v>
                </c:pt>
              </c:numCache>
            </c:numRef>
          </c:xVal>
          <c:yVal>
            <c:numRef>
              <c:f>'Front Eficiente Sem Vend Desc'!$C$33:$C$37</c:f>
              <c:numCache>
                <c:formatCode>_-* #.##000000_-;\-* #.##000000_-;_-* "-"??_-;_-@_-</c:formatCode>
                <c:ptCount val="5"/>
                <c:pt idx="0">
                  <c:v>0.75179964622822637</c:v>
                </c:pt>
                <c:pt idx="1">
                  <c:v>1.0517996462282264</c:v>
                </c:pt>
                <c:pt idx="2">
                  <c:v>1.3517996462282265</c:v>
                </c:pt>
                <c:pt idx="3">
                  <c:v>1.4200782522011395</c:v>
                </c:pt>
                <c:pt idx="4">
                  <c:v>1.5004294368742865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754304"/>
        <c:axId val="81754880"/>
      </c:scatterChart>
      <c:valAx>
        <c:axId val="81754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Risco (vol - ao ano)</a:t>
                </a:r>
              </a:p>
            </c:rich>
          </c:tx>
          <c:layout>
            <c:manualLayout>
              <c:xMode val="edge"/>
              <c:yMode val="edge"/>
              <c:x val="0.76348103545880297"/>
              <c:y val="0.86078740157480316"/>
            </c:manualLayout>
          </c:layout>
          <c:overlay val="0"/>
        </c:title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pt-BR"/>
          </a:p>
        </c:txPr>
        <c:crossAx val="81754880"/>
        <c:crosses val="autoZero"/>
        <c:crossBetween val="midCat"/>
      </c:valAx>
      <c:valAx>
        <c:axId val="81754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Retorno (ao ano)</a:t>
                </a:r>
              </a:p>
            </c:rich>
          </c:tx>
          <c:layout>
            <c:manualLayout>
              <c:xMode val="edge"/>
              <c:yMode val="edge"/>
              <c:x val="1.6088486676721969E-2"/>
              <c:y val="3.1303167104111983E-2"/>
            </c:manualLayout>
          </c:layout>
          <c:overlay val="0"/>
        </c:title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pt-BR"/>
          </a:p>
        </c:txPr>
        <c:crossAx val="81754304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331790903815911E-2"/>
          <c:y val="2.3421597728967788E-2"/>
          <c:w val="0.86753270455351961"/>
          <c:h val="0.84610766805588544"/>
        </c:manualLayout>
      </c:layout>
      <c:scatterChart>
        <c:scatterStyle val="lineMarker"/>
        <c:varyColors val="0"/>
        <c:ser>
          <c:idx val="0"/>
          <c:order val="0"/>
          <c:tx>
            <c:v>FE com Venda Descoberto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'Front Eficiente Vend Desc'!$I$33:$I$40</c:f>
              <c:numCache>
                <c:formatCode>_-* #.##000000_-;\-* #.##000000_-;_-* "-"??_-;_-@_-</c:formatCode>
                <c:ptCount val="8"/>
                <c:pt idx="0">
                  <c:v>0.23920070163070084</c:v>
                </c:pt>
                <c:pt idx="1">
                  <c:v>0.25549604853242508</c:v>
                </c:pt>
                <c:pt idx="2">
                  <c:v>0.29910198061190335</c:v>
                </c:pt>
                <c:pt idx="3">
                  <c:v>0.3602336292345012</c:v>
                </c:pt>
                <c:pt idx="4">
                  <c:v>0.3610829767803399</c:v>
                </c:pt>
                <c:pt idx="5">
                  <c:v>0.43723235760802215</c:v>
                </c:pt>
                <c:pt idx="6">
                  <c:v>0.54014546470540026</c:v>
                </c:pt>
                <c:pt idx="7">
                  <c:v>0.59306138982445933</c:v>
                </c:pt>
              </c:numCache>
            </c:numRef>
          </c:xVal>
          <c:yVal>
            <c:numRef>
              <c:f>'Front Eficiente Vend Desc'!$C$33:$C$40</c:f>
              <c:numCache>
                <c:formatCode>_-* #.##000000_-;\-* #.##000000_-;_-* "-"??_-;_-@_-</c:formatCode>
                <c:ptCount val="8"/>
                <c:pt idx="0">
                  <c:v>0.75179964622822637</c:v>
                </c:pt>
                <c:pt idx="1">
                  <c:v>1.0517996462282264</c:v>
                </c:pt>
                <c:pt idx="2">
                  <c:v>1.3517996462282265</c:v>
                </c:pt>
                <c:pt idx="3">
                  <c:v>1.6517996462282265</c:v>
                </c:pt>
                <c:pt idx="4">
                  <c:v>1.6555916163359834</c:v>
                </c:pt>
                <c:pt idx="5">
                  <c:v>1.9517996462282265</c:v>
                </c:pt>
                <c:pt idx="6">
                  <c:v>2.2517996462282266</c:v>
                </c:pt>
                <c:pt idx="7">
                  <c:v>2.3897683331133734</c:v>
                </c:pt>
              </c:numCache>
            </c:numRef>
          </c:yVal>
          <c:smooth val="0"/>
        </c:ser>
        <c:ser>
          <c:idx val="1"/>
          <c:order val="1"/>
          <c:tx>
            <c:v>FE sem Venda Descoberto</c:v>
          </c:tx>
          <c:spPr>
            <a:ln w="28575">
              <a:solidFill>
                <a:schemeClr val="accent5"/>
              </a:solidFill>
            </a:ln>
          </c:spPr>
          <c:marker>
            <c:symbol val="triangle"/>
            <c:size val="7"/>
            <c:spPr>
              <a:solidFill>
                <a:schemeClr val="accent5"/>
              </a:solidFill>
              <a:ln>
                <a:noFill/>
              </a:ln>
            </c:spPr>
          </c:marker>
          <c:xVal>
            <c:numRef>
              <c:f>'Front Eficiente Sem Vend Desc'!$I$33:$I$37</c:f>
              <c:numCache>
                <c:formatCode>_-* #.##000000_-;\-* #.##000000_-;_-* "-"??_-;_-@_-</c:formatCode>
                <c:ptCount val="5"/>
                <c:pt idx="0">
                  <c:v>0.23920070163070084</c:v>
                </c:pt>
                <c:pt idx="1">
                  <c:v>0.25549604853242497</c:v>
                </c:pt>
                <c:pt idx="2">
                  <c:v>0.2991019806119033</c:v>
                </c:pt>
                <c:pt idx="3">
                  <c:v>0.3119632796359697</c:v>
                </c:pt>
                <c:pt idx="4">
                  <c:v>0.34171015216577338</c:v>
                </c:pt>
              </c:numCache>
            </c:numRef>
          </c:xVal>
          <c:yVal>
            <c:numRef>
              <c:f>'Front Eficiente Sem Vend Desc'!$C$33:$C$37</c:f>
              <c:numCache>
                <c:formatCode>_-* #.##000000_-;\-* #.##000000_-;_-* "-"??_-;_-@_-</c:formatCode>
                <c:ptCount val="5"/>
                <c:pt idx="0">
                  <c:v>0.75179964622822637</c:v>
                </c:pt>
                <c:pt idx="1">
                  <c:v>1.0517996462282264</c:v>
                </c:pt>
                <c:pt idx="2">
                  <c:v>1.3517996462282265</c:v>
                </c:pt>
                <c:pt idx="3">
                  <c:v>1.4200782522011395</c:v>
                </c:pt>
                <c:pt idx="4">
                  <c:v>1.5004294368742865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789504"/>
        <c:axId val="81790080"/>
      </c:scatterChart>
      <c:valAx>
        <c:axId val="8178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Risco (vol - ao ano)</a:t>
                </a:r>
              </a:p>
            </c:rich>
          </c:tx>
          <c:layout>
            <c:manualLayout>
              <c:xMode val="edge"/>
              <c:yMode val="edge"/>
              <c:x val="0.85579782455083497"/>
              <c:y val="0.91575719622535579"/>
            </c:manualLayout>
          </c:layout>
          <c:overlay val="0"/>
        </c:title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pt-BR"/>
          </a:p>
        </c:txPr>
        <c:crossAx val="81790080"/>
        <c:crosses val="autoZero"/>
        <c:crossBetween val="midCat"/>
      </c:valAx>
      <c:valAx>
        <c:axId val="81790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Retorno (ao ano)</a:t>
                </a:r>
              </a:p>
            </c:rich>
          </c:tx>
          <c:layout>
            <c:manualLayout>
              <c:xMode val="edge"/>
              <c:yMode val="edge"/>
              <c:x val="1.0523627096516783E-2"/>
              <c:y val="2.2862145088926075E-2"/>
            </c:manualLayout>
          </c:layout>
          <c:overlay val="0"/>
        </c:title>
        <c:numFmt formatCode="0.00%" sourceLinked="0"/>
        <c:majorTickMark val="out"/>
        <c:minorTickMark val="none"/>
        <c:tickLblPos val="nextTo"/>
        <c:crossAx val="81789504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25757840982608465"/>
          <c:y val="0.93354091329646838"/>
          <c:w val="0.48484307676882388"/>
          <c:h val="4.3253761936955272E-2"/>
        </c:manualLayout>
      </c:layout>
      <c:overlay val="0"/>
      <c:txPr>
        <a:bodyPr/>
        <a:lstStyle/>
        <a:p>
          <a:pPr>
            <a:defRPr sz="1200" b="1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361949</xdr:colOff>
      <xdr:row>9</xdr:row>
      <xdr:rowOff>161924</xdr:rowOff>
    </xdr:from>
    <xdr:to>
      <xdr:col>15</xdr:col>
      <xdr:colOff>380999</xdr:colOff>
      <xdr:row>28</xdr:row>
      <xdr:rowOff>95249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361949</xdr:colOff>
      <xdr:row>9</xdr:row>
      <xdr:rowOff>161924</xdr:rowOff>
    </xdr:from>
    <xdr:to>
      <xdr:col>15</xdr:col>
      <xdr:colOff>380999</xdr:colOff>
      <xdr:row>28</xdr:row>
      <xdr:rowOff>95249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6"/>
  <sheetViews>
    <sheetView showGridLines="0" zoomScaleNormal="100" workbookViewId="0">
      <selection activeCell="P29" sqref="P29"/>
    </sheetView>
  </sheetViews>
  <sheetFormatPr defaultRowHeight="15" x14ac:dyDescent="0.25"/>
  <cols>
    <col min="1" max="1" width="10.85546875" bestFit="1" customWidth="1"/>
    <col min="3" max="3" width="17.7109375" bestFit="1" customWidth="1"/>
    <col min="4" max="4" width="16" bestFit="1" customWidth="1"/>
    <col min="5" max="5" width="4" customWidth="1"/>
    <col min="6" max="6" width="10.85546875" bestFit="1" customWidth="1"/>
    <col min="7" max="7" width="10" bestFit="1" customWidth="1"/>
    <col min="8" max="8" width="17.7109375" bestFit="1" customWidth="1"/>
    <col min="9" max="9" width="16" bestFit="1" customWidth="1"/>
    <col min="11" max="11" width="10.85546875" bestFit="1" customWidth="1"/>
    <col min="12" max="12" width="9" bestFit="1" customWidth="1"/>
    <col min="13" max="13" width="17.7109375" bestFit="1" customWidth="1"/>
    <col min="14" max="14" width="16" bestFit="1" customWidth="1"/>
  </cols>
  <sheetData>
    <row r="1" spans="1:14" x14ac:dyDescent="0.25">
      <c r="A1" s="11" t="s">
        <v>8</v>
      </c>
      <c r="B1" s="11" t="s">
        <v>9</v>
      </c>
      <c r="C1" s="11" t="s">
        <v>10</v>
      </c>
      <c r="D1" s="11" t="s">
        <v>11</v>
      </c>
      <c r="F1" s="18" t="s">
        <v>8</v>
      </c>
      <c r="G1" s="18" t="s">
        <v>9</v>
      </c>
      <c r="H1" s="18" t="s">
        <v>10</v>
      </c>
      <c r="I1" s="18" t="s">
        <v>11</v>
      </c>
      <c r="K1" s="18" t="s">
        <v>8</v>
      </c>
      <c r="L1" s="18" t="s">
        <v>9</v>
      </c>
      <c r="M1" s="18" t="s">
        <v>10</v>
      </c>
      <c r="N1" s="18" t="s">
        <v>11</v>
      </c>
    </row>
    <row r="2" spans="1:14" x14ac:dyDescent="0.25">
      <c r="A2" s="13">
        <v>43468</v>
      </c>
      <c r="B2" s="2" t="s">
        <v>2</v>
      </c>
      <c r="C2" s="2">
        <v>24.65</v>
      </c>
      <c r="D2" s="2"/>
      <c r="F2" s="13">
        <v>43468</v>
      </c>
      <c r="G2" s="2" t="s">
        <v>1</v>
      </c>
      <c r="H2" s="2">
        <v>23</v>
      </c>
      <c r="I2" s="2"/>
      <c r="K2" s="13">
        <v>43468</v>
      </c>
      <c r="L2" s="2" t="s">
        <v>0</v>
      </c>
      <c r="M2" s="2">
        <v>21.334700000000002</v>
      </c>
      <c r="N2" s="2"/>
    </row>
    <row r="3" spans="1:14" x14ac:dyDescent="0.25">
      <c r="A3" s="13">
        <v>43469</v>
      </c>
      <c r="B3" s="2" t="s">
        <v>2</v>
      </c>
      <c r="C3" s="2">
        <v>24.719999000000001</v>
      </c>
      <c r="D3" s="2">
        <f>LN(C3/C2)</f>
        <v>2.835691647715851E-3</v>
      </c>
      <c r="F3" s="13">
        <v>43469</v>
      </c>
      <c r="G3" s="2" t="s">
        <v>1</v>
      </c>
      <c r="H3" s="2">
        <v>22.299999</v>
      </c>
      <c r="I3" s="2">
        <f t="shared" ref="I3:I14" si="0">LN(H3/H2)</f>
        <v>-3.0907582306127009E-2</v>
      </c>
      <c r="K3" s="13">
        <v>43469</v>
      </c>
      <c r="L3" s="2" t="s">
        <v>0</v>
      </c>
      <c r="M3" s="2">
        <v>21.252199000000001</v>
      </c>
      <c r="N3" s="2">
        <f t="shared" ref="N3:N66" si="1">LN(M3/M2)</f>
        <v>-3.874482770210208E-3</v>
      </c>
    </row>
    <row r="4" spans="1:14" x14ac:dyDescent="0.25">
      <c r="A4" s="13">
        <v>43472</v>
      </c>
      <c r="B4" s="2" t="s">
        <v>2</v>
      </c>
      <c r="C4" s="2">
        <v>25.110001</v>
      </c>
      <c r="D4" s="2">
        <f t="shared" ref="D4:D67" si="2">LN(C4/C3)</f>
        <v>1.5653620857849028E-2</v>
      </c>
      <c r="F4" s="13">
        <v>43472</v>
      </c>
      <c r="G4" s="2" t="s">
        <v>1</v>
      </c>
      <c r="H4" s="2">
        <v>22.6462</v>
      </c>
      <c r="I4" s="2">
        <f t="shared" si="0"/>
        <v>1.5405433811563101E-2</v>
      </c>
      <c r="K4" s="13">
        <v>43472</v>
      </c>
      <c r="L4" s="2" t="s">
        <v>0</v>
      </c>
      <c r="M4" s="2">
        <v>20.815000999999999</v>
      </c>
      <c r="N4" s="2">
        <f t="shared" si="1"/>
        <v>-2.0786443680222946E-2</v>
      </c>
    </row>
    <row r="5" spans="1:14" x14ac:dyDescent="0.25">
      <c r="A5" s="13">
        <v>43473</v>
      </c>
      <c r="B5" s="2" t="s">
        <v>2</v>
      </c>
      <c r="C5" s="2">
        <v>24.959999</v>
      </c>
      <c r="D5" s="2">
        <f t="shared" si="2"/>
        <v>-5.9917095571403777E-3</v>
      </c>
      <c r="F5" s="13">
        <v>43473</v>
      </c>
      <c r="G5" s="2" t="s">
        <v>1</v>
      </c>
      <c r="H5" s="2">
        <v>22.463799999999999</v>
      </c>
      <c r="I5" s="2">
        <f t="shared" si="0"/>
        <v>-8.086942764721607E-3</v>
      </c>
      <c r="K5" s="13">
        <v>43473</v>
      </c>
      <c r="L5" s="2" t="s">
        <v>0</v>
      </c>
      <c r="M5" s="2">
        <v>20.509701</v>
      </c>
      <c r="N5" s="2">
        <f t="shared" si="1"/>
        <v>-1.4775934965699343E-2</v>
      </c>
    </row>
    <row r="6" spans="1:14" x14ac:dyDescent="0.25">
      <c r="A6" s="13">
        <v>43474</v>
      </c>
      <c r="B6" s="2" t="s">
        <v>2</v>
      </c>
      <c r="C6" s="2">
        <v>25.48</v>
      </c>
      <c r="D6" s="2">
        <f t="shared" si="2"/>
        <v>2.0619327266839002E-2</v>
      </c>
      <c r="F6" s="13">
        <v>43474</v>
      </c>
      <c r="G6" s="2" t="s">
        <v>1</v>
      </c>
      <c r="H6" s="2">
        <v>22.3888</v>
      </c>
      <c r="I6" s="2">
        <f t="shared" si="0"/>
        <v>-3.3442908505524581E-3</v>
      </c>
      <c r="K6" s="13">
        <v>43474</v>
      </c>
      <c r="L6" s="2" t="s">
        <v>0</v>
      </c>
      <c r="M6" s="2">
        <v>20.5427</v>
      </c>
      <c r="N6" s="2">
        <f t="shared" si="1"/>
        <v>1.6076529656471807E-3</v>
      </c>
    </row>
    <row r="7" spans="1:14" x14ac:dyDescent="0.25">
      <c r="A7" s="13">
        <v>43475</v>
      </c>
      <c r="B7" s="2" t="s">
        <v>2</v>
      </c>
      <c r="C7" s="2">
        <v>25.26</v>
      </c>
      <c r="D7" s="2">
        <f t="shared" si="2"/>
        <v>-8.6717137816175478E-3</v>
      </c>
      <c r="F7" s="13">
        <v>43475</v>
      </c>
      <c r="G7" s="2" t="s">
        <v>1</v>
      </c>
      <c r="H7" s="2">
        <v>22.606300000000001</v>
      </c>
      <c r="I7" s="2">
        <f t="shared" si="0"/>
        <v>9.6677946742295094E-3</v>
      </c>
      <c r="K7" s="13">
        <v>43475</v>
      </c>
      <c r="L7" s="2" t="s">
        <v>0</v>
      </c>
      <c r="M7" s="2">
        <v>21.045999999999999</v>
      </c>
      <c r="N7" s="2">
        <f t="shared" si="1"/>
        <v>2.4204871629457773E-2</v>
      </c>
    </row>
    <row r="8" spans="1:14" x14ac:dyDescent="0.25">
      <c r="A8" s="13">
        <v>43476</v>
      </c>
      <c r="B8" s="2" t="s">
        <v>2</v>
      </c>
      <c r="C8" s="2">
        <v>24.99</v>
      </c>
      <c r="D8" s="2">
        <f t="shared" si="2"/>
        <v>-1.0746372075484185E-2</v>
      </c>
      <c r="F8" s="13">
        <v>43476</v>
      </c>
      <c r="G8" s="2" t="s">
        <v>1</v>
      </c>
      <c r="H8" s="2">
        <v>22.200001</v>
      </c>
      <c r="I8" s="2">
        <f t="shared" si="0"/>
        <v>-1.8136294570263636E-2</v>
      </c>
      <c r="K8" s="13">
        <v>43476</v>
      </c>
      <c r="L8" s="2" t="s">
        <v>0</v>
      </c>
      <c r="M8" s="2">
        <v>21.136700000000001</v>
      </c>
      <c r="N8" s="2">
        <f t="shared" si="1"/>
        <v>4.3003477622887074E-3</v>
      </c>
    </row>
    <row r="9" spans="1:14" x14ac:dyDescent="0.25">
      <c r="A9" s="13">
        <v>43479</v>
      </c>
      <c r="B9" s="2" t="s">
        <v>2</v>
      </c>
      <c r="C9" s="2">
        <v>24.85</v>
      </c>
      <c r="D9" s="2">
        <f t="shared" si="2"/>
        <v>-5.6179923042231489E-3</v>
      </c>
      <c r="F9" s="13">
        <v>43479</v>
      </c>
      <c r="G9" s="2" t="s">
        <v>1</v>
      </c>
      <c r="H9" s="2">
        <v>22.375</v>
      </c>
      <c r="I9" s="2">
        <f t="shared" si="0"/>
        <v>7.8519302376412973E-3</v>
      </c>
      <c r="K9" s="13">
        <v>43479</v>
      </c>
      <c r="L9" s="2" t="s">
        <v>0</v>
      </c>
      <c r="M9" s="2">
        <v>21.111999999999998</v>
      </c>
      <c r="N9" s="2">
        <f t="shared" si="1"/>
        <v>-1.1692668798862125E-3</v>
      </c>
    </row>
    <row r="10" spans="1:14" x14ac:dyDescent="0.25">
      <c r="A10" s="13">
        <v>43480</v>
      </c>
      <c r="B10" s="2" t="s">
        <v>2</v>
      </c>
      <c r="C10" s="2">
        <v>24.83</v>
      </c>
      <c r="D10" s="2">
        <f t="shared" si="2"/>
        <v>-8.0515302256258631E-4</v>
      </c>
      <c r="F10" s="13">
        <v>43480</v>
      </c>
      <c r="G10" s="2" t="s">
        <v>1</v>
      </c>
      <c r="H10" s="2">
        <v>22.121300000000002</v>
      </c>
      <c r="I10" s="2">
        <f t="shared" si="0"/>
        <v>-1.1403318890113477E-2</v>
      </c>
      <c r="K10" s="13">
        <v>43480</v>
      </c>
      <c r="L10" s="2" t="s">
        <v>0</v>
      </c>
      <c r="M10" s="2">
        <v>21.037700999999998</v>
      </c>
      <c r="N10" s="2">
        <f t="shared" si="1"/>
        <v>-3.5254853625397977E-3</v>
      </c>
    </row>
    <row r="11" spans="1:14" x14ac:dyDescent="0.25">
      <c r="A11" s="13">
        <v>43481</v>
      </c>
      <c r="B11" s="2" t="s">
        <v>2</v>
      </c>
      <c r="C11" s="2">
        <v>24.82</v>
      </c>
      <c r="D11" s="2">
        <f t="shared" si="2"/>
        <v>-4.0281974361402648E-4</v>
      </c>
      <c r="F11" s="13">
        <v>43481</v>
      </c>
      <c r="G11" s="2" t="s">
        <v>1</v>
      </c>
      <c r="H11" s="2">
        <v>21.875</v>
      </c>
      <c r="I11" s="2">
        <f t="shared" si="0"/>
        <v>-1.1196513027127437E-2</v>
      </c>
      <c r="K11" s="13">
        <v>43481</v>
      </c>
      <c r="L11" s="2" t="s">
        <v>0</v>
      </c>
      <c r="M11" s="2">
        <v>20.872699999999998</v>
      </c>
      <c r="N11" s="2">
        <f t="shared" si="1"/>
        <v>-7.8740288125050684E-3</v>
      </c>
    </row>
    <row r="12" spans="1:14" x14ac:dyDescent="0.25">
      <c r="A12" s="13">
        <v>43482</v>
      </c>
      <c r="B12" s="2" t="s">
        <v>2</v>
      </c>
      <c r="C12" s="2">
        <v>25.16</v>
      </c>
      <c r="D12" s="2">
        <f t="shared" si="2"/>
        <v>1.3605652055778678E-2</v>
      </c>
      <c r="F12" s="13">
        <v>43482</v>
      </c>
      <c r="G12" s="2" t="s">
        <v>1</v>
      </c>
      <c r="H12" s="2">
        <v>21.809999000000001</v>
      </c>
      <c r="I12" s="2">
        <f t="shared" si="0"/>
        <v>-2.9758978806686872E-3</v>
      </c>
      <c r="K12" s="13">
        <v>43482</v>
      </c>
      <c r="L12" s="2" t="s">
        <v>0</v>
      </c>
      <c r="M12" s="2">
        <v>21.821501000000001</v>
      </c>
      <c r="N12" s="2">
        <f t="shared" si="1"/>
        <v>4.4453683113841132E-2</v>
      </c>
    </row>
    <row r="13" spans="1:14" x14ac:dyDescent="0.25">
      <c r="A13" s="13">
        <v>43483</v>
      </c>
      <c r="B13" s="2" t="s">
        <v>2</v>
      </c>
      <c r="C13" s="2">
        <v>25.4</v>
      </c>
      <c r="D13" s="2">
        <f t="shared" si="2"/>
        <v>9.4937421922511433E-3</v>
      </c>
      <c r="F13" s="13">
        <v>43483</v>
      </c>
      <c r="G13" s="2" t="s">
        <v>1</v>
      </c>
      <c r="H13" s="2">
        <v>21.774999999999999</v>
      </c>
      <c r="I13" s="2">
        <f t="shared" si="0"/>
        <v>-1.6060116244430052E-3</v>
      </c>
      <c r="K13" s="13">
        <v>43483</v>
      </c>
      <c r="L13" s="2" t="s">
        <v>0</v>
      </c>
      <c r="M13" s="2">
        <v>22.044201000000001</v>
      </c>
      <c r="N13" s="2">
        <f t="shared" si="1"/>
        <v>1.0153805966981512E-2</v>
      </c>
    </row>
    <row r="14" spans="1:14" x14ac:dyDescent="0.25">
      <c r="A14" s="13">
        <v>43486</v>
      </c>
      <c r="B14" s="2" t="s">
        <v>2</v>
      </c>
      <c r="C14" s="2">
        <v>25.530000999999999</v>
      </c>
      <c r="D14" s="2">
        <f t="shared" si="2"/>
        <v>5.1050963985052721E-3</v>
      </c>
      <c r="F14" s="13">
        <v>43486</v>
      </c>
      <c r="G14" s="2" t="s">
        <v>1</v>
      </c>
      <c r="H14" s="2">
        <v>20.875</v>
      </c>
      <c r="I14" s="2">
        <f t="shared" si="0"/>
        <v>-4.221025200164729E-2</v>
      </c>
      <c r="K14" s="13">
        <v>43486</v>
      </c>
      <c r="L14" s="2" t="s">
        <v>0</v>
      </c>
      <c r="M14" s="2">
        <v>21.978200999999999</v>
      </c>
      <c r="N14" s="2">
        <f t="shared" si="1"/>
        <v>-2.9984756147428287E-3</v>
      </c>
    </row>
    <row r="15" spans="1:14" x14ac:dyDescent="0.25">
      <c r="A15" s="13">
        <v>43487</v>
      </c>
      <c r="B15" s="2" t="s">
        <v>2</v>
      </c>
      <c r="C15" s="2">
        <v>25.129999000000002</v>
      </c>
      <c r="D15" s="2">
        <f t="shared" si="2"/>
        <v>-1.5791958660571995E-2</v>
      </c>
      <c r="F15" s="13">
        <v>43487</v>
      </c>
      <c r="G15" s="2" t="s">
        <v>1</v>
      </c>
      <c r="H15" s="2">
        <v>20.2563</v>
      </c>
      <c r="I15" s="2">
        <f t="shared" ref="I15:I78" si="3">LN(H15/H14)</f>
        <v>-3.0086414458286501E-2</v>
      </c>
      <c r="K15" s="13">
        <v>43487</v>
      </c>
      <c r="L15" s="2" t="s">
        <v>0</v>
      </c>
      <c r="M15" s="2">
        <v>21.697700999999999</v>
      </c>
      <c r="N15" s="2">
        <f t="shared" si="1"/>
        <v>-1.2844788258641127E-2</v>
      </c>
    </row>
    <row r="16" spans="1:14" x14ac:dyDescent="0.25">
      <c r="A16" s="13">
        <v>43488</v>
      </c>
      <c r="B16" s="2" t="s">
        <v>2</v>
      </c>
      <c r="C16" s="2">
        <v>25.43</v>
      </c>
      <c r="D16" s="2">
        <f t="shared" si="2"/>
        <v>1.1867267671604283E-2</v>
      </c>
      <c r="F16" s="13">
        <v>43488</v>
      </c>
      <c r="G16" s="2" t="s">
        <v>1</v>
      </c>
      <c r="H16" s="2">
        <v>21.200001</v>
      </c>
      <c r="I16" s="2">
        <f t="shared" si="3"/>
        <v>4.5535372569144271E-2</v>
      </c>
      <c r="K16" s="13">
        <v>43488</v>
      </c>
      <c r="L16" s="2" t="s">
        <v>0</v>
      </c>
      <c r="M16" s="2">
        <v>22.242201000000001</v>
      </c>
      <c r="N16" s="2">
        <f t="shared" si="1"/>
        <v>2.4785120079508675E-2</v>
      </c>
    </row>
    <row r="17" spans="1:14" x14ac:dyDescent="0.25">
      <c r="A17" s="13">
        <v>43489</v>
      </c>
      <c r="B17" s="2" t="s">
        <v>2</v>
      </c>
      <c r="C17" s="2">
        <v>25.540001</v>
      </c>
      <c r="D17" s="2">
        <f t="shared" si="2"/>
        <v>4.3163103246320568E-3</v>
      </c>
      <c r="F17" s="13">
        <v>43489</v>
      </c>
      <c r="G17" s="2" t="s">
        <v>1</v>
      </c>
      <c r="H17" s="2">
        <v>20.934999000000001</v>
      </c>
      <c r="I17" s="2">
        <f t="shared" si="3"/>
        <v>-1.2578877143568928E-2</v>
      </c>
      <c r="K17" s="13">
        <v>43489</v>
      </c>
      <c r="L17" s="2" t="s">
        <v>0</v>
      </c>
      <c r="M17" s="2">
        <v>22.935199999999998</v>
      </c>
      <c r="N17" s="2">
        <f t="shared" si="1"/>
        <v>3.0681417994678332E-2</v>
      </c>
    </row>
    <row r="18" spans="1:14" x14ac:dyDescent="0.25">
      <c r="A18" s="13">
        <v>43493</v>
      </c>
      <c r="B18" s="2" t="s">
        <v>2</v>
      </c>
      <c r="C18" s="2">
        <v>24.77</v>
      </c>
      <c r="D18" s="2">
        <f t="shared" si="2"/>
        <v>-3.0612646257392122E-2</v>
      </c>
      <c r="F18" s="13">
        <v>43493</v>
      </c>
      <c r="G18" s="2" t="s">
        <v>1</v>
      </c>
      <c r="H18" s="2">
        <v>20.922501</v>
      </c>
      <c r="I18" s="2">
        <f t="shared" si="3"/>
        <v>-5.9716898388159254E-4</v>
      </c>
      <c r="K18" s="13">
        <v>43493</v>
      </c>
      <c r="L18" s="2" t="s">
        <v>0</v>
      </c>
      <c r="M18" s="2">
        <v>22.935199999999998</v>
      </c>
      <c r="N18" s="2">
        <f t="shared" si="1"/>
        <v>0</v>
      </c>
    </row>
    <row r="19" spans="1:14" x14ac:dyDescent="0.25">
      <c r="A19" s="13">
        <v>43494</v>
      </c>
      <c r="B19" s="2" t="s">
        <v>2</v>
      </c>
      <c r="C19" s="2">
        <v>25.370000999999998</v>
      </c>
      <c r="D19" s="2">
        <f t="shared" si="2"/>
        <v>2.3934169526555363E-2</v>
      </c>
      <c r="F19" s="13">
        <v>43494</v>
      </c>
      <c r="G19" s="2" t="s">
        <v>1</v>
      </c>
      <c r="H19" s="2">
        <v>22.262501</v>
      </c>
      <c r="I19" s="2">
        <f t="shared" si="3"/>
        <v>6.2078510814037577E-2</v>
      </c>
      <c r="K19" s="13">
        <v>43494</v>
      </c>
      <c r="L19" s="2" t="s">
        <v>0</v>
      </c>
      <c r="M19" s="2">
        <v>22.654699000000001</v>
      </c>
      <c r="N19" s="2">
        <f t="shared" si="1"/>
        <v>-1.2305556527041073E-2</v>
      </c>
    </row>
    <row r="20" spans="1:14" x14ac:dyDescent="0.25">
      <c r="A20" s="13">
        <v>43495</v>
      </c>
      <c r="B20" s="2" t="s">
        <v>2</v>
      </c>
      <c r="C20" s="2">
        <v>25.620000999999998</v>
      </c>
      <c r="D20" s="2">
        <f t="shared" si="2"/>
        <v>9.8059224727700886E-3</v>
      </c>
      <c r="F20" s="13">
        <v>43495</v>
      </c>
      <c r="G20" s="2" t="s">
        <v>1</v>
      </c>
      <c r="H20" s="2">
        <v>22.018699999999999</v>
      </c>
      <c r="I20" s="2">
        <f t="shared" si="3"/>
        <v>-1.1011601221470414E-2</v>
      </c>
      <c r="K20" s="13">
        <v>43495</v>
      </c>
      <c r="L20" s="2" t="s">
        <v>0</v>
      </c>
      <c r="M20" s="2">
        <v>22.745501000000001</v>
      </c>
      <c r="N20" s="2">
        <f t="shared" si="1"/>
        <v>4.0000758178990823E-3</v>
      </c>
    </row>
    <row r="21" spans="1:14" x14ac:dyDescent="0.25">
      <c r="A21" s="13">
        <v>43496</v>
      </c>
      <c r="B21" s="2" t="s">
        <v>2</v>
      </c>
      <c r="C21" s="2">
        <v>25.58</v>
      </c>
      <c r="D21" s="2">
        <f t="shared" si="2"/>
        <v>-1.5625393498970364E-3</v>
      </c>
      <c r="F21" s="13">
        <v>43496</v>
      </c>
      <c r="G21" s="2" t="s">
        <v>1</v>
      </c>
      <c r="H21" s="2">
        <v>22.383800999999998</v>
      </c>
      <c r="I21" s="2">
        <f t="shared" si="3"/>
        <v>1.6445435291942308E-2</v>
      </c>
      <c r="K21" s="13">
        <v>43496</v>
      </c>
      <c r="L21" s="2" t="s">
        <v>0</v>
      </c>
      <c r="M21" s="2">
        <v>22.8445</v>
      </c>
      <c r="N21" s="2">
        <f t="shared" si="1"/>
        <v>4.3430205499867015E-3</v>
      </c>
    </row>
    <row r="22" spans="1:14" x14ac:dyDescent="0.25">
      <c r="A22" s="13">
        <v>43497</v>
      </c>
      <c r="B22" s="2" t="s">
        <v>2</v>
      </c>
      <c r="C22" s="2">
        <v>25.799999</v>
      </c>
      <c r="D22" s="2">
        <f t="shared" si="2"/>
        <v>8.5636570171845061E-3</v>
      </c>
      <c r="F22" s="13">
        <v>43497</v>
      </c>
      <c r="G22" s="2" t="s">
        <v>1</v>
      </c>
      <c r="H22" s="2">
        <v>22.35</v>
      </c>
      <c r="I22" s="2">
        <f t="shared" si="3"/>
        <v>-1.5112065452580943E-3</v>
      </c>
      <c r="K22" s="13">
        <v>43497</v>
      </c>
      <c r="L22" s="2" t="s">
        <v>0</v>
      </c>
      <c r="M22" s="2">
        <v>22.9848</v>
      </c>
      <c r="N22" s="2">
        <f t="shared" si="1"/>
        <v>6.122739744933897E-3</v>
      </c>
    </row>
    <row r="23" spans="1:14" x14ac:dyDescent="0.25">
      <c r="A23" s="13">
        <v>43500</v>
      </c>
      <c r="B23" s="2" t="s">
        <v>2</v>
      </c>
      <c r="C23" s="2">
        <v>26.030000999999999</v>
      </c>
      <c r="D23" s="2">
        <f t="shared" si="2"/>
        <v>8.8753042558030182E-3</v>
      </c>
      <c r="F23" s="13">
        <v>43500</v>
      </c>
      <c r="G23" s="2" t="s">
        <v>1</v>
      </c>
      <c r="H23" s="2">
        <v>22.133800999999998</v>
      </c>
      <c r="I23" s="2">
        <f t="shared" si="3"/>
        <v>-9.7204239504522869E-3</v>
      </c>
      <c r="K23" s="13">
        <v>43500</v>
      </c>
      <c r="L23" s="2" t="s">
        <v>0</v>
      </c>
      <c r="M23" s="2">
        <v>23.100300000000001</v>
      </c>
      <c r="N23" s="2">
        <f t="shared" si="1"/>
        <v>5.0124765630221576E-3</v>
      </c>
    </row>
    <row r="24" spans="1:14" x14ac:dyDescent="0.25">
      <c r="A24" s="13">
        <v>43501</v>
      </c>
      <c r="B24" s="2" t="s">
        <v>2</v>
      </c>
      <c r="C24" s="2">
        <v>26.08</v>
      </c>
      <c r="D24" s="2">
        <f t="shared" si="2"/>
        <v>1.9189796347679866E-3</v>
      </c>
      <c r="F24" s="13">
        <v>43501</v>
      </c>
      <c r="G24" s="2" t="s">
        <v>1</v>
      </c>
      <c r="H24" s="2">
        <v>21.9375</v>
      </c>
      <c r="I24" s="2">
        <f t="shared" si="3"/>
        <v>-8.9083958830410218E-3</v>
      </c>
      <c r="K24" s="13">
        <v>43501</v>
      </c>
      <c r="L24" s="2" t="s">
        <v>0</v>
      </c>
      <c r="M24" s="2">
        <v>23.3643</v>
      </c>
      <c r="N24" s="2">
        <f t="shared" si="1"/>
        <v>1.136361190630069E-2</v>
      </c>
    </row>
    <row r="25" spans="1:14" x14ac:dyDescent="0.25">
      <c r="A25" s="13">
        <v>43502</v>
      </c>
      <c r="B25" s="2" t="s">
        <v>2</v>
      </c>
      <c r="C25" s="2">
        <v>25.49</v>
      </c>
      <c r="D25" s="2">
        <f t="shared" si="2"/>
        <v>-2.2882518670428138E-2</v>
      </c>
      <c r="F25" s="13">
        <v>43502</v>
      </c>
      <c r="G25" s="2" t="s">
        <v>1</v>
      </c>
      <c r="H25" s="2">
        <v>21.212499999999999</v>
      </c>
      <c r="I25" s="2">
        <f t="shared" si="3"/>
        <v>-3.3606870665739898E-2</v>
      </c>
      <c r="K25" s="13">
        <v>43502</v>
      </c>
      <c r="L25" s="2" t="s">
        <v>0</v>
      </c>
      <c r="M25" s="2">
        <v>22.976500000000001</v>
      </c>
      <c r="N25" s="2">
        <f t="shared" si="1"/>
        <v>-1.6737261895236513E-2</v>
      </c>
    </row>
    <row r="26" spans="1:14" x14ac:dyDescent="0.25">
      <c r="A26" s="13">
        <v>43503</v>
      </c>
      <c r="B26" s="2" t="s">
        <v>2</v>
      </c>
      <c r="C26" s="2">
        <v>25.09</v>
      </c>
      <c r="D26" s="2">
        <f t="shared" si="2"/>
        <v>-1.5816858009693065E-2</v>
      </c>
      <c r="F26" s="13">
        <v>43503</v>
      </c>
      <c r="G26" s="2" t="s">
        <v>1</v>
      </c>
      <c r="H26" s="2">
        <v>20.85</v>
      </c>
      <c r="I26" s="2">
        <f t="shared" si="3"/>
        <v>-1.7236682315534064E-2</v>
      </c>
      <c r="K26" s="13">
        <v>43503</v>
      </c>
      <c r="L26" s="2" t="s">
        <v>0</v>
      </c>
      <c r="M26" s="2">
        <v>22.374200999999999</v>
      </c>
      <c r="N26" s="2">
        <f t="shared" si="1"/>
        <v>-2.656340044135545E-2</v>
      </c>
    </row>
    <row r="27" spans="1:14" x14ac:dyDescent="0.25">
      <c r="A27" s="13">
        <v>43504</v>
      </c>
      <c r="B27" s="2" t="s">
        <v>2</v>
      </c>
      <c r="C27" s="2">
        <v>25.129999000000002</v>
      </c>
      <c r="D27" s="2">
        <f t="shared" si="2"/>
        <v>1.5929513840930911E-3</v>
      </c>
      <c r="F27" s="13">
        <v>43504</v>
      </c>
      <c r="G27" s="2" t="s">
        <v>1</v>
      </c>
      <c r="H27" s="2">
        <v>21.25</v>
      </c>
      <c r="I27" s="2">
        <f t="shared" si="3"/>
        <v>1.9002947125615264E-2</v>
      </c>
      <c r="K27" s="13">
        <v>43504</v>
      </c>
      <c r="L27" s="2" t="s">
        <v>0</v>
      </c>
      <c r="M27" s="2">
        <v>22.291699999999999</v>
      </c>
      <c r="N27" s="2">
        <f t="shared" si="1"/>
        <v>-3.6941421520673961E-3</v>
      </c>
    </row>
    <row r="28" spans="1:14" x14ac:dyDescent="0.25">
      <c r="A28" s="13">
        <v>43507</v>
      </c>
      <c r="B28" s="2" t="s">
        <v>2</v>
      </c>
      <c r="C28" s="2">
        <v>24.84</v>
      </c>
      <c r="D28" s="2">
        <f t="shared" si="2"/>
        <v>-1.1607054697146053E-2</v>
      </c>
      <c r="F28" s="13">
        <v>43507</v>
      </c>
      <c r="G28" s="2" t="s">
        <v>1</v>
      </c>
      <c r="H28" s="2">
        <v>20.6663</v>
      </c>
      <c r="I28" s="2">
        <f t="shared" si="3"/>
        <v>-2.7852541086317878E-2</v>
      </c>
      <c r="K28" s="13">
        <v>43507</v>
      </c>
      <c r="L28" s="2" t="s">
        <v>0</v>
      </c>
      <c r="M28" s="2">
        <v>22.893999000000001</v>
      </c>
      <c r="N28" s="2">
        <f t="shared" si="1"/>
        <v>2.6660411942671387E-2</v>
      </c>
    </row>
    <row r="29" spans="1:14" x14ac:dyDescent="0.25">
      <c r="A29" s="13">
        <v>43508</v>
      </c>
      <c r="B29" s="2" t="s">
        <v>2</v>
      </c>
      <c r="C29" s="2">
        <v>25.719999000000001</v>
      </c>
      <c r="D29" s="2">
        <f t="shared" si="2"/>
        <v>3.481360342389115E-2</v>
      </c>
      <c r="F29" s="13">
        <v>43508</v>
      </c>
      <c r="G29" s="2" t="s">
        <v>1</v>
      </c>
      <c r="H29" s="2">
        <v>20.6</v>
      </c>
      <c r="I29" s="2">
        <f t="shared" si="3"/>
        <v>-3.2132784885725661E-3</v>
      </c>
      <c r="K29" s="13">
        <v>43508</v>
      </c>
      <c r="L29" s="2" t="s">
        <v>0</v>
      </c>
      <c r="M29" s="2">
        <v>22.563998999999999</v>
      </c>
      <c r="N29" s="2">
        <f t="shared" si="1"/>
        <v>-1.4519152257371642E-2</v>
      </c>
    </row>
    <row r="30" spans="1:14" x14ac:dyDescent="0.25">
      <c r="A30" s="13">
        <v>43509</v>
      </c>
      <c r="B30" s="2" t="s">
        <v>2</v>
      </c>
      <c r="C30" s="2">
        <v>26.049999</v>
      </c>
      <c r="D30" s="2">
        <f t="shared" si="2"/>
        <v>1.2748869322490138E-2</v>
      </c>
      <c r="F30" s="13">
        <v>43509</v>
      </c>
      <c r="G30" s="2" t="s">
        <v>1</v>
      </c>
      <c r="H30" s="2">
        <v>20.162500000000001</v>
      </c>
      <c r="I30" s="2">
        <f t="shared" si="3"/>
        <v>-2.1466632344208165E-2</v>
      </c>
      <c r="K30" s="13">
        <v>43509</v>
      </c>
      <c r="L30" s="2" t="s">
        <v>0</v>
      </c>
      <c r="M30" s="2">
        <v>22.275200000000002</v>
      </c>
      <c r="N30" s="2">
        <f t="shared" si="1"/>
        <v>-1.2881719567135005E-2</v>
      </c>
    </row>
    <row r="31" spans="1:14" x14ac:dyDescent="0.25">
      <c r="A31" s="13">
        <v>43510</v>
      </c>
      <c r="B31" s="2" t="s">
        <v>2</v>
      </c>
      <c r="C31" s="2">
        <v>26.950001</v>
      </c>
      <c r="D31" s="2">
        <f t="shared" si="2"/>
        <v>3.3965604649097543E-2</v>
      </c>
      <c r="F31" s="13">
        <v>43510</v>
      </c>
      <c r="G31" s="2" t="s">
        <v>1</v>
      </c>
      <c r="H31" s="2">
        <v>21.336300000000001</v>
      </c>
      <c r="I31" s="2">
        <f t="shared" si="3"/>
        <v>5.6585404071941778E-2</v>
      </c>
      <c r="K31" s="13">
        <v>43510</v>
      </c>
      <c r="L31" s="2" t="s">
        <v>0</v>
      </c>
      <c r="M31" s="2">
        <v>22.258699</v>
      </c>
      <c r="N31" s="2">
        <f t="shared" si="1"/>
        <v>-7.4105349523258149E-4</v>
      </c>
    </row>
    <row r="32" spans="1:14" x14ac:dyDescent="0.25">
      <c r="A32" s="13">
        <v>43511</v>
      </c>
      <c r="B32" s="2" t="s">
        <v>2</v>
      </c>
      <c r="C32" s="2">
        <v>26.84</v>
      </c>
      <c r="D32" s="2">
        <f t="shared" si="2"/>
        <v>-4.0900223572758508E-3</v>
      </c>
      <c r="F32" s="13">
        <v>43511</v>
      </c>
      <c r="G32" s="2" t="s">
        <v>1</v>
      </c>
      <c r="H32" s="2">
        <v>20.496300000000002</v>
      </c>
      <c r="I32" s="2">
        <f t="shared" si="3"/>
        <v>-4.0165465473668518E-2</v>
      </c>
      <c r="K32" s="13">
        <v>43511</v>
      </c>
      <c r="L32" s="2" t="s">
        <v>0</v>
      </c>
      <c r="M32" s="2">
        <v>21.714199000000001</v>
      </c>
      <c r="N32" s="2">
        <f t="shared" si="1"/>
        <v>-2.4766520135040947E-2</v>
      </c>
    </row>
    <row r="33" spans="1:14" x14ac:dyDescent="0.25">
      <c r="A33" s="13">
        <v>43514</v>
      </c>
      <c r="B33" s="2" t="s">
        <v>2</v>
      </c>
      <c r="C33" s="2">
        <v>26.76</v>
      </c>
      <c r="D33" s="2">
        <f t="shared" si="2"/>
        <v>-2.9850768434532852E-3</v>
      </c>
      <c r="F33" s="13">
        <v>43514</v>
      </c>
      <c r="G33" s="2" t="s">
        <v>1</v>
      </c>
      <c r="H33" s="2">
        <v>21.067499000000002</v>
      </c>
      <c r="I33" s="2">
        <f t="shared" si="3"/>
        <v>2.7487139148292875E-2</v>
      </c>
      <c r="K33" s="13">
        <v>43514</v>
      </c>
      <c r="L33" s="2" t="s">
        <v>0</v>
      </c>
      <c r="M33" s="2">
        <v>21.846201000000001</v>
      </c>
      <c r="N33" s="2">
        <f t="shared" si="1"/>
        <v>6.0606607861072529E-3</v>
      </c>
    </row>
    <row r="34" spans="1:14" x14ac:dyDescent="0.25">
      <c r="A34" s="13">
        <v>43515</v>
      </c>
      <c r="B34" s="2" t="s">
        <v>2</v>
      </c>
      <c r="C34" s="2">
        <v>27.379999000000002</v>
      </c>
      <c r="D34" s="2">
        <f t="shared" si="2"/>
        <v>2.2904548077264896E-2</v>
      </c>
      <c r="F34" s="13">
        <v>43515</v>
      </c>
      <c r="G34" s="2" t="s">
        <v>1</v>
      </c>
      <c r="H34" s="2">
        <v>21.2075</v>
      </c>
      <c r="I34" s="2">
        <f t="shared" si="3"/>
        <v>6.6233715018592237E-3</v>
      </c>
      <c r="K34" s="13">
        <v>43515</v>
      </c>
      <c r="L34" s="2" t="s">
        <v>0</v>
      </c>
      <c r="M34" s="2">
        <v>21.5245</v>
      </c>
      <c r="N34" s="2">
        <f t="shared" si="1"/>
        <v>-1.483521790775902E-2</v>
      </c>
    </row>
    <row r="35" spans="1:14" x14ac:dyDescent="0.25">
      <c r="A35" s="13">
        <v>43516</v>
      </c>
      <c r="B35" s="2" t="s">
        <v>2</v>
      </c>
      <c r="C35" s="2">
        <v>27.040001</v>
      </c>
      <c r="D35" s="2">
        <f t="shared" si="2"/>
        <v>-1.2495495180281511E-2</v>
      </c>
      <c r="F35" s="13">
        <v>43516</v>
      </c>
      <c r="G35" s="2" t="s">
        <v>1</v>
      </c>
      <c r="H35" s="2">
        <v>20.3125</v>
      </c>
      <c r="I35" s="2">
        <f t="shared" si="3"/>
        <v>-4.3118432609796531E-2</v>
      </c>
      <c r="K35" s="13">
        <v>43516</v>
      </c>
      <c r="L35" s="2" t="s">
        <v>0</v>
      </c>
      <c r="M35" s="2">
        <v>21.450199000000001</v>
      </c>
      <c r="N35" s="2">
        <f t="shared" si="1"/>
        <v>-3.4578985200162987E-3</v>
      </c>
    </row>
    <row r="36" spans="1:14" x14ac:dyDescent="0.25">
      <c r="A36" s="13">
        <v>43517</v>
      </c>
      <c r="B36" s="2" t="s">
        <v>2</v>
      </c>
      <c r="C36" s="2">
        <v>27.4</v>
      </c>
      <c r="D36" s="2">
        <f t="shared" si="2"/>
        <v>1.3225725237013312E-2</v>
      </c>
      <c r="F36" s="13">
        <v>43517</v>
      </c>
      <c r="G36" s="2" t="s">
        <v>1</v>
      </c>
      <c r="H36" s="2">
        <v>20.137501</v>
      </c>
      <c r="I36" s="2">
        <f t="shared" si="3"/>
        <v>-8.6526619282675261E-3</v>
      </c>
      <c r="K36" s="13">
        <v>43517</v>
      </c>
      <c r="L36" s="2" t="s">
        <v>0</v>
      </c>
      <c r="M36" s="2">
        <v>21.475000000000001</v>
      </c>
      <c r="N36" s="2">
        <f t="shared" si="1"/>
        <v>1.155545150050425E-3</v>
      </c>
    </row>
    <row r="37" spans="1:14" x14ac:dyDescent="0.25">
      <c r="A37" s="13">
        <v>43518</v>
      </c>
      <c r="B37" s="2" t="s">
        <v>2</v>
      </c>
      <c r="C37" s="2">
        <v>27.129999000000002</v>
      </c>
      <c r="D37" s="2">
        <f t="shared" si="2"/>
        <v>-9.9029235827498494E-3</v>
      </c>
      <c r="F37" s="13">
        <v>43518</v>
      </c>
      <c r="G37" s="2" t="s">
        <v>1</v>
      </c>
      <c r="H37" s="2">
        <v>22.237499</v>
      </c>
      <c r="I37" s="2">
        <f t="shared" si="3"/>
        <v>9.9196209861180079E-2</v>
      </c>
      <c r="K37" s="13">
        <v>43518</v>
      </c>
      <c r="L37" s="2" t="s">
        <v>0</v>
      </c>
      <c r="M37" s="2">
        <v>21.598700000000001</v>
      </c>
      <c r="N37" s="2">
        <f t="shared" si="1"/>
        <v>5.743659823414001E-3</v>
      </c>
    </row>
    <row r="38" spans="1:14" x14ac:dyDescent="0.25">
      <c r="A38" s="13">
        <v>43521</v>
      </c>
      <c r="B38" s="2" t="s">
        <v>2</v>
      </c>
      <c r="C38" s="2">
        <v>26.700001</v>
      </c>
      <c r="D38" s="2">
        <f t="shared" si="2"/>
        <v>-1.5976486951888035E-2</v>
      </c>
      <c r="F38" s="13">
        <v>43521</v>
      </c>
      <c r="G38" s="2" t="s">
        <v>1</v>
      </c>
      <c r="H38" s="2">
        <v>21.712499999999999</v>
      </c>
      <c r="I38" s="2">
        <f t="shared" si="3"/>
        <v>-2.3891876455645462E-2</v>
      </c>
      <c r="K38" s="13">
        <v>43521</v>
      </c>
      <c r="L38" s="2" t="s">
        <v>0</v>
      </c>
      <c r="M38" s="2">
        <v>21.433700999999999</v>
      </c>
      <c r="N38" s="2">
        <f t="shared" si="1"/>
        <v>-7.6686312996114671E-3</v>
      </c>
    </row>
    <row r="39" spans="1:14" x14ac:dyDescent="0.25">
      <c r="A39" s="13">
        <v>43522</v>
      </c>
      <c r="B39" s="2" t="s">
        <v>2</v>
      </c>
      <c r="C39" s="2">
        <v>26.58</v>
      </c>
      <c r="D39" s="2">
        <f t="shared" si="2"/>
        <v>-4.5045495742874675E-3</v>
      </c>
      <c r="F39" s="13">
        <v>43522</v>
      </c>
      <c r="G39" s="2" t="s">
        <v>1</v>
      </c>
      <c r="H39" s="2">
        <v>22.3125</v>
      </c>
      <c r="I39" s="2">
        <f t="shared" si="3"/>
        <v>2.7258927972634683E-2</v>
      </c>
      <c r="K39" s="13">
        <v>43522</v>
      </c>
      <c r="L39" s="2" t="s">
        <v>0</v>
      </c>
      <c r="M39" s="2">
        <v>21.367701</v>
      </c>
      <c r="N39" s="2">
        <f t="shared" si="1"/>
        <v>-3.0840135709227293E-3</v>
      </c>
    </row>
    <row r="40" spans="1:14" x14ac:dyDescent="0.25">
      <c r="A40" s="13">
        <v>43523</v>
      </c>
      <c r="B40" s="2" t="s">
        <v>2</v>
      </c>
      <c r="C40" s="2">
        <v>27.08</v>
      </c>
      <c r="D40" s="2">
        <f t="shared" si="2"/>
        <v>1.8636394758974915E-2</v>
      </c>
      <c r="F40" s="13">
        <v>43523</v>
      </c>
      <c r="G40" s="2" t="s">
        <v>1</v>
      </c>
      <c r="H40" s="2">
        <v>22</v>
      </c>
      <c r="I40" s="2">
        <f t="shared" si="3"/>
        <v>-1.4104606181541935E-2</v>
      </c>
      <c r="K40" s="13">
        <v>43523</v>
      </c>
      <c r="L40" s="2" t="s">
        <v>0</v>
      </c>
      <c r="M40" s="2">
        <v>22.003</v>
      </c>
      <c r="N40" s="2">
        <f t="shared" si="1"/>
        <v>2.9298324874804861E-2</v>
      </c>
    </row>
    <row r="41" spans="1:14" x14ac:dyDescent="0.25">
      <c r="A41" s="13">
        <v>43524</v>
      </c>
      <c r="B41" s="2" t="s">
        <v>2</v>
      </c>
      <c r="C41" s="2">
        <v>27.059999000000001</v>
      </c>
      <c r="D41" s="2">
        <f t="shared" si="2"/>
        <v>-7.3886225634787854E-4</v>
      </c>
      <c r="F41" s="13">
        <v>43524</v>
      </c>
      <c r="G41" s="2" t="s">
        <v>1</v>
      </c>
      <c r="H41" s="2">
        <v>21.682500999999998</v>
      </c>
      <c r="I41" s="2">
        <f t="shared" si="3"/>
        <v>-1.4536923661700261E-2</v>
      </c>
      <c r="K41" s="13">
        <v>43524</v>
      </c>
      <c r="L41" s="2" t="s">
        <v>0</v>
      </c>
      <c r="M41" s="2">
        <v>22.003</v>
      </c>
      <c r="N41" s="2">
        <f t="shared" si="1"/>
        <v>0</v>
      </c>
    </row>
    <row r="42" spans="1:14" x14ac:dyDescent="0.25">
      <c r="A42" s="13">
        <v>43525</v>
      </c>
      <c r="B42" s="2" t="s">
        <v>2</v>
      </c>
      <c r="C42" s="2">
        <v>26.700001</v>
      </c>
      <c r="D42" s="2">
        <f t="shared" si="2"/>
        <v>-1.3392982928339715E-2</v>
      </c>
      <c r="F42" s="13">
        <v>43525</v>
      </c>
      <c r="G42" s="2" t="s">
        <v>1</v>
      </c>
      <c r="H42" s="2">
        <v>21.9025</v>
      </c>
      <c r="I42" s="2">
        <f t="shared" si="3"/>
        <v>1.0095255861766196E-2</v>
      </c>
      <c r="K42" s="13">
        <v>43525</v>
      </c>
      <c r="L42" s="2" t="s">
        <v>0</v>
      </c>
      <c r="M42" s="2">
        <v>21.846201000000001</v>
      </c>
      <c r="N42" s="2">
        <f t="shared" si="1"/>
        <v>-7.1517685499598938E-3</v>
      </c>
    </row>
    <row r="43" spans="1:14" x14ac:dyDescent="0.25">
      <c r="A43" s="13">
        <v>43532</v>
      </c>
      <c r="B43" s="2" t="s">
        <v>2</v>
      </c>
      <c r="C43" s="2">
        <v>26.67</v>
      </c>
      <c r="D43" s="2">
        <f t="shared" si="2"/>
        <v>-1.1242646654636933E-3</v>
      </c>
      <c r="F43" s="13">
        <v>43532</v>
      </c>
      <c r="G43" s="2" t="s">
        <v>1</v>
      </c>
      <c r="H43" s="2">
        <v>22.602501</v>
      </c>
      <c r="I43" s="2">
        <f t="shared" si="3"/>
        <v>3.1459778313895168E-2</v>
      </c>
      <c r="K43" s="13">
        <v>43532</v>
      </c>
      <c r="L43" s="2" t="s">
        <v>0</v>
      </c>
      <c r="M43" s="2">
        <v>22.440200999999998</v>
      </c>
      <c r="N43" s="2">
        <f t="shared" si="1"/>
        <v>2.6826998685587179E-2</v>
      </c>
    </row>
    <row r="44" spans="1:14" x14ac:dyDescent="0.25">
      <c r="A44" s="13">
        <v>43535</v>
      </c>
      <c r="B44" s="2" t="s">
        <v>2</v>
      </c>
      <c r="C44" s="2">
        <v>27.75</v>
      </c>
      <c r="D44" s="2">
        <f t="shared" si="2"/>
        <v>3.9696501998520518E-2</v>
      </c>
      <c r="F44" s="13">
        <v>43535</v>
      </c>
      <c r="G44" s="2" t="s">
        <v>1</v>
      </c>
      <c r="H44" s="2">
        <v>22.821300999999998</v>
      </c>
      <c r="I44" s="2">
        <f t="shared" si="3"/>
        <v>9.6337903300791703E-3</v>
      </c>
      <c r="K44" s="13">
        <v>43535</v>
      </c>
      <c r="L44" s="2" t="s">
        <v>0</v>
      </c>
      <c r="M44" s="2">
        <v>22.6052</v>
      </c>
      <c r="N44" s="2">
        <f t="shared" si="1"/>
        <v>7.3259304738860108E-3</v>
      </c>
    </row>
    <row r="45" spans="1:14" x14ac:dyDescent="0.25">
      <c r="A45" s="13">
        <v>43536</v>
      </c>
      <c r="B45" s="2" t="s">
        <v>2</v>
      </c>
      <c r="C45" s="2">
        <v>27.5</v>
      </c>
      <c r="D45" s="2">
        <f t="shared" si="2"/>
        <v>-9.0498355199179273E-3</v>
      </c>
      <c r="F45" s="13">
        <v>43536</v>
      </c>
      <c r="G45" s="2" t="s">
        <v>1</v>
      </c>
      <c r="H45" s="2">
        <v>22.356300000000001</v>
      </c>
      <c r="I45" s="2">
        <f t="shared" si="3"/>
        <v>-2.0586193668623569E-2</v>
      </c>
      <c r="K45" s="13">
        <v>43536</v>
      </c>
      <c r="L45" s="2" t="s">
        <v>0</v>
      </c>
      <c r="M45" s="2">
        <v>22.332999999999998</v>
      </c>
      <c r="N45" s="2">
        <f t="shared" si="1"/>
        <v>-1.2114563069179719E-2</v>
      </c>
    </row>
    <row r="46" spans="1:14" x14ac:dyDescent="0.25">
      <c r="A46" s="13">
        <v>43537</v>
      </c>
      <c r="B46" s="2" t="s">
        <v>2</v>
      </c>
      <c r="C46" s="2">
        <v>28.1</v>
      </c>
      <c r="D46" s="2">
        <f t="shared" si="2"/>
        <v>2.158357166717461E-2</v>
      </c>
      <c r="F46" s="13">
        <v>43537</v>
      </c>
      <c r="G46" s="2" t="s">
        <v>1</v>
      </c>
      <c r="H46" s="2">
        <v>22.16</v>
      </c>
      <c r="I46" s="2">
        <f t="shared" si="3"/>
        <v>-8.8192986546495843E-3</v>
      </c>
      <c r="K46" s="13">
        <v>43537</v>
      </c>
      <c r="L46" s="2" t="s">
        <v>0</v>
      </c>
      <c r="M46" s="2">
        <v>22.481501000000002</v>
      </c>
      <c r="N46" s="2">
        <f t="shared" si="1"/>
        <v>6.6273880207381522E-3</v>
      </c>
    </row>
    <row r="47" spans="1:14" x14ac:dyDescent="0.25">
      <c r="A47" s="13">
        <v>43538</v>
      </c>
      <c r="B47" s="2" t="s">
        <v>2</v>
      </c>
      <c r="C47" s="2">
        <v>28.190000999999999</v>
      </c>
      <c r="D47" s="2">
        <f t="shared" si="2"/>
        <v>3.1977642598924895E-3</v>
      </c>
      <c r="F47" s="13">
        <v>43538</v>
      </c>
      <c r="G47" s="2" t="s">
        <v>1</v>
      </c>
      <c r="H47" s="2">
        <v>22.0625</v>
      </c>
      <c r="I47" s="2">
        <f t="shared" si="3"/>
        <v>-4.4095271855674814E-3</v>
      </c>
      <c r="K47" s="13">
        <v>43538</v>
      </c>
      <c r="L47" s="2" t="s">
        <v>0</v>
      </c>
      <c r="M47" s="2">
        <v>22.563998999999999</v>
      </c>
      <c r="N47" s="2">
        <f t="shared" si="1"/>
        <v>3.6628783002696239E-3</v>
      </c>
    </row>
    <row r="48" spans="1:14" x14ac:dyDescent="0.25">
      <c r="A48" s="13">
        <v>43539</v>
      </c>
      <c r="B48" s="2" t="s">
        <v>2</v>
      </c>
      <c r="C48" s="2">
        <v>28.25</v>
      </c>
      <c r="D48" s="2">
        <f t="shared" si="2"/>
        <v>2.1261169928573492E-3</v>
      </c>
      <c r="F48" s="13">
        <v>43539</v>
      </c>
      <c r="G48" s="2" t="s">
        <v>1</v>
      </c>
      <c r="H48" s="2">
        <v>22.148800000000001</v>
      </c>
      <c r="I48" s="2">
        <f t="shared" si="3"/>
        <v>3.9039842578179572E-3</v>
      </c>
      <c r="K48" s="13">
        <v>43539</v>
      </c>
      <c r="L48" s="2" t="s">
        <v>0</v>
      </c>
      <c r="M48" s="2">
        <v>22.621700000000001</v>
      </c>
      <c r="N48" s="2">
        <f t="shared" si="1"/>
        <v>2.553951034980901E-3</v>
      </c>
    </row>
    <row r="49" spans="1:14" x14ac:dyDescent="0.25">
      <c r="A49" s="13">
        <v>43542</v>
      </c>
      <c r="B49" s="2" t="s">
        <v>2</v>
      </c>
      <c r="C49" s="2">
        <v>28.74</v>
      </c>
      <c r="D49" s="2">
        <f t="shared" si="2"/>
        <v>1.7196423058428778E-2</v>
      </c>
      <c r="F49" s="13">
        <v>43542</v>
      </c>
      <c r="G49" s="2" t="s">
        <v>1</v>
      </c>
      <c r="H49" s="2">
        <v>22.552499999999998</v>
      </c>
      <c r="I49" s="2">
        <f t="shared" si="3"/>
        <v>1.8062605597323103E-2</v>
      </c>
      <c r="K49" s="13">
        <v>43542</v>
      </c>
      <c r="L49" s="2" t="s">
        <v>0</v>
      </c>
      <c r="M49" s="2">
        <v>22.440200999999998</v>
      </c>
      <c r="N49" s="2">
        <f t="shared" si="1"/>
        <v>-8.0555847606951607E-3</v>
      </c>
    </row>
    <row r="50" spans="1:14" x14ac:dyDescent="0.25">
      <c r="A50" s="13">
        <v>43543</v>
      </c>
      <c r="B50" s="2" t="s">
        <v>2</v>
      </c>
      <c r="C50" s="2">
        <v>29.200001</v>
      </c>
      <c r="D50" s="2">
        <f t="shared" si="2"/>
        <v>1.5878862869932099E-2</v>
      </c>
      <c r="F50" s="13">
        <v>43543</v>
      </c>
      <c r="G50" s="2" t="s">
        <v>1</v>
      </c>
      <c r="H50" s="2">
        <v>22.587499999999999</v>
      </c>
      <c r="I50" s="2">
        <f t="shared" si="3"/>
        <v>1.550731369690203E-3</v>
      </c>
      <c r="K50" s="13">
        <v>43543</v>
      </c>
      <c r="L50" s="2" t="s">
        <v>0</v>
      </c>
      <c r="M50" s="2">
        <v>22.563998999999999</v>
      </c>
      <c r="N50" s="2">
        <f t="shared" si="1"/>
        <v>5.5016337257140936E-3</v>
      </c>
    </row>
    <row r="51" spans="1:14" x14ac:dyDescent="0.25">
      <c r="A51" s="13">
        <v>43544</v>
      </c>
      <c r="B51" s="2" t="s">
        <v>2</v>
      </c>
      <c r="C51" s="2">
        <v>28.969999000000001</v>
      </c>
      <c r="D51" s="2">
        <f t="shared" si="2"/>
        <v>-7.9079662580197226E-3</v>
      </c>
      <c r="F51" s="13">
        <v>43544</v>
      </c>
      <c r="G51" s="2" t="s">
        <v>1</v>
      </c>
      <c r="H51" s="2">
        <v>22.703800000000001</v>
      </c>
      <c r="I51" s="2">
        <f t="shared" si="3"/>
        <v>5.1356554401034843E-3</v>
      </c>
      <c r="K51" s="13">
        <v>43544</v>
      </c>
      <c r="L51" s="2" t="s">
        <v>0</v>
      </c>
      <c r="M51" s="2">
        <v>22.893999000000001</v>
      </c>
      <c r="N51" s="2">
        <f t="shared" si="1"/>
        <v>1.4519152257371689E-2</v>
      </c>
    </row>
    <row r="52" spans="1:14" x14ac:dyDescent="0.25">
      <c r="A52" s="13">
        <v>43545</v>
      </c>
      <c r="B52" s="2" t="s">
        <v>2</v>
      </c>
      <c r="C52" s="2">
        <v>28.559999000000001</v>
      </c>
      <c r="D52" s="2">
        <f t="shared" si="2"/>
        <v>-1.4253674805413674E-2</v>
      </c>
      <c r="F52" s="13">
        <v>43545</v>
      </c>
      <c r="G52" s="2" t="s">
        <v>1</v>
      </c>
      <c r="H52" s="2">
        <v>22.781199999999998</v>
      </c>
      <c r="I52" s="2">
        <f t="shared" si="3"/>
        <v>3.403323060692682E-3</v>
      </c>
      <c r="K52" s="13">
        <v>43545</v>
      </c>
      <c r="L52" s="2" t="s">
        <v>0</v>
      </c>
      <c r="M52" s="2">
        <v>22.6052</v>
      </c>
      <c r="N52" s="2">
        <f t="shared" si="1"/>
        <v>-1.2694855509199764E-2</v>
      </c>
    </row>
    <row r="53" spans="1:14" x14ac:dyDescent="0.25">
      <c r="A53" s="13">
        <v>43546</v>
      </c>
      <c r="B53" s="2" t="s">
        <v>2</v>
      </c>
      <c r="C53" s="2">
        <v>27</v>
      </c>
      <c r="D53" s="2">
        <f t="shared" si="2"/>
        <v>-5.6170236453048417E-2</v>
      </c>
      <c r="F53" s="13">
        <v>43546</v>
      </c>
      <c r="G53" s="2" t="s">
        <v>1</v>
      </c>
      <c r="H53" s="2">
        <v>21.662500000000001</v>
      </c>
      <c r="I53" s="2">
        <f t="shared" si="3"/>
        <v>-5.0352979377418464E-2</v>
      </c>
      <c r="K53" s="13">
        <v>43546</v>
      </c>
      <c r="L53" s="2" t="s">
        <v>0</v>
      </c>
      <c r="M53" s="2">
        <v>21.309999000000001</v>
      </c>
      <c r="N53" s="2">
        <f t="shared" si="1"/>
        <v>-5.9003569123318091E-2</v>
      </c>
    </row>
    <row r="54" spans="1:14" x14ac:dyDescent="0.25">
      <c r="A54" s="13">
        <v>43549</v>
      </c>
      <c r="B54" s="2" t="s">
        <v>2</v>
      </c>
      <c r="C54" s="2">
        <v>27.34</v>
      </c>
      <c r="D54" s="2">
        <f t="shared" si="2"/>
        <v>1.2513965291474326E-2</v>
      </c>
      <c r="F54" s="13">
        <v>43549</v>
      </c>
      <c r="G54" s="2" t="s">
        <v>1</v>
      </c>
      <c r="H54" s="2">
        <v>21.6388</v>
      </c>
      <c r="I54" s="2">
        <f t="shared" si="3"/>
        <v>-1.0946554660754184E-3</v>
      </c>
      <c r="K54" s="13">
        <v>43549</v>
      </c>
      <c r="L54" s="2" t="s">
        <v>0</v>
      </c>
      <c r="M54" s="2">
        <v>21.532699999999998</v>
      </c>
      <c r="N54" s="2">
        <f t="shared" si="1"/>
        <v>1.0396310739007019E-2</v>
      </c>
    </row>
    <row r="55" spans="1:14" x14ac:dyDescent="0.25">
      <c r="A55" s="13">
        <v>43550</v>
      </c>
      <c r="B55" s="2" t="s">
        <v>2</v>
      </c>
      <c r="C55" s="2">
        <v>28.629999000000002</v>
      </c>
      <c r="D55" s="2">
        <f t="shared" si="2"/>
        <v>4.6104252885822823E-2</v>
      </c>
      <c r="F55" s="13">
        <v>43550</v>
      </c>
      <c r="G55" s="2" t="s">
        <v>1</v>
      </c>
      <c r="H55" s="2">
        <v>22.073699999999999</v>
      </c>
      <c r="I55" s="2">
        <f t="shared" si="3"/>
        <v>1.9898855033056467E-2</v>
      </c>
      <c r="K55" s="13">
        <v>43550</v>
      </c>
      <c r="L55" s="2" t="s">
        <v>0</v>
      </c>
      <c r="M55" s="2">
        <v>22.019501000000002</v>
      </c>
      <c r="N55" s="2">
        <f t="shared" si="1"/>
        <v>2.2355759897483226E-2</v>
      </c>
    </row>
    <row r="56" spans="1:14" x14ac:dyDescent="0.25">
      <c r="A56" s="13">
        <v>43551</v>
      </c>
      <c r="B56" s="2" t="s">
        <v>2</v>
      </c>
      <c r="C56" s="2">
        <v>27.34</v>
      </c>
      <c r="D56" s="2">
        <f t="shared" si="2"/>
        <v>-4.6104252885822858E-2</v>
      </c>
      <c r="F56" s="13">
        <v>43551</v>
      </c>
      <c r="G56" s="2" t="s">
        <v>1</v>
      </c>
      <c r="H56" s="2">
        <v>21</v>
      </c>
      <c r="I56" s="2">
        <f t="shared" si="3"/>
        <v>-4.9864416885282502E-2</v>
      </c>
      <c r="K56" s="13">
        <v>43551</v>
      </c>
      <c r="L56" s="2" t="s">
        <v>0</v>
      </c>
      <c r="M56" s="2">
        <v>21.243998999999999</v>
      </c>
      <c r="N56" s="2">
        <f t="shared" si="1"/>
        <v>-3.5854014332652284E-2</v>
      </c>
    </row>
    <row r="57" spans="1:14" x14ac:dyDescent="0.25">
      <c r="A57" s="13">
        <v>43552</v>
      </c>
      <c r="B57" s="2" t="s">
        <v>2</v>
      </c>
      <c r="C57" s="2">
        <v>28.059999000000001</v>
      </c>
      <c r="D57" s="2">
        <f t="shared" si="2"/>
        <v>2.5994207740592145E-2</v>
      </c>
      <c r="F57" s="13">
        <v>43552</v>
      </c>
      <c r="G57" s="2" t="s">
        <v>1</v>
      </c>
      <c r="H57" s="2">
        <v>21.348700000000001</v>
      </c>
      <c r="I57" s="2">
        <f t="shared" si="3"/>
        <v>1.6468410167601252E-2</v>
      </c>
      <c r="K57" s="13">
        <v>43552</v>
      </c>
      <c r="L57" s="2" t="s">
        <v>0</v>
      </c>
      <c r="M57" s="2">
        <v>21.697700999999999</v>
      </c>
      <c r="N57" s="2">
        <f t="shared" si="1"/>
        <v>2.113185474537968E-2</v>
      </c>
    </row>
    <row r="58" spans="1:14" x14ac:dyDescent="0.25">
      <c r="A58" s="13">
        <v>43553</v>
      </c>
      <c r="B58" s="2" t="s">
        <v>2</v>
      </c>
      <c r="C58" s="2">
        <v>28.059999000000001</v>
      </c>
      <c r="D58" s="2">
        <f t="shared" si="2"/>
        <v>0</v>
      </c>
      <c r="F58" s="13">
        <v>43553</v>
      </c>
      <c r="G58" s="2" t="s">
        <v>1</v>
      </c>
      <c r="H58" s="2">
        <v>21.606300000000001</v>
      </c>
      <c r="I58" s="2">
        <f t="shared" si="3"/>
        <v>1.1994090939308553E-2</v>
      </c>
      <c r="K58" s="13">
        <v>43553</v>
      </c>
      <c r="L58" s="2" t="s">
        <v>0</v>
      </c>
      <c r="M58" s="2">
        <v>22.110201</v>
      </c>
      <c r="N58" s="2">
        <f t="shared" si="1"/>
        <v>1.88327755037071E-2</v>
      </c>
    </row>
    <row r="59" spans="1:14" x14ac:dyDescent="0.25">
      <c r="A59" s="13">
        <v>43556</v>
      </c>
      <c r="B59" s="2" t="s">
        <v>2</v>
      </c>
      <c r="C59" s="2">
        <v>28</v>
      </c>
      <c r="D59" s="2">
        <f t="shared" si="2"/>
        <v>-2.1405288611915959E-3</v>
      </c>
      <c r="F59" s="13">
        <v>43556</v>
      </c>
      <c r="G59" s="2" t="s">
        <v>1</v>
      </c>
      <c r="H59" s="2">
        <v>21.411200000000001</v>
      </c>
      <c r="I59" s="2">
        <f t="shared" si="3"/>
        <v>-9.0707892239718368E-3</v>
      </c>
      <c r="K59" s="13">
        <v>43556</v>
      </c>
      <c r="L59" s="2" t="s">
        <v>0</v>
      </c>
      <c r="M59" s="2">
        <v>22.4237</v>
      </c>
      <c r="N59" s="2">
        <f t="shared" si="1"/>
        <v>1.4079349512859034E-2</v>
      </c>
    </row>
    <row r="60" spans="1:14" x14ac:dyDescent="0.25">
      <c r="A60" s="13">
        <v>43557</v>
      </c>
      <c r="B60" s="2" t="s">
        <v>2</v>
      </c>
      <c r="C60" s="2">
        <v>28.290001</v>
      </c>
      <c r="D60" s="2">
        <f t="shared" si="2"/>
        <v>1.0303910486450751E-2</v>
      </c>
      <c r="F60" s="13">
        <v>43557</v>
      </c>
      <c r="G60" s="2" t="s">
        <v>1</v>
      </c>
      <c r="H60" s="2">
        <v>20.768699999999999</v>
      </c>
      <c r="I60" s="2">
        <f t="shared" si="3"/>
        <v>-3.0467103951627182E-2</v>
      </c>
      <c r="K60" s="13">
        <v>43557</v>
      </c>
      <c r="L60" s="2" t="s">
        <v>0</v>
      </c>
      <c r="M60" s="2">
        <v>22.324698999999999</v>
      </c>
      <c r="N60" s="2">
        <f t="shared" si="1"/>
        <v>-4.4247912210889596E-3</v>
      </c>
    </row>
    <row r="61" spans="1:14" x14ac:dyDescent="0.25">
      <c r="A61" s="13">
        <v>43558</v>
      </c>
      <c r="B61" s="2" t="s">
        <v>2</v>
      </c>
      <c r="C61" s="2">
        <v>27.540001</v>
      </c>
      <c r="D61" s="2">
        <f t="shared" si="2"/>
        <v>-2.6868891050325971E-2</v>
      </c>
      <c r="F61" s="13">
        <v>43558</v>
      </c>
      <c r="G61" s="2" t="s">
        <v>1</v>
      </c>
      <c r="H61" s="2">
        <v>21.133800999999998</v>
      </c>
      <c r="I61" s="2">
        <f t="shared" si="3"/>
        <v>1.7426656213026182E-2</v>
      </c>
      <c r="K61" s="13">
        <v>43558</v>
      </c>
      <c r="L61" s="2" t="s">
        <v>0</v>
      </c>
      <c r="M61" s="2">
        <v>22.110201</v>
      </c>
      <c r="N61" s="2">
        <f t="shared" si="1"/>
        <v>-9.6545582917701746E-3</v>
      </c>
    </row>
    <row r="62" spans="1:14" x14ac:dyDescent="0.25">
      <c r="A62" s="13">
        <v>43559</v>
      </c>
      <c r="B62" s="2" t="s">
        <v>2</v>
      </c>
      <c r="C62" s="2">
        <v>28.469999000000001</v>
      </c>
      <c r="D62" s="2">
        <f t="shared" si="2"/>
        <v>3.3211336553924109E-2</v>
      </c>
      <c r="F62" s="13">
        <v>43559</v>
      </c>
      <c r="G62" s="2" t="s">
        <v>1</v>
      </c>
      <c r="H62" s="2">
        <v>21.125</v>
      </c>
      <c r="I62" s="2">
        <f t="shared" si="3"/>
        <v>-4.1652862452217794E-4</v>
      </c>
      <c r="K62" s="13">
        <v>43559</v>
      </c>
      <c r="L62" s="2" t="s">
        <v>0</v>
      </c>
      <c r="M62" s="2">
        <v>22.110201</v>
      </c>
      <c r="N62" s="2">
        <f t="shared" si="1"/>
        <v>0</v>
      </c>
    </row>
    <row r="63" spans="1:14" x14ac:dyDescent="0.25">
      <c r="A63" s="13">
        <v>43560</v>
      </c>
      <c r="B63" s="2" t="s">
        <v>2</v>
      </c>
      <c r="C63" s="2">
        <v>28.780000999999999</v>
      </c>
      <c r="D63" s="2">
        <f t="shared" si="2"/>
        <v>1.0829870040319885E-2</v>
      </c>
      <c r="F63" s="13">
        <v>43560</v>
      </c>
      <c r="G63" s="2" t="s">
        <v>1</v>
      </c>
      <c r="H63" s="2">
        <v>21.248799999999999</v>
      </c>
      <c r="I63" s="2">
        <f t="shared" si="3"/>
        <v>5.8432499444292093E-3</v>
      </c>
      <c r="K63" s="13">
        <v>43560</v>
      </c>
      <c r="L63" s="2" t="s">
        <v>0</v>
      </c>
      <c r="M63" s="2">
        <v>22.465</v>
      </c>
      <c r="N63" s="2">
        <f t="shared" si="1"/>
        <v>1.5919456784999456E-2</v>
      </c>
    </row>
    <row r="64" spans="1:14" x14ac:dyDescent="0.25">
      <c r="A64" s="13">
        <v>43563</v>
      </c>
      <c r="B64" s="2" t="s">
        <v>2</v>
      </c>
      <c r="C64" s="2">
        <v>29.25</v>
      </c>
      <c r="D64" s="2">
        <f t="shared" si="2"/>
        <v>1.6198837472292688E-2</v>
      </c>
      <c r="F64" s="13">
        <v>43563</v>
      </c>
      <c r="G64" s="2" t="s">
        <v>1</v>
      </c>
      <c r="H64" s="2">
        <v>20.842500999999999</v>
      </c>
      <c r="I64" s="2">
        <f t="shared" si="3"/>
        <v>-1.9306203906147328E-2</v>
      </c>
      <c r="K64" s="13">
        <v>43563</v>
      </c>
      <c r="L64" s="2" t="s">
        <v>0</v>
      </c>
      <c r="M64" s="2">
        <v>22.1845</v>
      </c>
      <c r="N64" s="2">
        <f t="shared" si="1"/>
        <v>-1.2564695695961898E-2</v>
      </c>
    </row>
    <row r="65" spans="1:14" x14ac:dyDescent="0.25">
      <c r="A65" s="13">
        <v>43564</v>
      </c>
      <c r="B65" s="2" t="s">
        <v>2</v>
      </c>
      <c r="C65" s="2">
        <v>29.16</v>
      </c>
      <c r="D65" s="2">
        <f t="shared" si="2"/>
        <v>-3.0816665374081122E-3</v>
      </c>
      <c r="F65" s="13">
        <v>43564</v>
      </c>
      <c r="G65" s="2" t="s">
        <v>1</v>
      </c>
      <c r="H65" s="2">
        <v>20.788699999999999</v>
      </c>
      <c r="I65" s="2">
        <f t="shared" si="3"/>
        <v>-2.5846494292139175E-3</v>
      </c>
      <c r="K65" s="13">
        <v>43564</v>
      </c>
      <c r="L65" s="2" t="s">
        <v>0</v>
      </c>
      <c r="M65" s="2">
        <v>21.755500999999999</v>
      </c>
      <c r="N65" s="2">
        <f t="shared" si="1"/>
        <v>-1.9527201729993501E-2</v>
      </c>
    </row>
    <row r="66" spans="1:14" x14ac:dyDescent="0.25">
      <c r="A66" s="13">
        <v>43565</v>
      </c>
      <c r="B66" s="2" t="s">
        <v>2</v>
      </c>
      <c r="C66" s="2">
        <v>28.780000999999999</v>
      </c>
      <c r="D66" s="2">
        <f t="shared" si="2"/>
        <v>-1.3117170934884683E-2</v>
      </c>
      <c r="F66" s="13">
        <v>43565</v>
      </c>
      <c r="G66" s="2" t="s">
        <v>1</v>
      </c>
      <c r="H66" s="2">
        <v>21.087499999999999</v>
      </c>
      <c r="I66" s="2">
        <f t="shared" si="3"/>
        <v>1.4270878019781035E-2</v>
      </c>
      <c r="K66" s="13">
        <v>43565</v>
      </c>
      <c r="L66" s="2" t="s">
        <v>0</v>
      </c>
      <c r="M66" s="2">
        <v>21.755500999999999</v>
      </c>
      <c r="N66" s="2">
        <f t="shared" si="1"/>
        <v>0</v>
      </c>
    </row>
    <row r="67" spans="1:14" x14ac:dyDescent="0.25">
      <c r="A67" s="13">
        <v>43566</v>
      </c>
      <c r="B67" s="2" t="s">
        <v>2</v>
      </c>
      <c r="C67" s="2">
        <v>28</v>
      </c>
      <c r="D67" s="2">
        <f t="shared" si="2"/>
        <v>-2.7476226030368797E-2</v>
      </c>
      <c r="F67" s="13">
        <v>43566</v>
      </c>
      <c r="G67" s="2" t="s">
        <v>1</v>
      </c>
      <c r="H67" s="2">
        <v>20.75</v>
      </c>
      <c r="I67" s="2">
        <f t="shared" si="3"/>
        <v>-1.6134201195379325E-2</v>
      </c>
      <c r="K67" s="13">
        <v>43566</v>
      </c>
      <c r="L67" s="2" t="s">
        <v>0</v>
      </c>
      <c r="M67" s="2">
        <v>21.441998999999999</v>
      </c>
      <c r="N67" s="2">
        <f t="shared" ref="N67:N130" si="4">LN(M67/M66)</f>
        <v>-1.4515076299561584E-2</v>
      </c>
    </row>
    <row r="68" spans="1:14" x14ac:dyDescent="0.25">
      <c r="A68" s="13">
        <v>43567</v>
      </c>
      <c r="B68" s="2" t="s">
        <v>2</v>
      </c>
      <c r="C68" s="2">
        <v>25.83</v>
      </c>
      <c r="D68" s="2">
        <f t="shared" ref="D68:D131" si="5">LN(C68/C67)</f>
        <v>-8.0667903067454819E-2</v>
      </c>
      <c r="F68" s="13">
        <v>43567</v>
      </c>
      <c r="G68" s="2" t="s">
        <v>1</v>
      </c>
      <c r="H68" s="2">
        <v>20.6038</v>
      </c>
      <c r="I68" s="2">
        <f t="shared" si="3"/>
        <v>-7.0707218735185685E-3</v>
      </c>
      <c r="K68" s="13">
        <v>43567</v>
      </c>
      <c r="L68" s="2" t="s">
        <v>0</v>
      </c>
      <c r="M68" s="2">
        <v>20.435499</v>
      </c>
      <c r="N68" s="2">
        <f t="shared" si="4"/>
        <v>-4.8078033189341118E-2</v>
      </c>
    </row>
    <row r="69" spans="1:14" x14ac:dyDescent="0.25">
      <c r="A69" s="13">
        <v>43570</v>
      </c>
      <c r="B69" s="2" t="s">
        <v>2</v>
      </c>
      <c r="C69" s="2">
        <v>25.93</v>
      </c>
      <c r="D69" s="2">
        <f t="shared" si="5"/>
        <v>3.8639924428240089E-3</v>
      </c>
      <c r="F69" s="13">
        <v>43570</v>
      </c>
      <c r="G69" s="2" t="s">
        <v>1</v>
      </c>
      <c r="H69" s="2">
        <v>20.4375</v>
      </c>
      <c r="I69" s="2">
        <f t="shared" si="3"/>
        <v>-8.1040761457165812E-3</v>
      </c>
      <c r="K69" s="13">
        <v>43570</v>
      </c>
      <c r="L69" s="2" t="s">
        <v>0</v>
      </c>
      <c r="M69" s="2">
        <v>21.128499999999999</v>
      </c>
      <c r="N69" s="2">
        <f t="shared" si="4"/>
        <v>3.3349304385851326E-2</v>
      </c>
    </row>
    <row r="70" spans="1:14" x14ac:dyDescent="0.25">
      <c r="A70" s="13">
        <v>43571</v>
      </c>
      <c r="B70" s="2" t="s">
        <v>2</v>
      </c>
      <c r="C70" s="2">
        <v>26.719999000000001</v>
      </c>
      <c r="D70" s="2">
        <f t="shared" si="5"/>
        <v>3.0011711692721644E-2</v>
      </c>
      <c r="F70" s="13">
        <v>43571</v>
      </c>
      <c r="G70" s="2" t="s">
        <v>1</v>
      </c>
      <c r="H70" s="2">
        <v>20.337499999999999</v>
      </c>
      <c r="I70" s="2">
        <f t="shared" si="3"/>
        <v>-4.9049761123160429E-3</v>
      </c>
      <c r="K70" s="13">
        <v>43571</v>
      </c>
      <c r="L70" s="2" t="s">
        <v>0</v>
      </c>
      <c r="M70" s="2">
        <v>21.079000000000001</v>
      </c>
      <c r="N70" s="2">
        <f t="shared" si="4"/>
        <v>-2.3455557753587282E-3</v>
      </c>
    </row>
    <row r="71" spans="1:14" x14ac:dyDescent="0.25">
      <c r="A71" s="13">
        <v>43572</v>
      </c>
      <c r="B71" s="2" t="s">
        <v>2</v>
      </c>
      <c r="C71" s="2">
        <v>26.75</v>
      </c>
      <c r="D71" s="2">
        <f t="shared" si="5"/>
        <v>1.1221620987208641E-3</v>
      </c>
      <c r="F71" s="13">
        <v>43572</v>
      </c>
      <c r="G71" s="2" t="s">
        <v>1</v>
      </c>
      <c r="H71" s="2">
        <v>19.977501</v>
      </c>
      <c r="I71" s="2">
        <f t="shared" si="3"/>
        <v>-1.7859782222363219E-2</v>
      </c>
      <c r="K71" s="13">
        <v>43572</v>
      </c>
      <c r="L71" s="2" t="s">
        <v>0</v>
      </c>
      <c r="M71" s="2">
        <v>20.757200000000001</v>
      </c>
      <c r="N71" s="2">
        <f t="shared" si="4"/>
        <v>-1.5384109775640172E-2</v>
      </c>
    </row>
    <row r="72" spans="1:14" x14ac:dyDescent="0.25">
      <c r="A72" s="13">
        <v>43573</v>
      </c>
      <c r="B72" s="2" t="s">
        <v>2</v>
      </c>
      <c r="C72" s="2">
        <v>27.6</v>
      </c>
      <c r="D72" s="2">
        <f t="shared" si="5"/>
        <v>3.1281299381088916E-2</v>
      </c>
      <c r="F72" s="13">
        <v>43573</v>
      </c>
      <c r="G72" s="2" t="s">
        <v>1</v>
      </c>
      <c r="H72" s="2">
        <v>21.35</v>
      </c>
      <c r="I72" s="2">
        <f t="shared" si="3"/>
        <v>6.6445049351840715E-2</v>
      </c>
      <c r="K72" s="13">
        <v>43573</v>
      </c>
      <c r="L72" s="2" t="s">
        <v>0</v>
      </c>
      <c r="M72" s="2">
        <v>21.037700999999998</v>
      </c>
      <c r="N72" s="2">
        <f t="shared" si="4"/>
        <v>1.3422939396365614E-2</v>
      </c>
    </row>
    <row r="73" spans="1:14" x14ac:dyDescent="0.25">
      <c r="A73" s="13">
        <v>43577</v>
      </c>
      <c r="B73" s="2" t="s">
        <v>2</v>
      </c>
      <c r="C73" s="2">
        <v>27.440000999999999</v>
      </c>
      <c r="D73" s="2">
        <f t="shared" si="5"/>
        <v>-5.8139334222719425E-3</v>
      </c>
      <c r="F73" s="13">
        <v>43577</v>
      </c>
      <c r="G73" s="2" t="s">
        <v>1</v>
      </c>
      <c r="H73" s="2">
        <v>20.9</v>
      </c>
      <c r="I73" s="2">
        <f t="shared" si="3"/>
        <v>-2.1302580703868378E-2</v>
      </c>
      <c r="K73" s="13">
        <v>43577</v>
      </c>
      <c r="L73" s="2" t="s">
        <v>0</v>
      </c>
      <c r="M73" s="2">
        <v>21.0047</v>
      </c>
      <c r="N73" s="2">
        <f t="shared" si="4"/>
        <v>-1.5698916328657842E-3</v>
      </c>
    </row>
    <row r="74" spans="1:14" x14ac:dyDescent="0.25">
      <c r="A74" s="13">
        <v>43578</v>
      </c>
      <c r="B74" s="2" t="s">
        <v>2</v>
      </c>
      <c r="C74" s="2">
        <v>27.68</v>
      </c>
      <c r="D74" s="2">
        <f t="shared" si="5"/>
        <v>8.7082914486362826E-3</v>
      </c>
      <c r="F74" s="13">
        <v>43578</v>
      </c>
      <c r="G74" s="2" t="s">
        <v>1</v>
      </c>
      <c r="H74" s="2">
        <v>21.375</v>
      </c>
      <c r="I74" s="2">
        <f t="shared" si="3"/>
        <v>2.2472855852058576E-2</v>
      </c>
      <c r="K74" s="13">
        <v>43578</v>
      </c>
      <c r="L74" s="2" t="s">
        <v>0</v>
      </c>
      <c r="M74" s="2">
        <v>21.441998999999999</v>
      </c>
      <c r="N74" s="2">
        <f t="shared" si="4"/>
        <v>2.0605346590989015E-2</v>
      </c>
    </row>
    <row r="75" spans="1:14" x14ac:dyDescent="0.25">
      <c r="A75" s="13">
        <v>43579</v>
      </c>
      <c r="B75" s="2" t="s">
        <v>2</v>
      </c>
      <c r="C75" s="2">
        <v>27.6</v>
      </c>
      <c r="D75" s="2">
        <f t="shared" si="5"/>
        <v>-2.8943580263644146E-3</v>
      </c>
      <c r="F75" s="13">
        <v>43579</v>
      </c>
      <c r="G75" s="2" t="s">
        <v>1</v>
      </c>
      <c r="H75" s="2">
        <v>21.557500999999998</v>
      </c>
      <c r="I75" s="2">
        <f t="shared" si="3"/>
        <v>8.5018154090854784E-3</v>
      </c>
      <c r="K75" s="13">
        <v>43579</v>
      </c>
      <c r="L75" s="2" t="s">
        <v>0</v>
      </c>
      <c r="M75" s="2">
        <v>21.120199</v>
      </c>
      <c r="N75" s="2">
        <f t="shared" si="4"/>
        <v>-1.5121687654450856E-2</v>
      </c>
    </row>
    <row r="76" spans="1:14" x14ac:dyDescent="0.25">
      <c r="A76" s="13">
        <v>43580</v>
      </c>
      <c r="B76" s="2" t="s">
        <v>2</v>
      </c>
      <c r="C76" s="2">
        <v>27.799999</v>
      </c>
      <c r="D76" s="2">
        <f t="shared" si="5"/>
        <v>7.2202120022633277E-3</v>
      </c>
      <c r="F76" s="13">
        <v>43580</v>
      </c>
      <c r="G76" s="2" t="s">
        <v>1</v>
      </c>
      <c r="H76" s="2">
        <v>21.875</v>
      </c>
      <c r="I76" s="2">
        <f t="shared" si="3"/>
        <v>1.4620602011768704E-2</v>
      </c>
      <c r="K76" s="13">
        <v>43580</v>
      </c>
      <c r="L76" s="2" t="s">
        <v>0</v>
      </c>
      <c r="M76" s="2">
        <v>21.639999</v>
      </c>
      <c r="N76" s="2">
        <f t="shared" si="4"/>
        <v>2.4313526625403186E-2</v>
      </c>
    </row>
    <row r="77" spans="1:14" x14ac:dyDescent="0.25">
      <c r="A77" s="13">
        <v>43581</v>
      </c>
      <c r="B77" s="2" t="s">
        <v>2</v>
      </c>
      <c r="C77" s="2">
        <v>27.25</v>
      </c>
      <c r="D77" s="2">
        <f t="shared" si="5"/>
        <v>-1.9982463616114644E-2</v>
      </c>
      <c r="F77" s="13">
        <v>43581</v>
      </c>
      <c r="G77" s="2" t="s">
        <v>1</v>
      </c>
      <c r="H77" s="2">
        <v>22.3687</v>
      </c>
      <c r="I77" s="2">
        <f t="shared" si="3"/>
        <v>2.2318228024776385E-2</v>
      </c>
      <c r="K77" s="13">
        <v>43581</v>
      </c>
      <c r="L77" s="2" t="s">
        <v>0</v>
      </c>
      <c r="M77" s="2">
        <v>21.9617</v>
      </c>
      <c r="N77" s="2">
        <f t="shared" si="4"/>
        <v>1.4756619356555251E-2</v>
      </c>
    </row>
    <row r="78" spans="1:14" x14ac:dyDescent="0.25">
      <c r="A78" s="13">
        <v>43584</v>
      </c>
      <c r="B78" s="2" t="s">
        <v>2</v>
      </c>
      <c r="C78" s="2">
        <v>27.370000999999998</v>
      </c>
      <c r="D78" s="2">
        <f t="shared" si="5"/>
        <v>4.3940384796876545E-3</v>
      </c>
      <c r="F78" s="13">
        <v>43584</v>
      </c>
      <c r="G78" s="2" t="s">
        <v>1</v>
      </c>
      <c r="H78" s="2">
        <v>22.313700000000001</v>
      </c>
      <c r="I78" s="2">
        <f t="shared" si="3"/>
        <v>-2.4618206621653568E-3</v>
      </c>
      <c r="K78" s="13">
        <v>43584</v>
      </c>
      <c r="L78" s="2" t="s">
        <v>0</v>
      </c>
      <c r="M78" s="2">
        <v>21.780000999999999</v>
      </c>
      <c r="N78" s="2">
        <f t="shared" si="4"/>
        <v>-8.3078637056183749E-3</v>
      </c>
    </row>
    <row r="79" spans="1:14" x14ac:dyDescent="0.25">
      <c r="A79" s="13">
        <v>43585</v>
      </c>
      <c r="B79" s="2" t="s">
        <v>2</v>
      </c>
      <c r="C79" s="2">
        <v>27.110001</v>
      </c>
      <c r="D79" s="2">
        <f t="shared" si="5"/>
        <v>-9.54485919160954E-3</v>
      </c>
      <c r="F79" s="13">
        <v>43585</v>
      </c>
      <c r="G79" s="2" t="s">
        <v>1</v>
      </c>
      <c r="H79" s="2">
        <v>23.907499000000001</v>
      </c>
      <c r="I79" s="2">
        <f t="shared" ref="I79:I142" si="6">LN(H79/H78)</f>
        <v>6.8991335807392404E-2</v>
      </c>
      <c r="K79" s="13">
        <v>43585</v>
      </c>
      <c r="L79" s="2" t="s">
        <v>0</v>
      </c>
      <c r="M79" s="2">
        <v>21.610001</v>
      </c>
      <c r="N79" s="2">
        <f t="shared" si="4"/>
        <v>-7.8359466248293236E-3</v>
      </c>
    </row>
    <row r="80" spans="1:14" x14ac:dyDescent="0.25">
      <c r="A80" s="13">
        <v>43587</v>
      </c>
      <c r="B80" s="2" t="s">
        <v>2</v>
      </c>
      <c r="C80" s="2">
        <v>26.73</v>
      </c>
      <c r="D80" s="2">
        <f t="shared" si="5"/>
        <v>-1.4116170246503554E-2</v>
      </c>
      <c r="F80" s="13">
        <v>43587</v>
      </c>
      <c r="G80" s="2" t="s">
        <v>1</v>
      </c>
      <c r="H80" s="2">
        <v>23.842500999999999</v>
      </c>
      <c r="I80" s="2">
        <f t="shared" si="6"/>
        <v>-2.7224310008416575E-3</v>
      </c>
      <c r="K80" s="13">
        <v>43587</v>
      </c>
      <c r="L80" s="2" t="s">
        <v>0</v>
      </c>
      <c r="M80" s="2">
        <v>21.4</v>
      </c>
      <c r="N80" s="2">
        <f t="shared" si="4"/>
        <v>-9.7652947658605598E-3</v>
      </c>
    </row>
    <row r="81" spans="1:14" x14ac:dyDescent="0.25">
      <c r="A81" s="13">
        <v>43588</v>
      </c>
      <c r="B81" s="2" t="s">
        <v>2</v>
      </c>
      <c r="C81" s="2">
        <v>26.85</v>
      </c>
      <c r="D81" s="2">
        <f t="shared" si="5"/>
        <v>4.479290804046041E-3</v>
      </c>
      <c r="F81" s="13">
        <v>43588</v>
      </c>
      <c r="G81" s="2" t="s">
        <v>1</v>
      </c>
      <c r="H81" s="2">
        <v>24.531199999999998</v>
      </c>
      <c r="I81" s="2">
        <f t="shared" si="6"/>
        <v>2.8476032351204255E-2</v>
      </c>
      <c r="K81" s="13">
        <v>43588</v>
      </c>
      <c r="L81" s="2" t="s">
        <v>0</v>
      </c>
      <c r="M81" s="2">
        <v>20.65</v>
      </c>
      <c r="N81" s="2">
        <f t="shared" si="4"/>
        <v>-3.567560262076401E-2</v>
      </c>
    </row>
    <row r="82" spans="1:14" x14ac:dyDescent="0.25">
      <c r="A82" s="13">
        <v>43591</v>
      </c>
      <c r="B82" s="2" t="s">
        <v>2</v>
      </c>
      <c r="C82" s="2">
        <v>26.77</v>
      </c>
      <c r="D82" s="2">
        <f t="shared" si="5"/>
        <v>-2.9839634226126624E-3</v>
      </c>
      <c r="F82" s="13">
        <v>43591</v>
      </c>
      <c r="G82" s="2" t="s">
        <v>1</v>
      </c>
      <c r="H82" s="2">
        <v>25.026299999999999</v>
      </c>
      <c r="I82" s="2">
        <f t="shared" si="6"/>
        <v>1.9981495139934878E-2</v>
      </c>
      <c r="K82" s="13">
        <v>43591</v>
      </c>
      <c r="L82" s="2" t="s">
        <v>0</v>
      </c>
      <c r="M82" s="2">
        <v>21.040001</v>
      </c>
      <c r="N82" s="2">
        <f t="shared" si="4"/>
        <v>1.8710115990983427E-2</v>
      </c>
    </row>
    <row r="83" spans="1:14" x14ac:dyDescent="0.25">
      <c r="A83" s="13">
        <v>43592</v>
      </c>
      <c r="B83" s="2" t="s">
        <v>2</v>
      </c>
      <c r="C83" s="2">
        <v>26.35</v>
      </c>
      <c r="D83" s="2">
        <f t="shared" si="5"/>
        <v>-1.5813582544889741E-2</v>
      </c>
      <c r="F83" s="13">
        <v>43592</v>
      </c>
      <c r="G83" s="2" t="s">
        <v>1</v>
      </c>
      <c r="H83" s="2">
        <v>24.018699999999999</v>
      </c>
      <c r="I83" s="2">
        <f t="shared" si="6"/>
        <v>-4.1094578282128466E-2</v>
      </c>
      <c r="K83" s="13">
        <v>43592</v>
      </c>
      <c r="L83" s="2" t="s">
        <v>0</v>
      </c>
      <c r="M83" s="2">
        <v>21.379999000000002</v>
      </c>
      <c r="N83" s="2">
        <f t="shared" si="4"/>
        <v>1.6030423426188233E-2</v>
      </c>
    </row>
    <row r="84" spans="1:14" x14ac:dyDescent="0.25">
      <c r="A84" s="13">
        <v>43593</v>
      </c>
      <c r="B84" s="2" t="s">
        <v>2</v>
      </c>
      <c r="C84" s="2">
        <v>27.370000999999998</v>
      </c>
      <c r="D84" s="2">
        <f t="shared" si="5"/>
        <v>3.7979284601569289E-2</v>
      </c>
      <c r="F84" s="13">
        <v>43593</v>
      </c>
      <c r="G84" s="2" t="s">
        <v>1</v>
      </c>
      <c r="H84" s="2">
        <v>24.1875</v>
      </c>
      <c r="I84" s="2">
        <f t="shared" si="6"/>
        <v>7.0032771681500629E-3</v>
      </c>
      <c r="K84" s="13">
        <v>43593</v>
      </c>
      <c r="L84" s="2" t="s">
        <v>0</v>
      </c>
      <c r="M84" s="2">
        <v>21.42</v>
      </c>
      <c r="N84" s="2">
        <f t="shared" si="4"/>
        <v>1.8692061953895036E-3</v>
      </c>
    </row>
    <row r="85" spans="1:14" x14ac:dyDescent="0.25">
      <c r="A85" s="13">
        <v>43594</v>
      </c>
      <c r="B85" s="2" t="s">
        <v>2</v>
      </c>
      <c r="C85" s="2">
        <v>26.83</v>
      </c>
      <c r="D85" s="2">
        <f t="shared" si="5"/>
        <v>-1.9926895151407987E-2</v>
      </c>
      <c r="F85" s="13">
        <v>43594</v>
      </c>
      <c r="G85" s="2" t="s">
        <v>1</v>
      </c>
      <c r="H85" s="2">
        <v>23.237499</v>
      </c>
      <c r="I85" s="2">
        <f t="shared" si="6"/>
        <v>-4.0068660776328313E-2</v>
      </c>
      <c r="K85" s="13">
        <v>43594</v>
      </c>
      <c r="L85" s="2" t="s">
        <v>0</v>
      </c>
      <c r="M85" s="2">
        <v>21.700001</v>
      </c>
      <c r="N85" s="2">
        <f t="shared" si="4"/>
        <v>1.2987241609759261E-2</v>
      </c>
    </row>
    <row r="86" spans="1:14" x14ac:dyDescent="0.25">
      <c r="A86" s="13">
        <v>43595</v>
      </c>
      <c r="B86" s="2" t="s">
        <v>2</v>
      </c>
      <c r="C86" s="2">
        <v>26.68</v>
      </c>
      <c r="D86" s="2">
        <f t="shared" si="5"/>
        <v>-5.6064433901097492E-3</v>
      </c>
      <c r="F86" s="13">
        <v>43595</v>
      </c>
      <c r="G86" s="2" t="s">
        <v>1</v>
      </c>
      <c r="H86" s="2">
        <v>23.3125</v>
      </c>
      <c r="I86" s="2">
        <f t="shared" si="6"/>
        <v>3.2223873903619534E-3</v>
      </c>
      <c r="K86" s="13">
        <v>43595</v>
      </c>
      <c r="L86" s="2" t="s">
        <v>0</v>
      </c>
      <c r="M86" s="2">
        <v>21.9</v>
      </c>
      <c r="N86" s="2">
        <f t="shared" si="4"/>
        <v>9.1743301930929701E-3</v>
      </c>
    </row>
    <row r="87" spans="1:14" x14ac:dyDescent="0.25">
      <c r="A87" s="13">
        <v>43598</v>
      </c>
      <c r="B87" s="2" t="s">
        <v>2</v>
      </c>
      <c r="C87" s="2">
        <v>25.9</v>
      </c>
      <c r="D87" s="2">
        <f t="shared" si="5"/>
        <v>-2.967125234193092E-2</v>
      </c>
      <c r="F87" s="13">
        <v>43598</v>
      </c>
      <c r="G87" s="2" t="s">
        <v>1</v>
      </c>
      <c r="H87" s="2">
        <v>22.502500999999999</v>
      </c>
      <c r="I87" s="2">
        <f t="shared" si="6"/>
        <v>-3.5363238815425385E-2</v>
      </c>
      <c r="K87" s="13">
        <v>43598</v>
      </c>
      <c r="L87" s="2" t="s">
        <v>0</v>
      </c>
      <c r="M87" s="2">
        <v>20.98</v>
      </c>
      <c r="N87" s="2">
        <f t="shared" si="4"/>
        <v>-4.2917033854303878E-2</v>
      </c>
    </row>
    <row r="88" spans="1:14" x14ac:dyDescent="0.25">
      <c r="A88" s="13">
        <v>43599</v>
      </c>
      <c r="B88" s="2" t="s">
        <v>2</v>
      </c>
      <c r="C88" s="2">
        <v>26</v>
      </c>
      <c r="D88" s="2">
        <f t="shared" si="5"/>
        <v>3.8535693159899723E-3</v>
      </c>
      <c r="F88" s="13">
        <v>43599</v>
      </c>
      <c r="G88" s="2" t="s">
        <v>1</v>
      </c>
      <c r="H88" s="2">
        <v>22.281199999999998</v>
      </c>
      <c r="I88" s="2">
        <f t="shared" si="6"/>
        <v>-9.8831850158281522E-3</v>
      </c>
      <c r="K88" s="13">
        <v>43599</v>
      </c>
      <c r="L88" s="2" t="s">
        <v>0</v>
      </c>
      <c r="M88" s="2">
        <v>21.360001</v>
      </c>
      <c r="N88" s="2">
        <f t="shared" si="4"/>
        <v>1.7950457940321358E-2</v>
      </c>
    </row>
    <row r="89" spans="1:14" x14ac:dyDescent="0.25">
      <c r="A89" s="13">
        <v>43600</v>
      </c>
      <c r="B89" s="2" t="s">
        <v>2</v>
      </c>
      <c r="C89" s="2">
        <v>25.879999000000002</v>
      </c>
      <c r="D89" s="2">
        <f t="shared" si="5"/>
        <v>-4.6261070286592269E-3</v>
      </c>
      <c r="F89" s="13">
        <v>43600</v>
      </c>
      <c r="G89" s="2" t="s">
        <v>1</v>
      </c>
      <c r="H89" s="2">
        <v>21.625</v>
      </c>
      <c r="I89" s="2">
        <f t="shared" si="6"/>
        <v>-2.9893220754837795E-2</v>
      </c>
      <c r="K89" s="13">
        <v>43600</v>
      </c>
      <c r="L89" s="2" t="s">
        <v>0</v>
      </c>
      <c r="M89" s="2">
        <v>20.77</v>
      </c>
      <c r="N89" s="2">
        <f t="shared" si="4"/>
        <v>-2.8010423020451546E-2</v>
      </c>
    </row>
    <row r="90" spans="1:14" x14ac:dyDescent="0.25">
      <c r="A90" s="13">
        <v>43601</v>
      </c>
      <c r="B90" s="2" t="s">
        <v>2</v>
      </c>
      <c r="C90" s="2">
        <v>25.27</v>
      </c>
      <c r="D90" s="2">
        <f t="shared" si="5"/>
        <v>-2.3852509592719947E-2</v>
      </c>
      <c r="F90" s="13">
        <v>43601</v>
      </c>
      <c r="G90" s="2" t="s">
        <v>1</v>
      </c>
      <c r="H90" s="2">
        <v>20.875</v>
      </c>
      <c r="I90" s="2">
        <f t="shared" si="6"/>
        <v>-3.5297782081023819E-2</v>
      </c>
      <c r="K90" s="13">
        <v>43601</v>
      </c>
      <c r="L90" s="2" t="s">
        <v>0</v>
      </c>
      <c r="M90" s="2">
        <v>20.200001</v>
      </c>
      <c r="N90" s="2">
        <f t="shared" si="4"/>
        <v>-2.7826983975912514E-2</v>
      </c>
    </row>
    <row r="91" spans="1:14" x14ac:dyDescent="0.25">
      <c r="A91" s="13">
        <v>43602</v>
      </c>
      <c r="B91" s="2" t="s">
        <v>2</v>
      </c>
      <c r="C91" s="2">
        <v>24.68</v>
      </c>
      <c r="D91" s="2">
        <f t="shared" si="5"/>
        <v>-2.3624722362915823E-2</v>
      </c>
      <c r="F91" s="13">
        <v>43602</v>
      </c>
      <c r="G91" s="2" t="s">
        <v>1</v>
      </c>
      <c r="H91" s="2">
        <v>21.102501</v>
      </c>
      <c r="I91" s="2">
        <f t="shared" si="6"/>
        <v>1.0839293526567914E-2</v>
      </c>
      <c r="K91" s="13">
        <v>43602</v>
      </c>
      <c r="L91" s="2" t="s">
        <v>0</v>
      </c>
      <c r="M91" s="2">
        <v>19.969999000000001</v>
      </c>
      <c r="N91" s="2">
        <f t="shared" si="4"/>
        <v>-1.145155655949838E-2</v>
      </c>
    </row>
    <row r="92" spans="1:14" x14ac:dyDescent="0.25">
      <c r="A92" s="13">
        <v>43605</v>
      </c>
      <c r="B92" s="2" t="s">
        <v>2</v>
      </c>
      <c r="C92" s="2">
        <v>25.52</v>
      </c>
      <c r="D92" s="2">
        <f t="shared" si="5"/>
        <v>3.3469259439402009E-2</v>
      </c>
      <c r="F92" s="13">
        <v>43605</v>
      </c>
      <c r="G92" s="2" t="s">
        <v>1</v>
      </c>
      <c r="H92" s="2">
        <v>21.625</v>
      </c>
      <c r="I92" s="2">
        <f t="shared" si="6"/>
        <v>2.4458488554455933E-2</v>
      </c>
      <c r="K92" s="13">
        <v>43605</v>
      </c>
      <c r="L92" s="2" t="s">
        <v>0</v>
      </c>
      <c r="M92" s="2">
        <v>20.85</v>
      </c>
      <c r="N92" s="2">
        <f t="shared" si="4"/>
        <v>4.3122850892200505E-2</v>
      </c>
    </row>
    <row r="93" spans="1:14" x14ac:dyDescent="0.25">
      <c r="A93" s="13">
        <v>43606</v>
      </c>
      <c r="B93" s="2" t="s">
        <v>2</v>
      </c>
      <c r="C93" s="2">
        <v>26.49</v>
      </c>
      <c r="D93" s="2">
        <f t="shared" si="5"/>
        <v>3.7304844807389166E-2</v>
      </c>
      <c r="F93" s="13">
        <v>43606</v>
      </c>
      <c r="G93" s="2" t="s">
        <v>1</v>
      </c>
      <c r="H93" s="2">
        <v>22.426300000000001</v>
      </c>
      <c r="I93" s="2">
        <f t="shared" si="6"/>
        <v>3.6384324461155207E-2</v>
      </c>
      <c r="K93" s="13">
        <v>43606</v>
      </c>
      <c r="L93" s="2" t="s">
        <v>0</v>
      </c>
      <c r="M93" s="2">
        <v>21.08</v>
      </c>
      <c r="N93" s="2">
        <f t="shared" si="4"/>
        <v>1.0970775428350966E-2</v>
      </c>
    </row>
    <row r="94" spans="1:14" x14ac:dyDescent="0.25">
      <c r="A94" s="13">
        <v>43607</v>
      </c>
      <c r="B94" s="2" t="s">
        <v>2</v>
      </c>
      <c r="C94" s="2">
        <v>26.290001</v>
      </c>
      <c r="D94" s="2">
        <f t="shared" si="5"/>
        <v>-7.5786265049126271E-3</v>
      </c>
      <c r="F94" s="13">
        <v>43607</v>
      </c>
      <c r="G94" s="2" t="s">
        <v>1</v>
      </c>
      <c r="H94" s="2">
        <v>22.531199999999998</v>
      </c>
      <c r="I94" s="2">
        <f t="shared" si="6"/>
        <v>4.6666380635786943E-3</v>
      </c>
      <c r="K94" s="13">
        <v>43607</v>
      </c>
      <c r="L94" s="2" t="s">
        <v>0</v>
      </c>
      <c r="M94" s="2">
        <v>20.77</v>
      </c>
      <c r="N94" s="2">
        <f t="shared" si="4"/>
        <v>-1.4815085785140587E-2</v>
      </c>
    </row>
    <row r="95" spans="1:14" x14ac:dyDescent="0.25">
      <c r="A95" s="13">
        <v>43608</v>
      </c>
      <c r="B95" s="2" t="s">
        <v>2</v>
      </c>
      <c r="C95" s="2">
        <v>25.84</v>
      </c>
      <c r="D95" s="2">
        <f t="shared" si="5"/>
        <v>-1.7264997864664546E-2</v>
      </c>
      <c r="F95" s="13">
        <v>43608</v>
      </c>
      <c r="G95" s="2" t="s">
        <v>1</v>
      </c>
      <c r="H95" s="2">
        <v>22.5562</v>
      </c>
      <c r="I95" s="2">
        <f t="shared" si="6"/>
        <v>1.1089573833070402E-3</v>
      </c>
      <c r="K95" s="13">
        <v>43608</v>
      </c>
      <c r="L95" s="2" t="s">
        <v>0</v>
      </c>
      <c r="M95" s="2">
        <v>20.700001</v>
      </c>
      <c r="N95" s="2">
        <f t="shared" si="4"/>
        <v>-3.3758893075199314E-3</v>
      </c>
    </row>
    <row r="96" spans="1:14" x14ac:dyDescent="0.25">
      <c r="A96" s="13">
        <v>43609</v>
      </c>
      <c r="B96" s="2" t="s">
        <v>2</v>
      </c>
      <c r="C96" s="2">
        <v>26.09</v>
      </c>
      <c r="D96" s="2">
        <f t="shared" si="5"/>
        <v>9.6284202342359643E-3</v>
      </c>
      <c r="F96" s="13">
        <v>43609</v>
      </c>
      <c r="G96" s="2" t="s">
        <v>1</v>
      </c>
      <c r="H96" s="2">
        <v>22.106300000000001</v>
      </c>
      <c r="I96" s="2">
        <f t="shared" si="6"/>
        <v>-2.0147336953099528E-2</v>
      </c>
      <c r="K96" s="13">
        <v>43609</v>
      </c>
      <c r="L96" s="2" t="s">
        <v>0</v>
      </c>
      <c r="M96" s="2">
        <v>20.299999</v>
      </c>
      <c r="N96" s="2">
        <f t="shared" si="4"/>
        <v>-1.9512911793844359E-2</v>
      </c>
    </row>
    <row r="97" spans="1:14" x14ac:dyDescent="0.25">
      <c r="A97" s="13">
        <v>43612</v>
      </c>
      <c r="B97" s="2" t="s">
        <v>2</v>
      </c>
      <c r="C97" s="2">
        <v>26.24</v>
      </c>
      <c r="D97" s="2">
        <f t="shared" si="5"/>
        <v>5.7328649272511342E-3</v>
      </c>
      <c r="F97" s="13">
        <v>43612</v>
      </c>
      <c r="G97" s="2" t="s">
        <v>1</v>
      </c>
      <c r="H97" s="2">
        <v>22.25</v>
      </c>
      <c r="I97" s="2">
        <f t="shared" si="6"/>
        <v>6.4793728393647285E-3</v>
      </c>
      <c r="K97" s="13">
        <v>43612</v>
      </c>
      <c r="L97" s="2" t="s">
        <v>0</v>
      </c>
      <c r="M97" s="2">
        <v>20.75</v>
      </c>
      <c r="N97" s="2">
        <f t="shared" si="4"/>
        <v>2.1925409890050547E-2</v>
      </c>
    </row>
    <row r="98" spans="1:14" x14ac:dyDescent="0.25">
      <c r="A98" s="13">
        <v>43613</v>
      </c>
      <c r="B98" s="2" t="s">
        <v>2</v>
      </c>
      <c r="C98" s="2">
        <v>26.799999</v>
      </c>
      <c r="D98" s="2">
        <f t="shared" si="5"/>
        <v>2.1116886127489159E-2</v>
      </c>
      <c r="F98" s="13">
        <v>43613</v>
      </c>
      <c r="G98" s="2" t="s">
        <v>1</v>
      </c>
      <c r="H98" s="2">
        <v>23.625</v>
      </c>
      <c r="I98" s="2">
        <f t="shared" si="6"/>
        <v>5.9963464767557269E-2</v>
      </c>
      <c r="K98" s="13">
        <v>43613</v>
      </c>
      <c r="L98" s="2" t="s">
        <v>0</v>
      </c>
      <c r="M98" s="2">
        <v>20.98</v>
      </c>
      <c r="N98" s="2">
        <f t="shared" si="4"/>
        <v>1.1023356291443843E-2</v>
      </c>
    </row>
    <row r="99" spans="1:14" x14ac:dyDescent="0.25">
      <c r="A99" s="13">
        <v>43614</v>
      </c>
      <c r="B99" s="2" t="s">
        <v>2</v>
      </c>
      <c r="C99" s="2">
        <v>26.5</v>
      </c>
      <c r="D99" s="2">
        <f t="shared" si="5"/>
        <v>-1.1257117211200877E-2</v>
      </c>
      <c r="F99" s="13">
        <v>43614</v>
      </c>
      <c r="G99" s="2" t="s">
        <v>1</v>
      </c>
      <c r="H99" s="2">
        <v>23.658799999999999</v>
      </c>
      <c r="I99" s="2">
        <f t="shared" si="6"/>
        <v>1.4296653719500121E-3</v>
      </c>
      <c r="K99" s="13">
        <v>43614</v>
      </c>
      <c r="L99" s="2" t="s">
        <v>0</v>
      </c>
      <c r="M99" s="2">
        <v>21</v>
      </c>
      <c r="N99" s="2">
        <f t="shared" si="4"/>
        <v>9.5283475527184578E-4</v>
      </c>
    </row>
    <row r="100" spans="1:14" x14ac:dyDescent="0.25">
      <c r="A100" s="13">
        <v>43615</v>
      </c>
      <c r="B100" s="2" t="s">
        <v>2</v>
      </c>
      <c r="C100" s="2">
        <v>26.15</v>
      </c>
      <c r="D100" s="2">
        <f t="shared" si="5"/>
        <v>-1.3295542481244727E-2</v>
      </c>
      <c r="F100" s="13">
        <v>43615</v>
      </c>
      <c r="G100" s="2" t="s">
        <v>1</v>
      </c>
      <c r="H100" s="2">
        <v>24.1112</v>
      </c>
      <c r="I100" s="2">
        <f t="shared" si="6"/>
        <v>1.8941324081632838E-2</v>
      </c>
      <c r="K100" s="13">
        <v>43615</v>
      </c>
      <c r="L100" s="2" t="s">
        <v>0</v>
      </c>
      <c r="M100" s="2">
        <v>21.549999</v>
      </c>
      <c r="N100" s="2">
        <f t="shared" si="4"/>
        <v>2.5853332422620359E-2</v>
      </c>
    </row>
    <row r="101" spans="1:14" x14ac:dyDescent="0.25">
      <c r="A101" s="13">
        <v>43616</v>
      </c>
      <c r="B101" s="2" t="s">
        <v>2</v>
      </c>
      <c r="C101" s="2">
        <v>25.549999</v>
      </c>
      <c r="D101" s="2">
        <f t="shared" si="5"/>
        <v>-2.3211913000162482E-2</v>
      </c>
      <c r="F101" s="13">
        <v>43616</v>
      </c>
      <c r="G101" s="2" t="s">
        <v>1</v>
      </c>
      <c r="H101" s="2">
        <v>24.5</v>
      </c>
      <c r="I101" s="2">
        <f t="shared" si="6"/>
        <v>1.5996654717292041E-2</v>
      </c>
      <c r="K101" s="13">
        <v>43616</v>
      </c>
      <c r="L101" s="2" t="s">
        <v>0</v>
      </c>
      <c r="M101" s="2">
        <v>22</v>
      </c>
      <c r="N101" s="2">
        <f t="shared" si="4"/>
        <v>2.0666683212272514E-2</v>
      </c>
    </row>
    <row r="102" spans="1:14" x14ac:dyDescent="0.25">
      <c r="A102" s="13">
        <v>43619</v>
      </c>
      <c r="B102" s="2" t="s">
        <v>2</v>
      </c>
      <c r="C102" s="2">
        <v>25.99</v>
      </c>
      <c r="D102" s="2">
        <f t="shared" si="5"/>
        <v>1.7074571142629315E-2</v>
      </c>
      <c r="F102" s="13">
        <v>43619</v>
      </c>
      <c r="G102" s="2" t="s">
        <v>1</v>
      </c>
      <c r="H102" s="2">
        <v>24.342500999999999</v>
      </c>
      <c r="I102" s="2">
        <f t="shared" si="6"/>
        <v>-6.4492825994930166E-3</v>
      </c>
      <c r="K102" s="13">
        <v>43619</v>
      </c>
      <c r="L102" s="2" t="s">
        <v>0</v>
      </c>
      <c r="M102" s="2">
        <v>21.700001</v>
      </c>
      <c r="N102" s="2">
        <f t="shared" si="4"/>
        <v>-1.3730146728953766E-2</v>
      </c>
    </row>
    <row r="103" spans="1:14" x14ac:dyDescent="0.25">
      <c r="A103" s="13">
        <v>43620</v>
      </c>
      <c r="B103" s="2" t="s">
        <v>2</v>
      </c>
      <c r="C103" s="2">
        <v>26.200001</v>
      </c>
      <c r="D103" s="2">
        <f t="shared" si="5"/>
        <v>8.0476002815905705E-3</v>
      </c>
      <c r="F103" s="13">
        <v>43620</v>
      </c>
      <c r="G103" s="2" t="s">
        <v>1</v>
      </c>
      <c r="H103" s="2">
        <v>24.315000999999999</v>
      </c>
      <c r="I103" s="2">
        <f t="shared" si="6"/>
        <v>-1.1303499685636146E-3</v>
      </c>
      <c r="K103" s="13">
        <v>43620</v>
      </c>
      <c r="L103" s="2" t="s">
        <v>0</v>
      </c>
      <c r="M103" s="2">
        <v>22</v>
      </c>
      <c r="N103" s="2">
        <f t="shared" si="4"/>
        <v>1.3730146728953686E-2</v>
      </c>
    </row>
    <row r="104" spans="1:14" x14ac:dyDescent="0.25">
      <c r="A104" s="13">
        <v>43621</v>
      </c>
      <c r="B104" s="2" t="s">
        <v>2</v>
      </c>
      <c r="C104" s="2">
        <v>25.860001</v>
      </c>
      <c r="D104" s="2">
        <f t="shared" si="5"/>
        <v>-1.306203692151847E-2</v>
      </c>
      <c r="F104" s="13">
        <v>43621</v>
      </c>
      <c r="G104" s="2" t="s">
        <v>1</v>
      </c>
      <c r="H104" s="2">
        <v>23.898800000000001</v>
      </c>
      <c r="I104" s="2">
        <f t="shared" si="6"/>
        <v>-1.7265236510704843E-2</v>
      </c>
      <c r="K104" s="13">
        <v>43621</v>
      </c>
      <c r="L104" s="2" t="s">
        <v>0</v>
      </c>
      <c r="M104" s="2">
        <v>22.4</v>
      </c>
      <c r="N104" s="2">
        <f t="shared" si="4"/>
        <v>1.8018505502678212E-2</v>
      </c>
    </row>
    <row r="105" spans="1:14" x14ac:dyDescent="0.25">
      <c r="A105" s="13">
        <v>43622</v>
      </c>
      <c r="B105" s="2" t="s">
        <v>2</v>
      </c>
      <c r="C105" s="2">
        <v>26.280000999999999</v>
      </c>
      <c r="D105" s="2">
        <f t="shared" si="5"/>
        <v>1.6110819654688385E-2</v>
      </c>
      <c r="F105" s="13">
        <v>43622</v>
      </c>
      <c r="G105" s="2" t="s">
        <v>1</v>
      </c>
      <c r="H105" s="2">
        <v>23.751200000000001</v>
      </c>
      <c r="I105" s="2">
        <f t="shared" si="6"/>
        <v>-6.1951929518913162E-3</v>
      </c>
      <c r="K105" s="13">
        <v>43622</v>
      </c>
      <c r="L105" s="2" t="s">
        <v>0</v>
      </c>
      <c r="M105" s="2">
        <v>22.9</v>
      </c>
      <c r="N105" s="2">
        <f t="shared" si="4"/>
        <v>2.2075951699199826E-2</v>
      </c>
    </row>
    <row r="106" spans="1:14" x14ac:dyDescent="0.25">
      <c r="A106" s="13">
        <v>43623</v>
      </c>
      <c r="B106" s="2" t="s">
        <v>2</v>
      </c>
      <c r="C106" s="2">
        <v>26.76</v>
      </c>
      <c r="D106" s="2">
        <f t="shared" si="5"/>
        <v>1.8100003591868301E-2</v>
      </c>
      <c r="F106" s="13">
        <v>43623</v>
      </c>
      <c r="G106" s="2" t="s">
        <v>1</v>
      </c>
      <c r="H106" s="2">
        <v>24.8062</v>
      </c>
      <c r="I106" s="2">
        <f t="shared" si="6"/>
        <v>4.3460566406115488E-2</v>
      </c>
      <c r="K106" s="13">
        <v>43623</v>
      </c>
      <c r="L106" s="2" t="s">
        <v>0</v>
      </c>
      <c r="M106" s="2">
        <v>23.58</v>
      </c>
      <c r="N106" s="2">
        <f t="shared" si="4"/>
        <v>2.9261984549030798E-2</v>
      </c>
    </row>
    <row r="107" spans="1:14" x14ac:dyDescent="0.25">
      <c r="A107" s="13">
        <v>43626</v>
      </c>
      <c r="B107" s="2" t="s">
        <v>2</v>
      </c>
      <c r="C107" s="2">
        <v>26.65</v>
      </c>
      <c r="D107" s="2">
        <f t="shared" si="5"/>
        <v>-4.1190846481742593E-3</v>
      </c>
      <c r="F107" s="13">
        <v>43626</v>
      </c>
      <c r="G107" s="2" t="s">
        <v>1</v>
      </c>
      <c r="H107" s="2">
        <v>25.3125</v>
      </c>
      <c r="I107" s="2">
        <f t="shared" si="6"/>
        <v>2.0204722940613942E-2</v>
      </c>
      <c r="K107" s="13">
        <v>43626</v>
      </c>
      <c r="L107" s="2" t="s">
        <v>0</v>
      </c>
      <c r="M107" s="2">
        <v>23.23</v>
      </c>
      <c r="N107" s="2">
        <f t="shared" si="4"/>
        <v>-1.4954348326906976E-2</v>
      </c>
    </row>
    <row r="108" spans="1:14" x14ac:dyDescent="0.25">
      <c r="A108" s="13">
        <v>43627</v>
      </c>
      <c r="B108" s="2" t="s">
        <v>2</v>
      </c>
      <c r="C108" s="2">
        <v>27.16</v>
      </c>
      <c r="D108" s="2">
        <f t="shared" si="5"/>
        <v>1.8956152078641882E-2</v>
      </c>
      <c r="F108" s="13">
        <v>43627</v>
      </c>
      <c r="G108" s="2" t="s">
        <v>1</v>
      </c>
      <c r="H108" s="2">
        <v>25.898800000000001</v>
      </c>
      <c r="I108" s="2">
        <f t="shared" si="6"/>
        <v>2.2898290719039788E-2</v>
      </c>
      <c r="K108" s="13">
        <v>43627</v>
      </c>
      <c r="L108" s="2" t="s">
        <v>0</v>
      </c>
      <c r="M108" s="2">
        <v>23.6</v>
      </c>
      <c r="N108" s="2">
        <f t="shared" si="4"/>
        <v>1.5802165249246693E-2</v>
      </c>
    </row>
    <row r="109" spans="1:14" x14ac:dyDescent="0.25">
      <c r="A109" s="13">
        <v>43628</v>
      </c>
      <c r="B109" s="2" t="s">
        <v>2</v>
      </c>
      <c r="C109" s="2">
        <v>26.85</v>
      </c>
      <c r="D109" s="2">
        <f t="shared" si="5"/>
        <v>-1.1479481735621643E-2</v>
      </c>
      <c r="F109" s="13">
        <v>43628</v>
      </c>
      <c r="G109" s="2" t="s">
        <v>1</v>
      </c>
      <c r="H109" s="2">
        <v>25.389999</v>
      </c>
      <c r="I109" s="2">
        <f t="shared" si="6"/>
        <v>-1.9841279254796212E-2</v>
      </c>
      <c r="K109" s="13">
        <v>43628</v>
      </c>
      <c r="L109" s="2" t="s">
        <v>0</v>
      </c>
      <c r="M109" s="2">
        <v>23.620000999999998</v>
      </c>
      <c r="N109" s="2">
        <f t="shared" si="4"/>
        <v>8.4714107465339505E-4</v>
      </c>
    </row>
    <row r="110" spans="1:14" x14ac:dyDescent="0.25">
      <c r="A110" s="13">
        <v>43629</v>
      </c>
      <c r="B110" s="2" t="s">
        <v>2</v>
      </c>
      <c r="C110" s="2">
        <v>27.18</v>
      </c>
      <c r="D110" s="2">
        <f t="shared" si="5"/>
        <v>1.2215587768123891E-2</v>
      </c>
      <c r="F110" s="13">
        <v>43629</v>
      </c>
      <c r="G110" s="2" t="s">
        <v>1</v>
      </c>
      <c r="H110" s="2">
        <v>26.2013</v>
      </c>
      <c r="I110" s="2">
        <f t="shared" si="6"/>
        <v>3.1453671525712289E-2</v>
      </c>
      <c r="K110" s="13">
        <v>43629</v>
      </c>
      <c r="L110" s="2" t="s">
        <v>0</v>
      </c>
      <c r="M110" s="2">
        <v>24.24</v>
      </c>
      <c r="N110" s="2">
        <f t="shared" si="4"/>
        <v>2.5910308094895751E-2</v>
      </c>
    </row>
    <row r="111" spans="1:14" x14ac:dyDescent="0.25">
      <c r="A111" s="13">
        <v>43630</v>
      </c>
      <c r="B111" s="2" t="s">
        <v>2</v>
      </c>
      <c r="C111" s="2">
        <v>27.059999000000001</v>
      </c>
      <c r="D111" s="2">
        <f t="shared" si="5"/>
        <v>-4.4248229352712633E-3</v>
      </c>
      <c r="F111" s="13">
        <v>43630</v>
      </c>
      <c r="G111" s="2" t="s">
        <v>1</v>
      </c>
      <c r="H111" s="2">
        <v>26.446300999999998</v>
      </c>
      <c r="I111" s="2">
        <f t="shared" si="6"/>
        <v>9.3072718965767701E-3</v>
      </c>
      <c r="K111" s="13">
        <v>43630</v>
      </c>
      <c r="L111" s="2" t="s">
        <v>0</v>
      </c>
      <c r="M111" s="2">
        <v>25</v>
      </c>
      <c r="N111" s="2">
        <f t="shared" si="4"/>
        <v>3.0871663667087147E-2</v>
      </c>
    </row>
    <row r="112" spans="1:14" x14ac:dyDescent="0.25">
      <c r="A112" s="13">
        <v>43633</v>
      </c>
      <c r="B112" s="2" t="s">
        <v>2</v>
      </c>
      <c r="C112" s="2">
        <v>27.110001</v>
      </c>
      <c r="D112" s="2">
        <f t="shared" si="5"/>
        <v>1.8461146096047602E-3</v>
      </c>
      <c r="F112" s="13">
        <v>43633</v>
      </c>
      <c r="G112" s="2" t="s">
        <v>1</v>
      </c>
      <c r="H112" s="2">
        <v>25.9375</v>
      </c>
      <c r="I112" s="2">
        <f t="shared" si="6"/>
        <v>-1.9426501762373455E-2</v>
      </c>
      <c r="K112" s="13">
        <v>43633</v>
      </c>
      <c r="L112" s="2" t="s">
        <v>0</v>
      </c>
      <c r="M112" s="2">
        <v>25.18</v>
      </c>
      <c r="N112" s="2">
        <f t="shared" si="4"/>
        <v>7.1742037480004529E-3</v>
      </c>
    </row>
    <row r="113" spans="1:14" x14ac:dyDescent="0.25">
      <c r="A113" s="13">
        <v>43634</v>
      </c>
      <c r="B113" s="2" t="s">
        <v>2</v>
      </c>
      <c r="C113" s="2">
        <v>27.450001</v>
      </c>
      <c r="D113" s="2">
        <f t="shared" si="5"/>
        <v>1.2463503988080259E-2</v>
      </c>
      <c r="F113" s="13">
        <v>43634</v>
      </c>
      <c r="G113" s="2" t="s">
        <v>1</v>
      </c>
      <c r="H113" s="2">
        <v>26.012501</v>
      </c>
      <c r="I113" s="2">
        <f t="shared" si="6"/>
        <v>2.8874321718912106E-3</v>
      </c>
      <c r="K113" s="13">
        <v>43634</v>
      </c>
      <c r="L113" s="2" t="s">
        <v>0</v>
      </c>
      <c r="M113" s="2">
        <v>25</v>
      </c>
      <c r="N113" s="2">
        <f t="shared" si="4"/>
        <v>-7.1742037480003297E-3</v>
      </c>
    </row>
    <row r="114" spans="1:14" x14ac:dyDescent="0.25">
      <c r="A114" s="13">
        <v>43635</v>
      </c>
      <c r="B114" s="2" t="s">
        <v>2</v>
      </c>
      <c r="C114" s="2">
        <v>27.52</v>
      </c>
      <c r="D114" s="2">
        <f t="shared" si="5"/>
        <v>2.5468086797314575E-3</v>
      </c>
      <c r="F114" s="13">
        <v>43635</v>
      </c>
      <c r="G114" s="2" t="s">
        <v>1</v>
      </c>
      <c r="H114" s="2">
        <v>26.25</v>
      </c>
      <c r="I114" s="2">
        <f t="shared" si="6"/>
        <v>9.0887588748245537E-3</v>
      </c>
      <c r="K114" s="13">
        <v>43635</v>
      </c>
      <c r="L114" s="2" t="s">
        <v>0</v>
      </c>
      <c r="M114" s="2">
        <v>25.200001</v>
      </c>
      <c r="N114" s="2">
        <f t="shared" si="4"/>
        <v>7.9682093317157542E-3</v>
      </c>
    </row>
    <row r="115" spans="1:14" x14ac:dyDescent="0.25">
      <c r="A115" s="13">
        <v>43637</v>
      </c>
      <c r="B115" s="2" t="s">
        <v>2</v>
      </c>
      <c r="C115" s="2">
        <v>28.280000999999999</v>
      </c>
      <c r="D115" s="2">
        <f t="shared" si="5"/>
        <v>2.7241863323907274E-2</v>
      </c>
      <c r="F115" s="13">
        <v>43637</v>
      </c>
      <c r="G115" s="2" t="s">
        <v>1</v>
      </c>
      <c r="H115" s="2">
        <v>26.581199999999999</v>
      </c>
      <c r="I115" s="2">
        <f t="shared" si="6"/>
        <v>1.2538209955246045E-2</v>
      </c>
      <c r="K115" s="13">
        <v>43637</v>
      </c>
      <c r="L115" s="2" t="s">
        <v>0</v>
      </c>
      <c r="M115" s="2">
        <v>25.799999</v>
      </c>
      <c r="N115" s="2">
        <f t="shared" si="4"/>
        <v>2.3530418967964508E-2</v>
      </c>
    </row>
    <row r="116" spans="1:14" x14ac:dyDescent="0.25">
      <c r="A116" s="13">
        <v>43640</v>
      </c>
      <c r="B116" s="2" t="s">
        <v>2</v>
      </c>
      <c r="C116" s="2">
        <v>28.25</v>
      </c>
      <c r="D116" s="2">
        <f t="shared" si="5"/>
        <v>-1.0614187966003546E-3</v>
      </c>
      <c r="F116" s="13">
        <v>43640</v>
      </c>
      <c r="G116" s="2" t="s">
        <v>1</v>
      </c>
      <c r="H116" s="2">
        <v>26.247499000000001</v>
      </c>
      <c r="I116" s="2">
        <f t="shared" si="6"/>
        <v>-1.2633490684786643E-2</v>
      </c>
      <c r="K116" s="13">
        <v>43640</v>
      </c>
      <c r="L116" s="2" t="s">
        <v>0</v>
      </c>
      <c r="M116" s="2">
        <v>25.879999000000002</v>
      </c>
      <c r="N116" s="2">
        <f t="shared" si="4"/>
        <v>3.095977824941672E-3</v>
      </c>
    </row>
    <row r="117" spans="1:14" x14ac:dyDescent="0.25">
      <c r="A117" s="13">
        <v>43641</v>
      </c>
      <c r="B117" s="2" t="s">
        <v>2</v>
      </c>
      <c r="C117" s="2">
        <v>27.51</v>
      </c>
      <c r="D117" s="2">
        <f t="shared" si="5"/>
        <v>-2.6543882655966761E-2</v>
      </c>
      <c r="F117" s="13">
        <v>43641</v>
      </c>
      <c r="G117" s="2" t="s">
        <v>1</v>
      </c>
      <c r="H117" s="2">
        <v>25.813700000000001</v>
      </c>
      <c r="I117" s="2">
        <f t="shared" si="6"/>
        <v>-1.6665349563309194E-2</v>
      </c>
      <c r="K117" s="13">
        <v>43641</v>
      </c>
      <c r="L117" s="2" t="s">
        <v>0</v>
      </c>
      <c r="M117" s="2">
        <v>25.139999</v>
      </c>
      <c r="N117" s="2">
        <f t="shared" si="4"/>
        <v>-2.9010267607969657E-2</v>
      </c>
    </row>
    <row r="118" spans="1:14" x14ac:dyDescent="0.25">
      <c r="A118" s="13">
        <v>43642</v>
      </c>
      <c r="B118" s="2" t="s">
        <v>2</v>
      </c>
      <c r="C118" s="2">
        <v>27.67</v>
      </c>
      <c r="D118" s="2">
        <f t="shared" si="5"/>
        <v>5.7992188623512912E-3</v>
      </c>
      <c r="F118" s="13">
        <v>43642</v>
      </c>
      <c r="G118" s="2" t="s">
        <v>1</v>
      </c>
      <c r="H118" s="2">
        <v>26.0562</v>
      </c>
      <c r="I118" s="2">
        <f t="shared" si="6"/>
        <v>9.3503849749441894E-3</v>
      </c>
      <c r="K118" s="13">
        <v>43642</v>
      </c>
      <c r="L118" s="2" t="s">
        <v>0</v>
      </c>
      <c r="M118" s="2">
        <v>25.309999000000001</v>
      </c>
      <c r="N118" s="2">
        <f t="shared" si="4"/>
        <v>6.7393716621037009E-3</v>
      </c>
    </row>
    <row r="119" spans="1:14" x14ac:dyDescent="0.25">
      <c r="A119" s="13">
        <v>43643</v>
      </c>
      <c r="B119" s="2" t="s">
        <v>2</v>
      </c>
      <c r="C119" s="2">
        <v>27.23</v>
      </c>
      <c r="D119" s="2">
        <f t="shared" si="5"/>
        <v>-1.6029487113166301E-2</v>
      </c>
      <c r="F119" s="13">
        <v>43643</v>
      </c>
      <c r="G119" s="2" t="s">
        <v>1</v>
      </c>
      <c r="H119" s="2">
        <v>26.081199999999999</v>
      </c>
      <c r="I119" s="2">
        <f t="shared" si="6"/>
        <v>9.5900455013172355E-4</v>
      </c>
      <c r="K119" s="13">
        <v>43643</v>
      </c>
      <c r="L119" s="2" t="s">
        <v>0</v>
      </c>
      <c r="M119" s="2">
        <v>25.42</v>
      </c>
      <c r="N119" s="2">
        <f t="shared" si="4"/>
        <v>4.3367307143511264E-3</v>
      </c>
    </row>
    <row r="120" spans="1:14" x14ac:dyDescent="0.25">
      <c r="A120" s="13">
        <v>43644</v>
      </c>
      <c r="B120" s="2" t="s">
        <v>2</v>
      </c>
      <c r="C120" s="2">
        <v>27.41</v>
      </c>
      <c r="D120" s="2">
        <f t="shared" si="5"/>
        <v>6.5886036290262271E-3</v>
      </c>
      <c r="F120" s="13">
        <v>43644</v>
      </c>
      <c r="G120" s="2" t="s">
        <v>1</v>
      </c>
      <c r="H120" s="2">
        <v>26.389999</v>
      </c>
      <c r="I120" s="2">
        <f t="shared" si="6"/>
        <v>1.1770364352231813E-2</v>
      </c>
      <c r="K120" s="13">
        <v>43644</v>
      </c>
      <c r="L120" s="2" t="s">
        <v>0</v>
      </c>
      <c r="M120" s="2">
        <v>25.700001</v>
      </c>
      <c r="N120" s="2">
        <f t="shared" si="4"/>
        <v>1.0954765050371195E-2</v>
      </c>
    </row>
    <row r="121" spans="1:14" x14ac:dyDescent="0.25">
      <c r="A121" s="13">
        <v>43647</v>
      </c>
      <c r="B121" s="2" t="s">
        <v>2</v>
      </c>
      <c r="C121" s="2">
        <v>27.26</v>
      </c>
      <c r="D121" s="2">
        <f t="shared" si="5"/>
        <v>-5.4874840463077727E-3</v>
      </c>
      <c r="F121" s="13">
        <v>43647</v>
      </c>
      <c r="G121" s="2" t="s">
        <v>1</v>
      </c>
      <c r="H121" s="2">
        <v>26.274999999999999</v>
      </c>
      <c r="I121" s="2">
        <f t="shared" si="6"/>
        <v>-4.3671958590758495E-3</v>
      </c>
      <c r="K121" s="13">
        <v>43647</v>
      </c>
      <c r="L121" s="2" t="s">
        <v>0</v>
      </c>
      <c r="M121" s="2">
        <v>25.959999</v>
      </c>
      <c r="N121" s="2">
        <f t="shared" si="4"/>
        <v>1.0065822503407949E-2</v>
      </c>
    </row>
    <row r="122" spans="1:14" x14ac:dyDescent="0.25">
      <c r="A122" s="13">
        <v>43648</v>
      </c>
      <c r="B122" s="2" t="s">
        <v>2</v>
      </c>
      <c r="C122" s="2">
        <v>26.82</v>
      </c>
      <c r="D122" s="2">
        <f t="shared" si="5"/>
        <v>-1.6272548414854187E-2</v>
      </c>
      <c r="F122" s="13">
        <v>43648</v>
      </c>
      <c r="G122" s="2" t="s">
        <v>1</v>
      </c>
      <c r="H122" s="2">
        <v>26.557500999999998</v>
      </c>
      <c r="I122" s="2">
        <f t="shared" si="6"/>
        <v>1.0694314563162506E-2</v>
      </c>
      <c r="K122" s="13">
        <v>43648</v>
      </c>
      <c r="L122" s="2" t="s">
        <v>0</v>
      </c>
      <c r="M122" s="2">
        <v>26.4</v>
      </c>
      <c r="N122" s="2">
        <f t="shared" si="4"/>
        <v>1.6807156837183108E-2</v>
      </c>
    </row>
    <row r="123" spans="1:14" x14ac:dyDescent="0.25">
      <c r="A123" s="13">
        <v>43649</v>
      </c>
      <c r="B123" s="2" t="s">
        <v>2</v>
      </c>
      <c r="C123" s="2">
        <v>27.18</v>
      </c>
      <c r="D123" s="2">
        <f t="shared" si="5"/>
        <v>1.3333530869465168E-2</v>
      </c>
      <c r="F123" s="13">
        <v>43649</v>
      </c>
      <c r="G123" s="2" t="s">
        <v>1</v>
      </c>
      <c r="H123" s="2">
        <v>27.606300000000001</v>
      </c>
      <c r="I123" s="2">
        <f t="shared" si="6"/>
        <v>3.8731776218943539E-2</v>
      </c>
      <c r="K123" s="13">
        <v>43649</v>
      </c>
      <c r="L123" s="2" t="s">
        <v>0</v>
      </c>
      <c r="M123" s="2">
        <v>26.870000999999998</v>
      </c>
      <c r="N123" s="2">
        <f t="shared" si="4"/>
        <v>1.7646449691354982E-2</v>
      </c>
    </row>
    <row r="124" spans="1:14" x14ac:dyDescent="0.25">
      <c r="A124" s="13">
        <v>43650</v>
      </c>
      <c r="B124" s="2" t="s">
        <v>2</v>
      </c>
      <c r="C124" s="2">
        <v>27.389999</v>
      </c>
      <c r="D124" s="2">
        <f t="shared" si="5"/>
        <v>7.6965380423134533E-3</v>
      </c>
      <c r="F124" s="13">
        <v>43650</v>
      </c>
      <c r="G124" s="2" t="s">
        <v>1</v>
      </c>
      <c r="H124" s="2">
        <v>27.637501</v>
      </c>
      <c r="I124" s="2">
        <f t="shared" si="6"/>
        <v>1.1295748211658802E-3</v>
      </c>
      <c r="K124" s="13">
        <v>43650</v>
      </c>
      <c r="L124" s="2" t="s">
        <v>0</v>
      </c>
      <c r="M124" s="2">
        <v>28.030000999999999</v>
      </c>
      <c r="N124" s="2">
        <f t="shared" si="4"/>
        <v>4.2264941009132244E-2</v>
      </c>
    </row>
    <row r="125" spans="1:14" x14ac:dyDescent="0.25">
      <c r="A125" s="13">
        <v>43651</v>
      </c>
      <c r="B125" s="2" t="s">
        <v>2</v>
      </c>
      <c r="C125" s="2">
        <v>27.4</v>
      </c>
      <c r="D125" s="2">
        <f t="shared" si="5"/>
        <v>3.6506662871333534E-4</v>
      </c>
      <c r="F125" s="13">
        <v>43651</v>
      </c>
      <c r="G125" s="2" t="s">
        <v>1</v>
      </c>
      <c r="H125" s="2">
        <v>28.26</v>
      </c>
      <c r="I125" s="2">
        <f t="shared" si="6"/>
        <v>2.2273794890094553E-2</v>
      </c>
      <c r="K125" s="13">
        <v>43651</v>
      </c>
      <c r="L125" s="2" t="s">
        <v>0</v>
      </c>
      <c r="M125" s="2">
        <v>28.85</v>
      </c>
      <c r="N125" s="2">
        <f t="shared" si="4"/>
        <v>2.883459210135093E-2</v>
      </c>
    </row>
    <row r="126" spans="1:14" x14ac:dyDescent="0.25">
      <c r="A126" s="13">
        <v>43654</v>
      </c>
      <c r="B126" s="2" t="s">
        <v>2</v>
      </c>
      <c r="C126" s="2">
        <v>27.65</v>
      </c>
      <c r="D126" s="2">
        <f t="shared" si="5"/>
        <v>9.0827145743192263E-3</v>
      </c>
      <c r="F126" s="13">
        <v>43654</v>
      </c>
      <c r="G126" s="2" t="s">
        <v>1</v>
      </c>
      <c r="H126" s="2">
        <v>28.674999</v>
      </c>
      <c r="I126" s="2">
        <f t="shared" si="6"/>
        <v>1.4578250885469036E-2</v>
      </c>
      <c r="K126" s="13">
        <v>43654</v>
      </c>
      <c r="L126" s="2" t="s">
        <v>0</v>
      </c>
      <c r="M126" s="2">
        <v>29.5</v>
      </c>
      <c r="N126" s="2">
        <f t="shared" si="4"/>
        <v>2.2280270391665604E-2</v>
      </c>
    </row>
    <row r="127" spans="1:14" x14ac:dyDescent="0.25">
      <c r="A127" s="13">
        <v>43656</v>
      </c>
      <c r="B127" s="2" t="s">
        <v>2</v>
      </c>
      <c r="C127" s="2">
        <v>28.07</v>
      </c>
      <c r="D127" s="2">
        <f t="shared" si="5"/>
        <v>1.5075662405447396E-2</v>
      </c>
      <c r="F127" s="13">
        <v>43656</v>
      </c>
      <c r="G127" s="2" t="s">
        <v>1</v>
      </c>
      <c r="H127" s="2">
        <v>29.1875</v>
      </c>
      <c r="I127" s="2">
        <f t="shared" si="6"/>
        <v>1.7714907287265522E-2</v>
      </c>
      <c r="K127" s="13">
        <v>43656</v>
      </c>
      <c r="L127" s="2" t="s">
        <v>0</v>
      </c>
      <c r="M127" s="2">
        <v>29.889999</v>
      </c>
      <c r="N127" s="2">
        <f t="shared" si="4"/>
        <v>1.3133679494066373E-2</v>
      </c>
    </row>
    <row r="128" spans="1:14" x14ac:dyDescent="0.25">
      <c r="A128" s="13">
        <v>43657</v>
      </c>
      <c r="B128" s="2" t="s">
        <v>2</v>
      </c>
      <c r="C128" s="2">
        <v>28.4</v>
      </c>
      <c r="D128" s="2">
        <f t="shared" si="5"/>
        <v>1.1687754793369216E-2</v>
      </c>
      <c r="F128" s="13">
        <v>43657</v>
      </c>
      <c r="G128" s="2" t="s">
        <v>1</v>
      </c>
      <c r="H128" s="2">
        <v>28.846299999999999</v>
      </c>
      <c r="I128" s="2">
        <f t="shared" si="6"/>
        <v>-1.1758800266410834E-2</v>
      </c>
      <c r="K128" s="13">
        <v>43657</v>
      </c>
      <c r="L128" s="2" t="s">
        <v>0</v>
      </c>
      <c r="M128" s="2">
        <v>29.299999</v>
      </c>
      <c r="N128" s="2">
        <f t="shared" si="4"/>
        <v>-1.9936460946512358E-2</v>
      </c>
    </row>
    <row r="129" spans="1:14" x14ac:dyDescent="0.25">
      <c r="A129" s="13">
        <v>43658</v>
      </c>
      <c r="B129" s="2" t="s">
        <v>2</v>
      </c>
      <c r="C129" s="2">
        <v>28.530000999999999</v>
      </c>
      <c r="D129" s="2">
        <f t="shared" si="5"/>
        <v>4.5670551090712542E-3</v>
      </c>
      <c r="F129" s="13">
        <v>43658</v>
      </c>
      <c r="G129" s="2" t="s">
        <v>1</v>
      </c>
      <c r="H129" s="2">
        <v>29.0063</v>
      </c>
      <c r="I129" s="2">
        <f t="shared" si="6"/>
        <v>5.5313126095876486E-3</v>
      </c>
      <c r="K129" s="13">
        <v>43658</v>
      </c>
      <c r="L129" s="2" t="s">
        <v>0</v>
      </c>
      <c r="M129" s="2">
        <v>29.08</v>
      </c>
      <c r="N129" s="2">
        <f t="shared" si="4"/>
        <v>-7.5368292280096807E-3</v>
      </c>
    </row>
    <row r="130" spans="1:14" x14ac:dyDescent="0.25">
      <c r="A130" s="13">
        <v>43661</v>
      </c>
      <c r="B130" s="2" t="s">
        <v>2</v>
      </c>
      <c r="C130" s="2">
        <v>28.18</v>
      </c>
      <c r="D130" s="2">
        <f t="shared" si="5"/>
        <v>-1.2343693805697468E-2</v>
      </c>
      <c r="F130" s="13">
        <v>43661</v>
      </c>
      <c r="G130" s="2" t="s">
        <v>1</v>
      </c>
      <c r="H130" s="2">
        <v>28.831199999999999</v>
      </c>
      <c r="I130" s="2">
        <f t="shared" si="6"/>
        <v>-6.0549136791548299E-3</v>
      </c>
      <c r="K130" s="13">
        <v>43661</v>
      </c>
      <c r="L130" s="2" t="s">
        <v>0</v>
      </c>
      <c r="M130" s="2">
        <v>29</v>
      </c>
      <c r="N130" s="2">
        <f t="shared" si="4"/>
        <v>-2.7548226788445085E-3</v>
      </c>
    </row>
    <row r="131" spans="1:14" x14ac:dyDescent="0.25">
      <c r="A131" s="13">
        <v>43662</v>
      </c>
      <c r="B131" s="2" t="s">
        <v>2</v>
      </c>
      <c r="C131" s="2">
        <v>27.83</v>
      </c>
      <c r="D131" s="2">
        <f t="shared" si="5"/>
        <v>-1.2497930932734854E-2</v>
      </c>
      <c r="F131" s="13">
        <v>43662</v>
      </c>
      <c r="G131" s="2" t="s">
        <v>1</v>
      </c>
      <c r="H131" s="2">
        <v>29.25</v>
      </c>
      <c r="I131" s="2">
        <f t="shared" si="6"/>
        <v>1.4421439584727514E-2</v>
      </c>
      <c r="K131" s="13">
        <v>43662</v>
      </c>
      <c r="L131" s="2" t="s">
        <v>0</v>
      </c>
      <c r="M131" s="2">
        <v>29.58</v>
      </c>
      <c r="N131" s="2">
        <f t="shared" ref="N131:N194" si="7">LN(M131/M130)</f>
        <v>1.980262729617973E-2</v>
      </c>
    </row>
    <row r="132" spans="1:14" x14ac:dyDescent="0.25">
      <c r="A132" s="13">
        <v>43663</v>
      </c>
      <c r="B132" s="2" t="s">
        <v>2</v>
      </c>
      <c r="C132" s="2">
        <v>27.68</v>
      </c>
      <c r="D132" s="2">
        <f t="shared" ref="D132:D195" si="8">LN(C132/C131)</f>
        <v>-5.4044447883305324E-3</v>
      </c>
      <c r="F132" s="13">
        <v>43663</v>
      </c>
      <c r="G132" s="2" t="s">
        <v>1</v>
      </c>
      <c r="H132" s="2">
        <v>30.5487</v>
      </c>
      <c r="I132" s="2">
        <f t="shared" si="6"/>
        <v>4.3442557842836724E-2</v>
      </c>
      <c r="K132" s="13">
        <v>43663</v>
      </c>
      <c r="L132" s="2" t="s">
        <v>0</v>
      </c>
      <c r="M132" s="2">
        <v>29.450001</v>
      </c>
      <c r="N132" s="2">
        <f t="shared" si="7"/>
        <v>-4.4045132292011169E-3</v>
      </c>
    </row>
    <row r="133" spans="1:14" x14ac:dyDescent="0.25">
      <c r="A133" s="13">
        <v>43664</v>
      </c>
      <c r="B133" s="2" t="s">
        <v>2</v>
      </c>
      <c r="C133" s="2">
        <v>27.51</v>
      </c>
      <c r="D133" s="2">
        <f t="shared" si="8"/>
        <v>-6.1605558129856301E-3</v>
      </c>
      <c r="F133" s="13">
        <v>43664</v>
      </c>
      <c r="G133" s="2" t="s">
        <v>1</v>
      </c>
      <c r="H133" s="2">
        <v>30.875</v>
      </c>
      <c r="I133" s="2">
        <f t="shared" si="6"/>
        <v>1.0624663427438945E-2</v>
      </c>
      <c r="K133" s="13">
        <v>43664</v>
      </c>
      <c r="L133" s="2" t="s">
        <v>0</v>
      </c>
      <c r="M133" s="2">
        <v>31.190000999999999</v>
      </c>
      <c r="N133" s="2">
        <f t="shared" si="7"/>
        <v>5.7403618627816969E-2</v>
      </c>
    </row>
    <row r="134" spans="1:14" x14ac:dyDescent="0.25">
      <c r="A134" s="13">
        <v>43665</v>
      </c>
      <c r="B134" s="2" t="s">
        <v>2</v>
      </c>
      <c r="C134" s="2">
        <v>27.440000999999999</v>
      </c>
      <c r="D134" s="2">
        <f t="shared" si="8"/>
        <v>-2.5477356356507722E-3</v>
      </c>
      <c r="F134" s="13">
        <v>43665</v>
      </c>
      <c r="G134" s="2" t="s">
        <v>1</v>
      </c>
      <c r="H134" s="2">
        <v>29.7563</v>
      </c>
      <c r="I134" s="2">
        <f t="shared" si="6"/>
        <v>-3.6905920669600523E-2</v>
      </c>
      <c r="K134" s="13">
        <v>43665</v>
      </c>
      <c r="L134" s="2" t="s">
        <v>0</v>
      </c>
      <c r="M134" s="2">
        <v>30.299999</v>
      </c>
      <c r="N134" s="2">
        <f t="shared" si="7"/>
        <v>-2.8949883169247004E-2</v>
      </c>
    </row>
    <row r="135" spans="1:14" x14ac:dyDescent="0.25">
      <c r="A135" s="13">
        <v>43668</v>
      </c>
      <c r="B135" s="2" t="s">
        <v>2</v>
      </c>
      <c r="C135" s="2">
        <v>27.49</v>
      </c>
      <c r="D135" s="2">
        <f t="shared" si="8"/>
        <v>1.820462876321926E-3</v>
      </c>
      <c r="F135" s="13">
        <v>43668</v>
      </c>
      <c r="G135" s="2" t="s">
        <v>1</v>
      </c>
      <c r="H135" s="2">
        <v>30.918800000000001</v>
      </c>
      <c r="I135" s="2">
        <f t="shared" si="6"/>
        <v>3.8323538855735445E-2</v>
      </c>
      <c r="K135" s="13">
        <v>43668</v>
      </c>
      <c r="L135" s="2" t="s">
        <v>0</v>
      </c>
      <c r="M135" s="2">
        <v>30.299999</v>
      </c>
      <c r="N135" s="2">
        <f t="shared" si="7"/>
        <v>0</v>
      </c>
    </row>
    <row r="136" spans="1:14" x14ac:dyDescent="0.25">
      <c r="A136" s="13">
        <v>43669</v>
      </c>
      <c r="B136" s="2" t="s">
        <v>2</v>
      </c>
      <c r="C136" s="2">
        <v>27.52</v>
      </c>
      <c r="D136" s="2">
        <f t="shared" si="8"/>
        <v>1.0907108879885381E-3</v>
      </c>
      <c r="F136" s="13">
        <v>43669</v>
      </c>
      <c r="G136" s="2" t="s">
        <v>1</v>
      </c>
      <c r="H136" s="2">
        <v>30.25</v>
      </c>
      <c r="I136" s="2">
        <f t="shared" si="6"/>
        <v>-2.1868228657425728E-2</v>
      </c>
      <c r="K136" s="13">
        <v>43669</v>
      </c>
      <c r="L136" s="2" t="s">
        <v>0</v>
      </c>
      <c r="M136" s="2">
        <v>30.530000999999999</v>
      </c>
      <c r="N136" s="2">
        <f t="shared" si="7"/>
        <v>7.5621599894309284E-3</v>
      </c>
    </row>
    <row r="137" spans="1:14" x14ac:dyDescent="0.25">
      <c r="A137" s="13">
        <v>43670</v>
      </c>
      <c r="B137" s="2" t="s">
        <v>2</v>
      </c>
      <c r="C137" s="2">
        <v>27.35</v>
      </c>
      <c r="D137" s="2">
        <f t="shared" si="8"/>
        <v>-6.1964841971526271E-3</v>
      </c>
      <c r="F137" s="13">
        <v>43670</v>
      </c>
      <c r="G137" s="2" t="s">
        <v>1</v>
      </c>
      <c r="H137" s="2">
        <v>30.726199999999999</v>
      </c>
      <c r="I137" s="2">
        <f t="shared" si="6"/>
        <v>1.5619526355782667E-2</v>
      </c>
      <c r="K137" s="13">
        <v>43670</v>
      </c>
      <c r="L137" s="2" t="s">
        <v>0</v>
      </c>
      <c r="M137" s="2">
        <v>31.01</v>
      </c>
      <c r="N137" s="2">
        <f t="shared" si="7"/>
        <v>1.5599893610904143E-2</v>
      </c>
    </row>
    <row r="138" spans="1:14" x14ac:dyDescent="0.25">
      <c r="A138" s="13">
        <v>43671</v>
      </c>
      <c r="B138" s="2" t="s">
        <v>2</v>
      </c>
      <c r="C138" s="2">
        <v>26.889999</v>
      </c>
      <c r="D138" s="2">
        <f t="shared" si="8"/>
        <v>-1.6962095775763613E-2</v>
      </c>
      <c r="F138" s="13">
        <v>43671</v>
      </c>
      <c r="G138" s="2" t="s">
        <v>1</v>
      </c>
      <c r="H138" s="2">
        <v>30.559999000000001</v>
      </c>
      <c r="I138" s="2">
        <f t="shared" si="6"/>
        <v>-5.4237792568268949E-3</v>
      </c>
      <c r="K138" s="13">
        <v>43671</v>
      </c>
      <c r="L138" s="2" t="s">
        <v>0</v>
      </c>
      <c r="M138" s="2">
        <v>31.02</v>
      </c>
      <c r="N138" s="2">
        <f t="shared" si="7"/>
        <v>3.2242463603521541E-4</v>
      </c>
    </row>
    <row r="139" spans="1:14" x14ac:dyDescent="0.25">
      <c r="A139" s="13">
        <v>43672</v>
      </c>
      <c r="B139" s="2" t="s">
        <v>2</v>
      </c>
      <c r="C139" s="2">
        <v>26.139999</v>
      </c>
      <c r="D139" s="2">
        <f t="shared" si="8"/>
        <v>-2.8287763151698623E-2</v>
      </c>
      <c r="F139" s="13">
        <v>43672</v>
      </c>
      <c r="G139" s="2" t="s">
        <v>1</v>
      </c>
      <c r="H139" s="2">
        <v>31.5</v>
      </c>
      <c r="I139" s="2">
        <f t="shared" si="6"/>
        <v>3.0295614255781117E-2</v>
      </c>
      <c r="K139" s="13">
        <v>43672</v>
      </c>
      <c r="L139" s="2" t="s">
        <v>0</v>
      </c>
      <c r="M139" s="2">
        <v>32.029998999999997</v>
      </c>
      <c r="N139" s="2">
        <f t="shared" si="7"/>
        <v>3.2040774651942876E-2</v>
      </c>
    </row>
    <row r="140" spans="1:14" x14ac:dyDescent="0.25">
      <c r="A140" s="13">
        <v>43675</v>
      </c>
      <c r="B140" s="2" t="s">
        <v>2</v>
      </c>
      <c r="C140" s="2">
        <v>26.379999000000002</v>
      </c>
      <c r="D140" s="2">
        <f t="shared" si="8"/>
        <v>9.1394394411340486E-3</v>
      </c>
      <c r="F140" s="13">
        <v>43675</v>
      </c>
      <c r="G140" s="2" t="s">
        <v>1</v>
      </c>
      <c r="H140" s="2">
        <v>32.974997999999999</v>
      </c>
      <c r="I140" s="2">
        <f t="shared" si="6"/>
        <v>4.5762092119779926E-2</v>
      </c>
      <c r="K140" s="13">
        <v>43675</v>
      </c>
      <c r="L140" s="2" t="s">
        <v>0</v>
      </c>
      <c r="M140" s="2">
        <v>32.18</v>
      </c>
      <c r="N140" s="2">
        <f t="shared" si="7"/>
        <v>4.6722091639015738E-3</v>
      </c>
    </row>
    <row r="141" spans="1:14" x14ac:dyDescent="0.25">
      <c r="A141" s="13">
        <v>43676</v>
      </c>
      <c r="B141" s="2" t="s">
        <v>2</v>
      </c>
      <c r="C141" s="2">
        <v>26.24</v>
      </c>
      <c r="D141" s="2">
        <f t="shared" si="8"/>
        <v>-5.3211453057739784E-3</v>
      </c>
      <c r="F141" s="13">
        <v>43676</v>
      </c>
      <c r="G141" s="2" t="s">
        <v>1</v>
      </c>
      <c r="H141" s="2">
        <v>33.068699000000002</v>
      </c>
      <c r="I141" s="2">
        <f t="shared" si="6"/>
        <v>2.8375474762060361E-3</v>
      </c>
      <c r="K141" s="13">
        <v>43676</v>
      </c>
      <c r="L141" s="2" t="s">
        <v>0</v>
      </c>
      <c r="M141" s="2">
        <v>32.790000999999997</v>
      </c>
      <c r="N141" s="2">
        <f t="shared" si="7"/>
        <v>1.8778479789421959E-2</v>
      </c>
    </row>
    <row r="142" spans="1:14" x14ac:dyDescent="0.25">
      <c r="A142" s="13">
        <v>43677</v>
      </c>
      <c r="B142" s="2" t="s">
        <v>2</v>
      </c>
      <c r="C142" s="2">
        <v>26.08</v>
      </c>
      <c r="D142" s="2">
        <f t="shared" si="8"/>
        <v>-6.1162270174360944E-3</v>
      </c>
      <c r="F142" s="13">
        <v>43677</v>
      </c>
      <c r="G142" s="2" t="s">
        <v>1</v>
      </c>
      <c r="H142" s="2">
        <v>32.965000000000003</v>
      </c>
      <c r="I142" s="2">
        <f t="shared" si="6"/>
        <v>-3.1407928623102422E-3</v>
      </c>
      <c r="K142" s="13">
        <v>43677</v>
      </c>
      <c r="L142" s="2" t="s">
        <v>0</v>
      </c>
      <c r="M142" s="2">
        <v>32.849997999999999</v>
      </c>
      <c r="N142" s="2">
        <f t="shared" si="7"/>
        <v>1.8280626941578886E-3</v>
      </c>
    </row>
    <row r="143" spans="1:14" x14ac:dyDescent="0.25">
      <c r="A143" s="13">
        <v>43678</v>
      </c>
      <c r="B143" s="2" t="s">
        <v>2</v>
      </c>
      <c r="C143" s="2">
        <v>26.25</v>
      </c>
      <c r="D143" s="2">
        <f t="shared" si="8"/>
        <v>6.4972519791807043E-3</v>
      </c>
      <c r="F143" s="13">
        <v>43678</v>
      </c>
      <c r="G143" s="2" t="s">
        <v>1</v>
      </c>
      <c r="H143" s="2">
        <v>34.5625</v>
      </c>
      <c r="I143" s="2">
        <f t="shared" ref="I143:I206" si="9">LN(H143/H142)</f>
        <v>4.7322886717290423E-2</v>
      </c>
      <c r="K143" s="13">
        <v>43678</v>
      </c>
      <c r="L143" s="2" t="s">
        <v>0</v>
      </c>
      <c r="M143" s="2">
        <v>34.25</v>
      </c>
      <c r="N143" s="2">
        <f t="shared" si="7"/>
        <v>4.173488066041723E-2</v>
      </c>
    </row>
    <row r="144" spans="1:14" x14ac:dyDescent="0.25">
      <c r="A144" s="13">
        <v>43679</v>
      </c>
      <c r="B144" s="2" t="s">
        <v>2</v>
      </c>
      <c r="C144" s="2">
        <v>26.52</v>
      </c>
      <c r="D144" s="2">
        <f t="shared" si="8"/>
        <v>1.0233176280028953E-2</v>
      </c>
      <c r="F144" s="13">
        <v>43679</v>
      </c>
      <c r="G144" s="2" t="s">
        <v>1</v>
      </c>
      <c r="H144" s="2">
        <v>35.443699000000002</v>
      </c>
      <c r="I144" s="2">
        <f t="shared" si="9"/>
        <v>2.517621459694749E-2</v>
      </c>
      <c r="K144" s="13">
        <v>43679</v>
      </c>
      <c r="L144" s="2" t="s">
        <v>0</v>
      </c>
      <c r="M144" s="2">
        <v>33.840000000000003</v>
      </c>
      <c r="N144" s="2">
        <f t="shared" si="7"/>
        <v>-1.2043029970211717E-2</v>
      </c>
    </row>
    <row r="145" spans="1:14" x14ac:dyDescent="0.25">
      <c r="A145" s="13">
        <v>43682</v>
      </c>
      <c r="B145" s="2" t="s">
        <v>2</v>
      </c>
      <c r="C145" s="2">
        <v>25.549999</v>
      </c>
      <c r="D145" s="2">
        <f t="shared" si="8"/>
        <v>-3.7261887806892317E-2</v>
      </c>
      <c r="F145" s="13">
        <v>43682</v>
      </c>
      <c r="G145" s="2" t="s">
        <v>1</v>
      </c>
      <c r="H145" s="2">
        <v>34.5</v>
      </c>
      <c r="I145" s="2">
        <f t="shared" si="9"/>
        <v>-2.6986169842186949E-2</v>
      </c>
      <c r="K145" s="13">
        <v>43682</v>
      </c>
      <c r="L145" s="2" t="s">
        <v>0</v>
      </c>
      <c r="M145" s="2">
        <v>32.619999</v>
      </c>
      <c r="N145" s="2">
        <f t="shared" si="7"/>
        <v>-3.6717968201194537E-2</v>
      </c>
    </row>
    <row r="146" spans="1:14" x14ac:dyDescent="0.25">
      <c r="A146" s="13">
        <v>43683</v>
      </c>
      <c r="B146" s="2" t="s">
        <v>2</v>
      </c>
      <c r="C146" s="2">
        <v>25.879999000000002</v>
      </c>
      <c r="D146" s="2">
        <f t="shared" si="8"/>
        <v>1.2833153482053364E-2</v>
      </c>
      <c r="F146" s="13">
        <v>43683</v>
      </c>
      <c r="G146" s="2" t="s">
        <v>1</v>
      </c>
      <c r="H146" s="2">
        <v>36.599997999999999</v>
      </c>
      <c r="I146" s="2">
        <f t="shared" si="9"/>
        <v>5.9088861725196187E-2</v>
      </c>
      <c r="K146" s="13">
        <v>43683</v>
      </c>
      <c r="L146" s="2" t="s">
        <v>0</v>
      </c>
      <c r="M146" s="2">
        <v>33.909999999999997</v>
      </c>
      <c r="N146" s="2">
        <f t="shared" si="7"/>
        <v>3.8784389600718991E-2</v>
      </c>
    </row>
    <row r="147" spans="1:14" x14ac:dyDescent="0.25">
      <c r="A147" s="13">
        <v>43684</v>
      </c>
      <c r="B147" s="2" t="s">
        <v>2</v>
      </c>
      <c r="C147" s="2">
        <v>25.6</v>
      </c>
      <c r="D147" s="2">
        <f t="shared" si="8"/>
        <v>-1.0878079507305943E-2</v>
      </c>
      <c r="F147" s="13">
        <v>43684</v>
      </c>
      <c r="G147" s="2" t="s">
        <v>1</v>
      </c>
      <c r="H147" s="2">
        <v>36.310001</v>
      </c>
      <c r="I147" s="2">
        <f t="shared" si="9"/>
        <v>-7.9549727956438436E-3</v>
      </c>
      <c r="K147" s="13">
        <v>43684</v>
      </c>
      <c r="L147" s="2" t="s">
        <v>0</v>
      </c>
      <c r="M147" s="2">
        <v>35.43</v>
      </c>
      <c r="N147" s="2">
        <f t="shared" si="7"/>
        <v>4.3848962739833394E-2</v>
      </c>
    </row>
    <row r="148" spans="1:14" x14ac:dyDescent="0.25">
      <c r="A148" s="13">
        <v>43685</v>
      </c>
      <c r="B148" s="2" t="s">
        <v>2</v>
      </c>
      <c r="C148" s="2">
        <v>26.35</v>
      </c>
      <c r="D148" s="2">
        <f t="shared" si="8"/>
        <v>2.8875923501854542E-2</v>
      </c>
      <c r="F148" s="13">
        <v>43685</v>
      </c>
      <c r="G148" s="2" t="s">
        <v>1</v>
      </c>
      <c r="H148" s="2">
        <v>37.139999000000003</v>
      </c>
      <c r="I148" s="2">
        <f t="shared" si="9"/>
        <v>2.2601316032545008E-2</v>
      </c>
      <c r="K148" s="13">
        <v>43685</v>
      </c>
      <c r="L148" s="2" t="s">
        <v>0</v>
      </c>
      <c r="M148" s="2">
        <v>35.409999999999997</v>
      </c>
      <c r="N148" s="2">
        <f t="shared" si="7"/>
        <v>-5.6465275356831735E-4</v>
      </c>
    </row>
    <row r="149" spans="1:14" x14ac:dyDescent="0.25">
      <c r="A149" s="13">
        <v>43686</v>
      </c>
      <c r="B149" s="2" t="s">
        <v>2</v>
      </c>
      <c r="C149" s="2">
        <v>26.280000999999999</v>
      </c>
      <c r="D149" s="2">
        <f t="shared" si="8"/>
        <v>-2.6600433192120209E-3</v>
      </c>
      <c r="F149" s="13">
        <v>43686</v>
      </c>
      <c r="G149" s="2" t="s">
        <v>1</v>
      </c>
      <c r="H149" s="2">
        <v>37.779998999999997</v>
      </c>
      <c r="I149" s="2">
        <f t="shared" si="9"/>
        <v>1.7085306604920487E-2</v>
      </c>
      <c r="K149" s="13">
        <v>43686</v>
      </c>
      <c r="L149" s="2" t="s">
        <v>0</v>
      </c>
      <c r="M149" s="2">
        <v>35.650002000000001</v>
      </c>
      <c r="N149" s="2">
        <f t="shared" si="7"/>
        <v>6.7549368374728563E-3</v>
      </c>
    </row>
    <row r="150" spans="1:14" x14ac:dyDescent="0.25">
      <c r="A150" s="13">
        <v>43689</v>
      </c>
      <c r="B150" s="2" t="s">
        <v>2</v>
      </c>
      <c r="C150" s="2">
        <v>25.65</v>
      </c>
      <c r="D150" s="2">
        <f t="shared" si="8"/>
        <v>-2.4264660051380827E-2</v>
      </c>
      <c r="F150" s="13">
        <v>43689</v>
      </c>
      <c r="G150" s="2" t="s">
        <v>1</v>
      </c>
      <c r="H150" s="2">
        <v>36.419998</v>
      </c>
      <c r="I150" s="2">
        <f t="shared" si="9"/>
        <v>-3.666181621975334E-2</v>
      </c>
      <c r="K150" s="13">
        <v>43689</v>
      </c>
      <c r="L150" s="2" t="s">
        <v>0</v>
      </c>
      <c r="M150" s="2">
        <v>35.509998000000003</v>
      </c>
      <c r="N150" s="2">
        <f t="shared" si="7"/>
        <v>-3.9349123284529389E-3</v>
      </c>
    </row>
    <row r="151" spans="1:14" x14ac:dyDescent="0.25">
      <c r="A151" s="13">
        <v>43690</v>
      </c>
      <c r="B151" s="2" t="s">
        <v>2</v>
      </c>
      <c r="C151" s="2">
        <v>25.790001</v>
      </c>
      <c r="D151" s="2">
        <f t="shared" si="8"/>
        <v>5.4432870511931016E-3</v>
      </c>
      <c r="F151" s="13">
        <v>43690</v>
      </c>
      <c r="G151" s="2" t="s">
        <v>1</v>
      </c>
      <c r="H151" s="2">
        <v>37.849997999999999</v>
      </c>
      <c r="I151" s="2">
        <f t="shared" si="9"/>
        <v>3.8512907658719502E-2</v>
      </c>
      <c r="K151" s="13">
        <v>43690</v>
      </c>
      <c r="L151" s="2" t="s">
        <v>0</v>
      </c>
      <c r="M151" s="2">
        <v>35.5</v>
      </c>
      <c r="N151" s="2">
        <f t="shared" si="7"/>
        <v>-2.8159415146211371E-4</v>
      </c>
    </row>
    <row r="152" spans="1:14" x14ac:dyDescent="0.25">
      <c r="A152" s="13">
        <v>43691</v>
      </c>
      <c r="B152" s="2" t="s">
        <v>2</v>
      </c>
      <c r="C152" s="2">
        <v>24.92</v>
      </c>
      <c r="D152" s="2">
        <f t="shared" si="8"/>
        <v>-3.4316164748719125E-2</v>
      </c>
      <c r="F152" s="13">
        <v>43691</v>
      </c>
      <c r="G152" s="2" t="s">
        <v>1</v>
      </c>
      <c r="H152" s="2">
        <v>36.950001</v>
      </c>
      <c r="I152" s="2">
        <f t="shared" si="9"/>
        <v>-2.4065252585487917E-2</v>
      </c>
      <c r="K152" s="13">
        <v>43691</v>
      </c>
      <c r="L152" s="2" t="s">
        <v>0</v>
      </c>
      <c r="M152" s="2">
        <v>34.479999999999997</v>
      </c>
      <c r="N152" s="2">
        <f t="shared" si="7"/>
        <v>-2.9153250685877815E-2</v>
      </c>
    </row>
    <row r="153" spans="1:14" x14ac:dyDescent="0.25">
      <c r="A153" s="13">
        <v>43692</v>
      </c>
      <c r="B153" s="2" t="s">
        <v>2</v>
      </c>
      <c r="C153" s="2">
        <v>24.23</v>
      </c>
      <c r="D153" s="2">
        <f t="shared" si="8"/>
        <v>-2.8079159090818075E-2</v>
      </c>
      <c r="F153" s="13">
        <v>43692</v>
      </c>
      <c r="G153" s="2" t="s">
        <v>1</v>
      </c>
      <c r="H153" s="2">
        <v>36.310001</v>
      </c>
      <c r="I153" s="2">
        <f t="shared" si="9"/>
        <v>-1.7472461490943433E-2</v>
      </c>
      <c r="K153" s="13">
        <v>43692</v>
      </c>
      <c r="L153" s="2" t="s">
        <v>0</v>
      </c>
      <c r="M153" s="2">
        <v>34.299999</v>
      </c>
      <c r="N153" s="2">
        <f t="shared" si="7"/>
        <v>-5.2341207781173684E-3</v>
      </c>
    </row>
    <row r="154" spans="1:14" x14ac:dyDescent="0.25">
      <c r="A154" s="13">
        <v>43693</v>
      </c>
      <c r="B154" s="2" t="s">
        <v>2</v>
      </c>
      <c r="C154" s="2">
        <v>23.91</v>
      </c>
      <c r="D154" s="2">
        <f t="shared" si="8"/>
        <v>-1.3294753358201001E-2</v>
      </c>
      <c r="F154" s="13">
        <v>43693</v>
      </c>
      <c r="G154" s="2" t="s">
        <v>1</v>
      </c>
      <c r="H154" s="2">
        <v>37.560001</v>
      </c>
      <c r="I154" s="2">
        <f t="shared" si="9"/>
        <v>3.3846467997263548E-2</v>
      </c>
      <c r="K154" s="13">
        <v>43693</v>
      </c>
      <c r="L154" s="2" t="s">
        <v>0</v>
      </c>
      <c r="M154" s="2">
        <v>35.950001</v>
      </c>
      <c r="N154" s="2">
        <f t="shared" si="7"/>
        <v>4.6983786966092102E-2</v>
      </c>
    </row>
    <row r="155" spans="1:14" x14ac:dyDescent="0.25">
      <c r="A155" s="13">
        <v>43696</v>
      </c>
      <c r="B155" s="2" t="s">
        <v>2</v>
      </c>
      <c r="C155" s="2">
        <v>24.030000999999999</v>
      </c>
      <c r="D155" s="2">
        <f t="shared" si="8"/>
        <v>5.0063098927915625E-3</v>
      </c>
      <c r="F155" s="13">
        <v>43696</v>
      </c>
      <c r="G155" s="2" t="s">
        <v>1</v>
      </c>
      <c r="H155" s="2">
        <v>37.830002</v>
      </c>
      <c r="I155" s="2">
        <f t="shared" si="9"/>
        <v>7.1628105489006874E-3</v>
      </c>
      <c r="K155" s="13">
        <v>43696</v>
      </c>
      <c r="L155" s="2" t="s">
        <v>0</v>
      </c>
      <c r="M155" s="2">
        <v>36</v>
      </c>
      <c r="N155" s="2">
        <f t="shared" si="7"/>
        <v>1.3898264726430974E-3</v>
      </c>
    </row>
    <row r="156" spans="1:14" x14ac:dyDescent="0.25">
      <c r="A156" s="13">
        <v>43697</v>
      </c>
      <c r="B156" s="2" t="s">
        <v>2</v>
      </c>
      <c r="C156" s="2">
        <v>24.02</v>
      </c>
      <c r="D156" s="2">
        <f t="shared" si="8"/>
        <v>-4.1627471118755856E-4</v>
      </c>
      <c r="F156" s="13">
        <v>43697</v>
      </c>
      <c r="G156" s="2" t="s">
        <v>1</v>
      </c>
      <c r="H156" s="2">
        <v>36.529998999999997</v>
      </c>
      <c r="I156" s="2">
        <f t="shared" si="9"/>
        <v>-3.4968678080600349E-2</v>
      </c>
      <c r="K156" s="13">
        <v>43697</v>
      </c>
      <c r="L156" s="2" t="s">
        <v>0</v>
      </c>
      <c r="M156" s="2">
        <v>35.32</v>
      </c>
      <c r="N156" s="2">
        <f t="shared" si="7"/>
        <v>-1.9069562720350691E-2</v>
      </c>
    </row>
    <row r="157" spans="1:14" x14ac:dyDescent="0.25">
      <c r="A157" s="13">
        <v>43698</v>
      </c>
      <c r="B157" s="2" t="s">
        <v>2</v>
      </c>
      <c r="C157" s="2">
        <v>25.450001</v>
      </c>
      <c r="D157" s="2">
        <f t="shared" si="8"/>
        <v>5.7828965637424408E-2</v>
      </c>
      <c r="F157" s="13">
        <v>43698</v>
      </c>
      <c r="G157" s="2" t="s">
        <v>1</v>
      </c>
      <c r="H157" s="2">
        <v>36.540000999999997</v>
      </c>
      <c r="I157" s="2">
        <f t="shared" si="9"/>
        <v>2.7376488469865084E-4</v>
      </c>
      <c r="K157" s="13">
        <v>43698</v>
      </c>
      <c r="L157" s="2" t="s">
        <v>0</v>
      </c>
      <c r="M157" s="2">
        <v>36.990001999999997</v>
      </c>
      <c r="N157" s="2">
        <f t="shared" si="7"/>
        <v>4.6198284177269046E-2</v>
      </c>
    </row>
    <row r="158" spans="1:14" x14ac:dyDescent="0.25">
      <c r="A158" s="13">
        <v>43699</v>
      </c>
      <c r="B158" s="2" t="s">
        <v>2</v>
      </c>
      <c r="C158" s="2">
        <v>25.219999000000001</v>
      </c>
      <c r="D158" s="2">
        <f t="shared" si="8"/>
        <v>-9.0784914035596988E-3</v>
      </c>
      <c r="F158" s="13">
        <v>43699</v>
      </c>
      <c r="G158" s="2" t="s">
        <v>1</v>
      </c>
      <c r="H158" s="2">
        <v>34.43</v>
      </c>
      <c r="I158" s="2">
        <f t="shared" si="9"/>
        <v>-5.9479300966696548E-2</v>
      </c>
      <c r="K158" s="13">
        <v>43699</v>
      </c>
      <c r="L158" s="2" t="s">
        <v>0</v>
      </c>
      <c r="M158" s="2">
        <v>37.099997999999999</v>
      </c>
      <c r="N158" s="2">
        <f t="shared" si="7"/>
        <v>2.9692557920038289E-3</v>
      </c>
    </row>
    <row r="159" spans="1:14" x14ac:dyDescent="0.25">
      <c r="A159" s="13">
        <v>43700</v>
      </c>
      <c r="B159" s="2" t="s">
        <v>2</v>
      </c>
      <c r="C159" s="2">
        <v>24.280000999999999</v>
      </c>
      <c r="D159" s="2">
        <f t="shared" si="8"/>
        <v>-3.7984283508244156E-2</v>
      </c>
      <c r="F159" s="13">
        <v>43700</v>
      </c>
      <c r="G159" s="2" t="s">
        <v>1</v>
      </c>
      <c r="H159" s="2">
        <v>33.779998999999997</v>
      </c>
      <c r="I159" s="2">
        <f t="shared" si="9"/>
        <v>-1.9059395574094529E-2</v>
      </c>
      <c r="K159" s="13">
        <v>43700</v>
      </c>
      <c r="L159" s="2" t="s">
        <v>0</v>
      </c>
      <c r="M159" s="2">
        <v>36.139999000000003</v>
      </c>
      <c r="N159" s="2">
        <f t="shared" si="7"/>
        <v>-2.6216658211121586E-2</v>
      </c>
    </row>
    <row r="160" spans="1:14" x14ac:dyDescent="0.25">
      <c r="A160" s="13">
        <v>43703</v>
      </c>
      <c r="B160" s="2" t="s">
        <v>2</v>
      </c>
      <c r="C160" s="2">
        <v>23.959999</v>
      </c>
      <c r="D160" s="2">
        <f t="shared" si="8"/>
        <v>-1.326727586643737E-2</v>
      </c>
      <c r="F160" s="13">
        <v>43703</v>
      </c>
      <c r="G160" s="2" t="s">
        <v>1</v>
      </c>
      <c r="H160" s="2">
        <v>33.700001</v>
      </c>
      <c r="I160" s="2">
        <f t="shared" si="9"/>
        <v>-2.3710147444317509E-3</v>
      </c>
      <c r="K160" s="13">
        <v>43703</v>
      </c>
      <c r="L160" s="2" t="s">
        <v>0</v>
      </c>
      <c r="M160" s="2">
        <v>34.939999</v>
      </c>
      <c r="N160" s="2">
        <f t="shared" si="7"/>
        <v>-3.3767981408492805E-2</v>
      </c>
    </row>
    <row r="161" spans="1:14" x14ac:dyDescent="0.25">
      <c r="A161" s="13">
        <v>43704</v>
      </c>
      <c r="B161" s="2" t="s">
        <v>2</v>
      </c>
      <c r="C161" s="2">
        <v>24.34</v>
      </c>
      <c r="D161" s="2">
        <f t="shared" si="8"/>
        <v>1.5735356048360401E-2</v>
      </c>
      <c r="F161" s="13">
        <v>43704</v>
      </c>
      <c r="G161" s="2" t="s">
        <v>1</v>
      </c>
      <c r="H161" s="2">
        <v>34.209999000000003</v>
      </c>
      <c r="I161" s="2">
        <f t="shared" si="9"/>
        <v>1.5020102726387966E-2</v>
      </c>
      <c r="K161" s="13">
        <v>43704</v>
      </c>
      <c r="L161" s="2" t="s">
        <v>0</v>
      </c>
      <c r="M161" s="2">
        <v>35.340000000000003</v>
      </c>
      <c r="N161" s="2">
        <f t="shared" si="7"/>
        <v>1.1383190806132667E-2</v>
      </c>
    </row>
    <row r="162" spans="1:14" x14ac:dyDescent="0.25">
      <c r="A162" s="13">
        <v>43705</v>
      </c>
      <c r="B162" s="2" t="s">
        <v>2</v>
      </c>
      <c r="C162" s="2">
        <v>24.59</v>
      </c>
      <c r="D162" s="2">
        <f t="shared" si="8"/>
        <v>1.0218768668720095E-2</v>
      </c>
      <c r="F162" s="13">
        <v>43705</v>
      </c>
      <c r="G162" s="2" t="s">
        <v>1</v>
      </c>
      <c r="H162" s="2">
        <v>34.909999999999997</v>
      </c>
      <c r="I162" s="2">
        <f t="shared" si="9"/>
        <v>2.0255351358650489E-2</v>
      </c>
      <c r="K162" s="13">
        <v>43705</v>
      </c>
      <c r="L162" s="2" t="s">
        <v>0</v>
      </c>
      <c r="M162" s="2">
        <v>36</v>
      </c>
      <c r="N162" s="2">
        <f t="shared" si="7"/>
        <v>1.8503471564559507E-2</v>
      </c>
    </row>
    <row r="163" spans="1:14" x14ac:dyDescent="0.25">
      <c r="A163" s="13">
        <v>43706</v>
      </c>
      <c r="B163" s="2" t="s">
        <v>2</v>
      </c>
      <c r="C163" s="2">
        <v>25.5</v>
      </c>
      <c r="D163" s="2">
        <f t="shared" si="8"/>
        <v>3.6338595936279368E-2</v>
      </c>
      <c r="F163" s="13">
        <v>43706</v>
      </c>
      <c r="G163" s="2" t="s">
        <v>1</v>
      </c>
      <c r="H163" s="2">
        <v>37.259998000000003</v>
      </c>
      <c r="I163" s="2">
        <f t="shared" si="9"/>
        <v>6.5146990379631176E-2</v>
      </c>
      <c r="K163" s="13">
        <v>43706</v>
      </c>
      <c r="L163" s="2" t="s">
        <v>0</v>
      </c>
      <c r="M163" s="2">
        <v>37.32</v>
      </c>
      <c r="N163" s="2">
        <f t="shared" si="7"/>
        <v>3.6010437523033033E-2</v>
      </c>
    </row>
    <row r="164" spans="1:14" x14ac:dyDescent="0.25">
      <c r="A164" s="13">
        <v>43707</v>
      </c>
      <c r="B164" s="2" t="s">
        <v>2</v>
      </c>
      <c r="C164" s="2">
        <v>25.5</v>
      </c>
      <c r="D164" s="2">
        <f t="shared" si="8"/>
        <v>0</v>
      </c>
      <c r="F164" s="13">
        <v>43707</v>
      </c>
      <c r="G164" s="2" t="s">
        <v>1</v>
      </c>
      <c r="H164" s="2">
        <v>36.290000999999997</v>
      </c>
      <c r="I164" s="2">
        <f t="shared" si="9"/>
        <v>-2.6378062715796818E-2</v>
      </c>
      <c r="K164" s="13">
        <v>43707</v>
      </c>
      <c r="L164" s="2" t="s">
        <v>0</v>
      </c>
      <c r="M164" s="2">
        <v>39.060001</v>
      </c>
      <c r="N164" s="2">
        <f t="shared" si="7"/>
        <v>4.5569575071028025E-2</v>
      </c>
    </row>
    <row r="165" spans="1:14" x14ac:dyDescent="0.25">
      <c r="A165" s="13">
        <v>43710</v>
      </c>
      <c r="B165" s="2" t="s">
        <v>2</v>
      </c>
      <c r="C165" s="2">
        <v>25.299999</v>
      </c>
      <c r="D165" s="2">
        <f t="shared" si="8"/>
        <v>-7.8740959565984543E-3</v>
      </c>
      <c r="F165" s="13">
        <v>43710</v>
      </c>
      <c r="G165" s="2" t="s">
        <v>1</v>
      </c>
      <c r="H165" s="2">
        <v>36.610000999999997</v>
      </c>
      <c r="I165" s="2">
        <f t="shared" si="9"/>
        <v>8.7792056663066834E-3</v>
      </c>
      <c r="K165" s="13">
        <v>43710</v>
      </c>
      <c r="L165" s="2" t="s">
        <v>0</v>
      </c>
      <c r="M165" s="2">
        <v>41.049999</v>
      </c>
      <c r="N165" s="2">
        <f t="shared" si="7"/>
        <v>4.9691860487729965E-2</v>
      </c>
    </row>
    <row r="166" spans="1:14" x14ac:dyDescent="0.25">
      <c r="A166" s="13">
        <v>43711</v>
      </c>
      <c r="B166" s="2" t="s">
        <v>2</v>
      </c>
      <c r="C166" s="2">
        <v>25.6</v>
      </c>
      <c r="D166" s="2">
        <f t="shared" si="8"/>
        <v>1.1787995277734867E-2</v>
      </c>
      <c r="F166" s="13">
        <v>43711</v>
      </c>
      <c r="G166" s="2" t="s">
        <v>1</v>
      </c>
      <c r="H166" s="2">
        <v>35.880001</v>
      </c>
      <c r="I166" s="2">
        <f t="shared" si="9"/>
        <v>-2.0141389385810671E-2</v>
      </c>
      <c r="K166" s="13">
        <v>43711</v>
      </c>
      <c r="L166" s="2" t="s">
        <v>0</v>
      </c>
      <c r="M166" s="2">
        <v>38.900002000000001</v>
      </c>
      <c r="N166" s="2">
        <f t="shared" si="7"/>
        <v>-5.3796509499619886E-2</v>
      </c>
    </row>
    <row r="167" spans="1:14" x14ac:dyDescent="0.25">
      <c r="A167" s="13">
        <v>43712</v>
      </c>
      <c r="B167" s="2" t="s">
        <v>2</v>
      </c>
      <c r="C167" s="2">
        <v>26.26</v>
      </c>
      <c r="D167" s="2">
        <f t="shared" si="8"/>
        <v>2.5454517389133423E-2</v>
      </c>
      <c r="F167" s="13">
        <v>43712</v>
      </c>
      <c r="G167" s="2" t="s">
        <v>1</v>
      </c>
      <c r="H167" s="2">
        <v>37.200001</v>
      </c>
      <c r="I167" s="2">
        <f t="shared" si="9"/>
        <v>3.6128723099545908E-2</v>
      </c>
      <c r="K167" s="13">
        <v>43712</v>
      </c>
      <c r="L167" s="2" t="s">
        <v>0</v>
      </c>
      <c r="M167" s="2">
        <v>38</v>
      </c>
      <c r="N167" s="2">
        <f t="shared" si="7"/>
        <v>-2.3408142311895259E-2</v>
      </c>
    </row>
    <row r="168" spans="1:14" x14ac:dyDescent="0.25">
      <c r="A168" s="13">
        <v>43713</v>
      </c>
      <c r="B168" s="2" t="s">
        <v>2</v>
      </c>
      <c r="C168" s="2">
        <v>26.389999</v>
      </c>
      <c r="D168" s="2">
        <f t="shared" si="8"/>
        <v>4.9382437474404326E-3</v>
      </c>
      <c r="F168" s="13">
        <v>43713</v>
      </c>
      <c r="G168" s="2" t="s">
        <v>1</v>
      </c>
      <c r="H168" s="2">
        <v>36.700001</v>
      </c>
      <c r="I168" s="2">
        <f t="shared" si="9"/>
        <v>-1.3532005852340323E-2</v>
      </c>
      <c r="K168" s="13">
        <v>43713</v>
      </c>
      <c r="L168" s="2" t="s">
        <v>0</v>
      </c>
      <c r="M168" s="2">
        <v>38.599997999999999</v>
      </c>
      <c r="N168" s="2">
        <f t="shared" si="7"/>
        <v>1.5666064930926465E-2</v>
      </c>
    </row>
    <row r="169" spans="1:14" x14ac:dyDescent="0.25">
      <c r="A169" s="13">
        <v>43714</v>
      </c>
      <c r="B169" s="2" t="s">
        <v>2</v>
      </c>
      <c r="C169" s="2">
        <v>26.52</v>
      </c>
      <c r="D169" s="2">
        <f t="shared" si="8"/>
        <v>4.9140526955711349E-3</v>
      </c>
      <c r="F169" s="13">
        <v>43714</v>
      </c>
      <c r="G169" s="2" t="s">
        <v>1</v>
      </c>
      <c r="H169" s="2">
        <v>36</v>
      </c>
      <c r="I169" s="2">
        <f t="shared" si="9"/>
        <v>-1.9257843852370636E-2</v>
      </c>
      <c r="K169" s="13">
        <v>43714</v>
      </c>
      <c r="L169" s="2" t="s">
        <v>0</v>
      </c>
      <c r="M169" s="2">
        <v>37.709999000000003</v>
      </c>
      <c r="N169" s="2">
        <f t="shared" si="7"/>
        <v>-2.3326939905211817E-2</v>
      </c>
    </row>
    <row r="170" spans="1:14" x14ac:dyDescent="0.25">
      <c r="A170" s="13">
        <v>43717</v>
      </c>
      <c r="B170" s="2" t="s">
        <v>2</v>
      </c>
      <c r="C170" s="2">
        <v>26.93</v>
      </c>
      <c r="D170" s="2">
        <f t="shared" si="8"/>
        <v>1.5341741505845729E-2</v>
      </c>
      <c r="F170" s="13">
        <v>43717</v>
      </c>
      <c r="G170" s="2" t="s">
        <v>1</v>
      </c>
      <c r="H170" s="2">
        <v>34.200001</v>
      </c>
      <c r="I170" s="2">
        <f t="shared" si="9"/>
        <v>-5.1293265147784844E-2</v>
      </c>
      <c r="K170" s="13">
        <v>43717</v>
      </c>
      <c r="L170" s="2" t="s">
        <v>0</v>
      </c>
      <c r="M170" s="2">
        <v>35.349997999999999</v>
      </c>
      <c r="N170" s="2">
        <f t="shared" si="7"/>
        <v>-6.4626948986606661E-2</v>
      </c>
    </row>
    <row r="171" spans="1:14" x14ac:dyDescent="0.25">
      <c r="A171" s="13">
        <v>43718</v>
      </c>
      <c r="B171" s="2" t="s">
        <v>2</v>
      </c>
      <c r="C171" s="2">
        <v>27.1</v>
      </c>
      <c r="D171" s="2">
        <f t="shared" si="8"/>
        <v>6.2928210621476851E-3</v>
      </c>
      <c r="F171" s="13">
        <v>43718</v>
      </c>
      <c r="G171" s="2" t="s">
        <v>1</v>
      </c>
      <c r="H171" s="2">
        <v>32.5</v>
      </c>
      <c r="I171" s="2">
        <f t="shared" si="9"/>
        <v>-5.0985583972633371E-2</v>
      </c>
      <c r="K171" s="13">
        <v>43718</v>
      </c>
      <c r="L171" s="2" t="s">
        <v>0</v>
      </c>
      <c r="M171" s="2">
        <v>35.590000000000003</v>
      </c>
      <c r="N171" s="2">
        <f t="shared" si="7"/>
        <v>6.7663637566075501E-3</v>
      </c>
    </row>
    <row r="172" spans="1:14" x14ac:dyDescent="0.25">
      <c r="A172" s="13">
        <v>43719</v>
      </c>
      <c r="B172" s="2" t="s">
        <v>2</v>
      </c>
      <c r="C172" s="2">
        <v>26.870000999999998</v>
      </c>
      <c r="D172" s="2">
        <f t="shared" si="8"/>
        <v>-8.5232680420299061E-3</v>
      </c>
      <c r="F172" s="13">
        <v>43719</v>
      </c>
      <c r="G172" s="2" t="s">
        <v>1</v>
      </c>
      <c r="H172" s="2">
        <v>34.599997999999999</v>
      </c>
      <c r="I172" s="2">
        <f t="shared" si="9"/>
        <v>6.2613534924516892E-2</v>
      </c>
      <c r="K172" s="13">
        <v>43719</v>
      </c>
      <c r="L172" s="2" t="s">
        <v>0</v>
      </c>
      <c r="M172" s="2">
        <v>36.5</v>
      </c>
      <c r="N172" s="2">
        <f t="shared" si="7"/>
        <v>2.5247561066344352E-2</v>
      </c>
    </row>
    <row r="173" spans="1:14" x14ac:dyDescent="0.25">
      <c r="A173" s="13">
        <v>43720</v>
      </c>
      <c r="B173" s="2" t="s">
        <v>2</v>
      </c>
      <c r="C173" s="2">
        <v>27.059999000000001</v>
      </c>
      <c r="D173" s="2">
        <f t="shared" si="8"/>
        <v>7.0461259441009757E-3</v>
      </c>
      <c r="F173" s="13">
        <v>43720</v>
      </c>
      <c r="G173" s="2" t="s">
        <v>1</v>
      </c>
      <c r="H173" s="2">
        <v>35</v>
      </c>
      <c r="I173" s="2">
        <f t="shared" si="9"/>
        <v>1.1494437229205004E-2</v>
      </c>
      <c r="K173" s="13">
        <v>43720</v>
      </c>
      <c r="L173" s="2" t="s">
        <v>0</v>
      </c>
      <c r="M173" s="2">
        <v>37.720001000000003</v>
      </c>
      <c r="N173" s="2">
        <f t="shared" si="7"/>
        <v>3.2878223687945365E-2</v>
      </c>
    </row>
    <row r="174" spans="1:14" x14ac:dyDescent="0.25">
      <c r="A174" s="13">
        <v>43721</v>
      </c>
      <c r="B174" s="2" t="s">
        <v>2</v>
      </c>
      <c r="C174" s="2">
        <v>26.879999000000002</v>
      </c>
      <c r="D174" s="2">
        <f t="shared" si="8"/>
        <v>-6.6741073351591672E-3</v>
      </c>
      <c r="F174" s="13">
        <v>43721</v>
      </c>
      <c r="G174" s="2" t="s">
        <v>1</v>
      </c>
      <c r="H174" s="2">
        <v>34.099997999999999</v>
      </c>
      <c r="I174" s="2">
        <f t="shared" si="9"/>
        <v>-2.6050735850970744E-2</v>
      </c>
      <c r="K174" s="13">
        <v>43721</v>
      </c>
      <c r="L174" s="2" t="s">
        <v>0</v>
      </c>
      <c r="M174" s="2">
        <v>37.5</v>
      </c>
      <c r="N174" s="2">
        <f t="shared" si="7"/>
        <v>-5.8495513000260081E-3</v>
      </c>
    </row>
    <row r="175" spans="1:14" x14ac:dyDescent="0.25">
      <c r="A175" s="13">
        <v>43724</v>
      </c>
      <c r="B175" s="2" t="s">
        <v>2</v>
      </c>
      <c r="C175" s="2">
        <v>28.059999000000001</v>
      </c>
      <c r="D175" s="2">
        <f t="shared" si="8"/>
        <v>4.2962560583828358E-2</v>
      </c>
      <c r="F175" s="13">
        <v>43724</v>
      </c>
      <c r="G175" s="2" t="s">
        <v>1</v>
      </c>
      <c r="H175" s="2">
        <v>34.869999</v>
      </c>
      <c r="I175" s="2">
        <f t="shared" si="9"/>
        <v>2.2329506371169677E-2</v>
      </c>
      <c r="K175" s="13">
        <v>43724</v>
      </c>
      <c r="L175" s="2" t="s">
        <v>0</v>
      </c>
      <c r="M175" s="2">
        <v>36.860000999999997</v>
      </c>
      <c r="N175" s="2">
        <f t="shared" si="7"/>
        <v>-1.721395360500854E-2</v>
      </c>
    </row>
    <row r="176" spans="1:14" x14ac:dyDescent="0.25">
      <c r="A176" s="13">
        <v>43725</v>
      </c>
      <c r="B176" s="2" t="s">
        <v>2</v>
      </c>
      <c r="C176" s="2">
        <v>27.690000999999999</v>
      </c>
      <c r="D176" s="2">
        <f t="shared" si="8"/>
        <v>-1.3273665739405133E-2</v>
      </c>
      <c r="F176" s="13">
        <v>43725</v>
      </c>
      <c r="G176" s="2" t="s">
        <v>1</v>
      </c>
      <c r="H176" s="2">
        <v>34.849997999999999</v>
      </c>
      <c r="I176" s="2">
        <f t="shared" si="9"/>
        <v>-5.7375219189072138E-4</v>
      </c>
      <c r="K176" s="13">
        <v>43725</v>
      </c>
      <c r="L176" s="2" t="s">
        <v>0</v>
      </c>
      <c r="M176" s="2">
        <v>38</v>
      </c>
      <c r="N176" s="2">
        <f t="shared" si="7"/>
        <v>3.0459180355029203E-2</v>
      </c>
    </row>
    <row r="177" spans="1:14" x14ac:dyDescent="0.25">
      <c r="A177" s="13">
        <v>43726</v>
      </c>
      <c r="B177" s="2" t="s">
        <v>2</v>
      </c>
      <c r="C177" s="2">
        <v>27.219999000000001</v>
      </c>
      <c r="D177" s="2">
        <f t="shared" si="8"/>
        <v>-1.7119412811363872E-2</v>
      </c>
      <c r="F177" s="13">
        <v>43726</v>
      </c>
      <c r="G177" s="2" t="s">
        <v>1</v>
      </c>
      <c r="H177" s="2">
        <v>35.060001</v>
      </c>
      <c r="I177" s="2">
        <f t="shared" si="9"/>
        <v>6.0078281978986773E-3</v>
      </c>
      <c r="K177" s="13">
        <v>43726</v>
      </c>
      <c r="L177" s="2" t="s">
        <v>0</v>
      </c>
      <c r="M177" s="2">
        <v>38.159999999999997</v>
      </c>
      <c r="N177" s="2">
        <f t="shared" si="7"/>
        <v>4.2016868536999766E-3</v>
      </c>
    </row>
    <row r="178" spans="1:14" x14ac:dyDescent="0.25">
      <c r="A178" s="13">
        <v>43727</v>
      </c>
      <c r="B178" s="2" t="s">
        <v>2</v>
      </c>
      <c r="C178" s="2">
        <v>27.290001</v>
      </c>
      <c r="D178" s="2">
        <f t="shared" si="8"/>
        <v>2.568410878078979E-3</v>
      </c>
      <c r="F178" s="13">
        <v>43727</v>
      </c>
      <c r="G178" s="2" t="s">
        <v>1</v>
      </c>
      <c r="H178" s="2">
        <v>35.810001</v>
      </c>
      <c r="I178" s="2">
        <f t="shared" si="9"/>
        <v>2.1166303919880784E-2</v>
      </c>
      <c r="K178" s="13">
        <v>43727</v>
      </c>
      <c r="L178" s="2" t="s">
        <v>0</v>
      </c>
      <c r="M178" s="2">
        <v>39.099997999999999</v>
      </c>
      <c r="N178" s="2">
        <f t="shared" si="7"/>
        <v>2.4334569260337943E-2</v>
      </c>
    </row>
    <row r="179" spans="1:14" x14ac:dyDescent="0.25">
      <c r="A179" s="13">
        <v>43728</v>
      </c>
      <c r="B179" s="2" t="s">
        <v>2</v>
      </c>
      <c r="C179" s="2">
        <v>27</v>
      </c>
      <c r="D179" s="2">
        <f t="shared" si="8"/>
        <v>-1.068350535937646E-2</v>
      </c>
      <c r="F179" s="13">
        <v>43728</v>
      </c>
      <c r="G179" s="2" t="s">
        <v>1</v>
      </c>
      <c r="H179" s="2">
        <v>36.560001</v>
      </c>
      <c r="I179" s="2">
        <f t="shared" si="9"/>
        <v>2.0727562002744983E-2</v>
      </c>
      <c r="K179" s="13">
        <v>43728</v>
      </c>
      <c r="L179" s="2" t="s">
        <v>0</v>
      </c>
      <c r="M179" s="2">
        <v>38.200001</v>
      </c>
      <c r="N179" s="2">
        <f t="shared" si="7"/>
        <v>-2.3286874049884006E-2</v>
      </c>
    </row>
    <row r="180" spans="1:14" x14ac:dyDescent="0.25">
      <c r="A180" s="13">
        <v>43731</v>
      </c>
      <c r="B180" s="2" t="s">
        <v>2</v>
      </c>
      <c r="C180" s="2">
        <v>27.48</v>
      </c>
      <c r="D180" s="2">
        <f t="shared" si="8"/>
        <v>1.7621601349819629E-2</v>
      </c>
      <c r="F180" s="13">
        <v>43731</v>
      </c>
      <c r="G180" s="2" t="s">
        <v>1</v>
      </c>
      <c r="H180" s="2">
        <v>35.990001999999997</v>
      </c>
      <c r="I180" s="2">
        <f t="shared" si="9"/>
        <v>-1.5713596276316837E-2</v>
      </c>
      <c r="K180" s="13">
        <v>43731</v>
      </c>
      <c r="L180" s="2" t="s">
        <v>0</v>
      </c>
      <c r="M180" s="2">
        <v>37.439999</v>
      </c>
      <c r="N180" s="2">
        <f t="shared" si="7"/>
        <v>-2.0095916890550385E-2</v>
      </c>
    </row>
    <row r="181" spans="1:14" x14ac:dyDescent="0.25">
      <c r="A181" s="13">
        <v>43732</v>
      </c>
      <c r="B181" s="2" t="s">
        <v>2</v>
      </c>
      <c r="C181" s="2">
        <v>27.27</v>
      </c>
      <c r="D181" s="2">
        <f t="shared" si="8"/>
        <v>-7.6712704966514795E-3</v>
      </c>
      <c r="F181" s="13">
        <v>43732</v>
      </c>
      <c r="G181" s="2" t="s">
        <v>1</v>
      </c>
      <c r="H181" s="2">
        <v>36.770000000000003</v>
      </c>
      <c r="I181" s="2">
        <f t="shared" si="9"/>
        <v>2.144111765125107E-2</v>
      </c>
      <c r="K181" s="13">
        <v>43732</v>
      </c>
      <c r="L181" s="2" t="s">
        <v>0</v>
      </c>
      <c r="M181" s="2">
        <v>37.529998999999997</v>
      </c>
      <c r="N181" s="2">
        <f t="shared" si="7"/>
        <v>2.4009616015893843E-3</v>
      </c>
    </row>
    <row r="182" spans="1:14" x14ac:dyDescent="0.25">
      <c r="A182" s="13">
        <v>43733</v>
      </c>
      <c r="B182" s="2" t="s">
        <v>2</v>
      </c>
      <c r="C182" s="2">
        <v>27.34</v>
      </c>
      <c r="D182" s="2">
        <f t="shared" si="8"/>
        <v>2.5636344383064371E-3</v>
      </c>
      <c r="F182" s="13">
        <v>43733</v>
      </c>
      <c r="G182" s="2" t="s">
        <v>1</v>
      </c>
      <c r="H182" s="2">
        <v>36.720001000000003</v>
      </c>
      <c r="I182" s="2">
        <f t="shared" si="9"/>
        <v>-1.3607023277757838E-3</v>
      </c>
      <c r="K182" s="13">
        <v>43733</v>
      </c>
      <c r="L182" s="2" t="s">
        <v>0</v>
      </c>
      <c r="M182" s="2">
        <v>35.270000000000003</v>
      </c>
      <c r="N182" s="2">
        <f t="shared" si="7"/>
        <v>-6.2107842253617956E-2</v>
      </c>
    </row>
    <row r="183" spans="1:14" x14ac:dyDescent="0.25">
      <c r="A183" s="13">
        <v>43734</v>
      </c>
      <c r="B183" s="2" t="s">
        <v>2</v>
      </c>
      <c r="C183" s="2">
        <v>27.700001</v>
      </c>
      <c r="D183" s="2">
        <f t="shared" si="8"/>
        <v>1.3081617998571759E-2</v>
      </c>
      <c r="F183" s="13">
        <v>43734</v>
      </c>
      <c r="G183" s="2" t="s">
        <v>1</v>
      </c>
      <c r="H183" s="2">
        <v>36.57</v>
      </c>
      <c r="I183" s="2">
        <f t="shared" si="9"/>
        <v>-4.0933608241150244E-3</v>
      </c>
      <c r="K183" s="13">
        <v>43734</v>
      </c>
      <c r="L183" s="2" t="s">
        <v>0</v>
      </c>
      <c r="M183" s="2">
        <v>35.729999999999997</v>
      </c>
      <c r="N183" s="2">
        <f t="shared" si="7"/>
        <v>1.2957927787357592E-2</v>
      </c>
    </row>
    <row r="184" spans="1:14" x14ac:dyDescent="0.25">
      <c r="A184" s="13">
        <v>43735</v>
      </c>
      <c r="B184" s="2" t="s">
        <v>2</v>
      </c>
      <c r="C184" s="2">
        <v>27.66</v>
      </c>
      <c r="D184" s="2">
        <f t="shared" si="8"/>
        <v>-1.4451230577630211E-3</v>
      </c>
      <c r="F184" s="13">
        <v>43735</v>
      </c>
      <c r="G184" s="2" t="s">
        <v>1</v>
      </c>
      <c r="H184" s="2">
        <v>36.799999</v>
      </c>
      <c r="I184" s="2">
        <f t="shared" si="9"/>
        <v>6.2695858396819518E-3</v>
      </c>
      <c r="K184" s="13">
        <v>43735</v>
      </c>
      <c r="L184" s="2" t="s">
        <v>0</v>
      </c>
      <c r="M184" s="2">
        <v>36.099997999999999</v>
      </c>
      <c r="N184" s="2">
        <f t="shared" si="7"/>
        <v>1.0302137901853281E-2</v>
      </c>
    </row>
    <row r="185" spans="1:14" x14ac:dyDescent="0.25">
      <c r="A185" s="13">
        <v>43738</v>
      </c>
      <c r="B185" s="2" t="s">
        <v>2</v>
      </c>
      <c r="C185" s="2">
        <v>27.549999</v>
      </c>
      <c r="D185" s="2">
        <f t="shared" si="8"/>
        <v>-3.9848269353300152E-3</v>
      </c>
      <c r="F185" s="13">
        <v>43738</v>
      </c>
      <c r="G185" s="2" t="s">
        <v>1</v>
      </c>
      <c r="H185" s="2">
        <v>37.040000999999997</v>
      </c>
      <c r="I185" s="2">
        <f t="shared" si="9"/>
        <v>6.5006187748464211E-3</v>
      </c>
      <c r="K185" s="13">
        <v>43738</v>
      </c>
      <c r="L185" s="2" t="s">
        <v>0</v>
      </c>
      <c r="M185" s="2">
        <v>36.200001</v>
      </c>
      <c r="N185" s="2">
        <f t="shared" si="7"/>
        <v>2.7663365188628206E-3</v>
      </c>
    </row>
    <row r="186" spans="1:14" x14ac:dyDescent="0.25">
      <c r="A186" s="13">
        <v>43739</v>
      </c>
      <c r="B186" s="2" t="s">
        <v>2</v>
      </c>
      <c r="C186" s="2">
        <v>27.51</v>
      </c>
      <c r="D186" s="2">
        <f t="shared" si="8"/>
        <v>-1.4529243647989441E-3</v>
      </c>
      <c r="F186" s="13">
        <v>43739</v>
      </c>
      <c r="G186" s="2" t="s">
        <v>1</v>
      </c>
      <c r="H186" s="2">
        <v>37.450001</v>
      </c>
      <c r="I186" s="2">
        <f t="shared" si="9"/>
        <v>1.1008299889679513E-2</v>
      </c>
      <c r="K186" s="13">
        <v>43739</v>
      </c>
      <c r="L186" s="2" t="s">
        <v>0</v>
      </c>
      <c r="M186" s="2">
        <v>36.5</v>
      </c>
      <c r="N186" s="2">
        <f t="shared" si="7"/>
        <v>8.2531141324113429E-3</v>
      </c>
    </row>
    <row r="187" spans="1:14" x14ac:dyDescent="0.25">
      <c r="A187" s="13">
        <v>43740</v>
      </c>
      <c r="B187" s="2" t="s">
        <v>2</v>
      </c>
      <c r="C187" s="2">
        <v>26.719999000000001</v>
      </c>
      <c r="D187" s="2">
        <f t="shared" si="8"/>
        <v>-2.9137263693188652E-2</v>
      </c>
      <c r="F187" s="13">
        <v>43740</v>
      </c>
      <c r="G187" s="2" t="s">
        <v>1</v>
      </c>
      <c r="H187" s="2">
        <v>36.5</v>
      </c>
      <c r="I187" s="2">
        <f t="shared" si="9"/>
        <v>-2.5694476077051959E-2</v>
      </c>
      <c r="K187" s="13">
        <v>43740</v>
      </c>
      <c r="L187" s="2" t="s">
        <v>0</v>
      </c>
      <c r="M187" s="2">
        <v>35.5</v>
      </c>
      <c r="N187" s="2">
        <f t="shared" si="7"/>
        <v>-2.7779564107075706E-2</v>
      </c>
    </row>
    <row r="188" spans="1:14" x14ac:dyDescent="0.25">
      <c r="A188" s="13">
        <v>43741</v>
      </c>
      <c r="B188" s="2" t="s">
        <v>2</v>
      </c>
      <c r="C188" s="2">
        <v>26.74</v>
      </c>
      <c r="D188" s="2">
        <f t="shared" si="8"/>
        <v>7.4826043050250013E-4</v>
      </c>
      <c r="F188" s="13">
        <v>43741</v>
      </c>
      <c r="G188" s="2" t="s">
        <v>1</v>
      </c>
      <c r="H188" s="2">
        <v>37.299999</v>
      </c>
      <c r="I188" s="2">
        <f t="shared" si="9"/>
        <v>2.1681039251672151E-2</v>
      </c>
      <c r="K188" s="13">
        <v>43741</v>
      </c>
      <c r="L188" s="2" t="s">
        <v>0</v>
      </c>
      <c r="M188" s="2">
        <v>36.639999000000003</v>
      </c>
      <c r="N188" s="2">
        <f t="shared" si="7"/>
        <v>3.1607816031982601E-2</v>
      </c>
    </row>
    <row r="189" spans="1:14" x14ac:dyDescent="0.25">
      <c r="A189" s="13">
        <v>43742</v>
      </c>
      <c r="B189" s="2" t="s">
        <v>2</v>
      </c>
      <c r="C189" s="2">
        <v>26.51</v>
      </c>
      <c r="D189" s="2">
        <f t="shared" si="8"/>
        <v>-8.6385513728628495E-3</v>
      </c>
      <c r="F189" s="13">
        <v>43742</v>
      </c>
      <c r="G189" s="2" t="s">
        <v>1</v>
      </c>
      <c r="H189" s="2">
        <v>38.779998999999997</v>
      </c>
      <c r="I189" s="2">
        <f t="shared" si="9"/>
        <v>3.8911324187899526E-2</v>
      </c>
      <c r="K189" s="13">
        <v>43742</v>
      </c>
      <c r="L189" s="2" t="s">
        <v>0</v>
      </c>
      <c r="M189" s="2">
        <v>37.639999000000003</v>
      </c>
      <c r="N189" s="2">
        <f t="shared" si="7"/>
        <v>2.6926775636344508E-2</v>
      </c>
    </row>
    <row r="190" spans="1:14" x14ac:dyDescent="0.25">
      <c r="A190" s="13">
        <v>43745</v>
      </c>
      <c r="B190" s="2" t="s">
        <v>2</v>
      </c>
      <c r="C190" s="2">
        <v>26.17</v>
      </c>
      <c r="D190" s="2">
        <f t="shared" si="8"/>
        <v>-1.2908303758879728E-2</v>
      </c>
      <c r="F190" s="13">
        <v>43745</v>
      </c>
      <c r="G190" s="2" t="s">
        <v>1</v>
      </c>
      <c r="H190" s="2">
        <v>38.400002000000001</v>
      </c>
      <c r="I190" s="2">
        <f t="shared" si="9"/>
        <v>-9.8471123510042533E-3</v>
      </c>
      <c r="K190" s="13">
        <v>43745</v>
      </c>
      <c r="L190" s="2" t="s">
        <v>0</v>
      </c>
      <c r="M190" s="2">
        <v>37.43</v>
      </c>
      <c r="N190" s="2">
        <f t="shared" si="7"/>
        <v>-5.5947662333596009E-3</v>
      </c>
    </row>
    <row r="191" spans="1:14" x14ac:dyDescent="0.25">
      <c r="A191" s="13">
        <v>43746</v>
      </c>
      <c r="B191" s="2" t="s">
        <v>2</v>
      </c>
      <c r="C191" s="2">
        <v>26.02</v>
      </c>
      <c r="D191" s="2">
        <f t="shared" si="8"/>
        <v>-5.7482434576953201E-3</v>
      </c>
      <c r="F191" s="13">
        <v>43746</v>
      </c>
      <c r="G191" s="2" t="s">
        <v>1</v>
      </c>
      <c r="H191" s="2">
        <v>38</v>
      </c>
      <c r="I191" s="2">
        <f t="shared" si="9"/>
        <v>-1.0471351950627381E-2</v>
      </c>
      <c r="K191" s="13">
        <v>43746</v>
      </c>
      <c r="L191" s="2" t="s">
        <v>0</v>
      </c>
      <c r="M191" s="2">
        <v>37.880001</v>
      </c>
      <c r="N191" s="2">
        <f t="shared" si="7"/>
        <v>1.1950772800694707E-2</v>
      </c>
    </row>
    <row r="192" spans="1:14" x14ac:dyDescent="0.25">
      <c r="A192" s="13">
        <v>43747</v>
      </c>
      <c r="B192" s="2" t="s">
        <v>2</v>
      </c>
      <c r="C192" s="2">
        <v>26.52</v>
      </c>
      <c r="D192" s="2">
        <f t="shared" si="8"/>
        <v>1.9033692233302583E-2</v>
      </c>
      <c r="F192" s="13">
        <v>43747</v>
      </c>
      <c r="G192" s="2" t="s">
        <v>1</v>
      </c>
      <c r="H192" s="2">
        <v>39.650002000000001</v>
      </c>
      <c r="I192" s="2">
        <f t="shared" si="9"/>
        <v>4.2504838795831869E-2</v>
      </c>
      <c r="K192" s="13">
        <v>43747</v>
      </c>
      <c r="L192" s="2" t="s">
        <v>0</v>
      </c>
      <c r="M192" s="2">
        <v>37.799999</v>
      </c>
      <c r="N192" s="2">
        <f t="shared" si="7"/>
        <v>-2.1142185465171464E-3</v>
      </c>
    </row>
    <row r="193" spans="1:14" x14ac:dyDescent="0.25">
      <c r="A193" s="13">
        <v>43748</v>
      </c>
      <c r="B193" s="2" t="s">
        <v>2</v>
      </c>
      <c r="C193" s="2">
        <v>26.74</v>
      </c>
      <c r="D193" s="2">
        <f t="shared" si="8"/>
        <v>8.2614063561353319E-3</v>
      </c>
      <c r="F193" s="13">
        <v>43748</v>
      </c>
      <c r="G193" s="2" t="s">
        <v>1</v>
      </c>
      <c r="H193" s="2">
        <v>38.939999</v>
      </c>
      <c r="I193" s="2">
        <f t="shared" si="9"/>
        <v>-1.8069024258698503E-2</v>
      </c>
      <c r="K193" s="13">
        <v>43748</v>
      </c>
      <c r="L193" s="2" t="s">
        <v>0</v>
      </c>
      <c r="M193" s="2">
        <v>37.700001</v>
      </c>
      <c r="N193" s="2">
        <f t="shared" si="7"/>
        <v>-2.6489551913514825E-3</v>
      </c>
    </row>
    <row r="194" spans="1:14" x14ac:dyDescent="0.25">
      <c r="A194" s="13">
        <v>43749</v>
      </c>
      <c r="B194" s="2" t="s">
        <v>2</v>
      </c>
      <c r="C194" s="2">
        <v>27.26</v>
      </c>
      <c r="D194" s="2">
        <f t="shared" si="8"/>
        <v>1.9259854594589502E-2</v>
      </c>
      <c r="F194" s="13">
        <v>43749</v>
      </c>
      <c r="G194" s="2" t="s">
        <v>1</v>
      </c>
      <c r="H194" s="2">
        <v>40.5</v>
      </c>
      <c r="I194" s="2">
        <f t="shared" si="9"/>
        <v>3.9279999848974345E-2</v>
      </c>
      <c r="K194" s="13">
        <v>43749</v>
      </c>
      <c r="L194" s="2" t="s">
        <v>0</v>
      </c>
      <c r="M194" s="2">
        <v>38</v>
      </c>
      <c r="N194" s="2">
        <f t="shared" si="7"/>
        <v>7.9260387472221364E-3</v>
      </c>
    </row>
    <row r="195" spans="1:14" x14ac:dyDescent="0.25">
      <c r="A195" s="13">
        <v>43752</v>
      </c>
      <c r="B195" s="2" t="s">
        <v>2</v>
      </c>
      <c r="C195" s="2">
        <v>27.309999000000001</v>
      </c>
      <c r="D195" s="2">
        <f t="shared" si="8"/>
        <v>1.8324726006023447E-3</v>
      </c>
      <c r="F195" s="13">
        <v>43752</v>
      </c>
      <c r="G195" s="2" t="s">
        <v>1</v>
      </c>
      <c r="H195" s="2">
        <v>42.169998</v>
      </c>
      <c r="I195" s="2">
        <f t="shared" si="9"/>
        <v>4.0407046218893086E-2</v>
      </c>
      <c r="K195" s="13">
        <v>43752</v>
      </c>
      <c r="L195" s="2" t="s">
        <v>0</v>
      </c>
      <c r="M195" s="2">
        <v>38.209999000000003</v>
      </c>
      <c r="N195" s="2">
        <f t="shared" ref="N195:N246" si="10">LN(M195/M194)</f>
        <v>5.511075561263153E-3</v>
      </c>
    </row>
    <row r="196" spans="1:14" x14ac:dyDescent="0.25">
      <c r="A196" s="13">
        <v>43753</v>
      </c>
      <c r="B196" s="2" t="s">
        <v>2</v>
      </c>
      <c r="C196" s="2">
        <v>27.6</v>
      </c>
      <c r="D196" s="2">
        <f t="shared" ref="D196:D246" si="11">LN(C196/C195)</f>
        <v>1.0562873854115321E-2</v>
      </c>
      <c r="F196" s="13">
        <v>43753</v>
      </c>
      <c r="G196" s="2" t="s">
        <v>1</v>
      </c>
      <c r="H196" s="2">
        <v>41.799999</v>
      </c>
      <c r="I196" s="2">
        <f t="shared" si="9"/>
        <v>-8.8127047241211513E-3</v>
      </c>
      <c r="K196" s="13">
        <v>43753</v>
      </c>
      <c r="L196" s="2" t="s">
        <v>0</v>
      </c>
      <c r="M196" s="2">
        <v>39.43</v>
      </c>
      <c r="N196" s="2">
        <f t="shared" si="10"/>
        <v>3.1429712601886935E-2</v>
      </c>
    </row>
    <row r="197" spans="1:14" x14ac:dyDescent="0.25">
      <c r="A197" s="13">
        <v>43754</v>
      </c>
      <c r="B197" s="2" t="s">
        <v>2</v>
      </c>
      <c r="C197" s="2">
        <v>27.93</v>
      </c>
      <c r="D197" s="2">
        <f t="shared" si="11"/>
        <v>1.1885607233981063E-2</v>
      </c>
      <c r="F197" s="13">
        <v>43754</v>
      </c>
      <c r="G197" s="2" t="s">
        <v>1</v>
      </c>
      <c r="H197" s="2">
        <v>42.759998000000003</v>
      </c>
      <c r="I197" s="2">
        <f t="shared" si="9"/>
        <v>2.2706723776893242E-2</v>
      </c>
      <c r="K197" s="13">
        <v>43754</v>
      </c>
      <c r="L197" s="2" t="s">
        <v>0</v>
      </c>
      <c r="M197" s="2">
        <v>40.840000000000003</v>
      </c>
      <c r="N197" s="2">
        <f t="shared" si="10"/>
        <v>3.513504540692898E-2</v>
      </c>
    </row>
    <row r="198" spans="1:14" x14ac:dyDescent="0.25">
      <c r="A198" s="13">
        <v>43755</v>
      </c>
      <c r="B198" s="2" t="s">
        <v>2</v>
      </c>
      <c r="C198" s="2">
        <v>27.66</v>
      </c>
      <c r="D198" s="2">
        <f t="shared" si="11"/>
        <v>-9.7140537204732178E-3</v>
      </c>
      <c r="F198" s="13">
        <v>43755</v>
      </c>
      <c r="G198" s="2" t="s">
        <v>1</v>
      </c>
      <c r="H198" s="2">
        <v>43.169998</v>
      </c>
      <c r="I198" s="2">
        <f t="shared" si="9"/>
        <v>9.5427238547574188E-3</v>
      </c>
      <c r="K198" s="13">
        <v>43755</v>
      </c>
      <c r="L198" s="2" t="s">
        <v>0</v>
      </c>
      <c r="M198" s="2">
        <v>41.599997999999999</v>
      </c>
      <c r="N198" s="2">
        <f t="shared" si="10"/>
        <v>1.8438125893828462E-2</v>
      </c>
    </row>
    <row r="199" spans="1:14" x14ac:dyDescent="0.25">
      <c r="A199" s="13">
        <v>43756</v>
      </c>
      <c r="B199" s="2" t="s">
        <v>2</v>
      </c>
      <c r="C199" s="2">
        <v>27.6</v>
      </c>
      <c r="D199" s="2">
        <f t="shared" si="11"/>
        <v>-2.1715535135077954E-3</v>
      </c>
      <c r="F199" s="13">
        <v>43756</v>
      </c>
      <c r="G199" s="2" t="s">
        <v>1</v>
      </c>
      <c r="H199" s="2">
        <v>43</v>
      </c>
      <c r="I199" s="2">
        <f t="shared" si="9"/>
        <v>-3.945647545353829E-3</v>
      </c>
      <c r="K199" s="13">
        <v>43756</v>
      </c>
      <c r="L199" s="2" t="s">
        <v>0</v>
      </c>
      <c r="M199" s="2">
        <v>41.700001</v>
      </c>
      <c r="N199" s="2">
        <f t="shared" si="10"/>
        <v>2.4010335952773837E-3</v>
      </c>
    </row>
    <row r="200" spans="1:14" x14ac:dyDescent="0.25">
      <c r="A200" s="13">
        <v>43759</v>
      </c>
      <c r="B200" s="2" t="s">
        <v>2</v>
      </c>
      <c r="C200" s="2">
        <v>27.77</v>
      </c>
      <c r="D200" s="2">
        <f t="shared" si="11"/>
        <v>6.1405285956037357E-3</v>
      </c>
      <c r="F200" s="13">
        <v>43759</v>
      </c>
      <c r="G200" s="2" t="s">
        <v>1</v>
      </c>
      <c r="H200" s="2">
        <v>43.099997999999999</v>
      </c>
      <c r="I200" s="2">
        <f t="shared" si="9"/>
        <v>2.3228350124263795E-3</v>
      </c>
      <c r="K200" s="13">
        <v>43759</v>
      </c>
      <c r="L200" s="2" t="s">
        <v>0</v>
      </c>
      <c r="M200" s="2">
        <v>41.700001</v>
      </c>
      <c r="N200" s="2">
        <f t="shared" si="10"/>
        <v>0</v>
      </c>
    </row>
    <row r="201" spans="1:14" x14ac:dyDescent="0.25">
      <c r="A201" s="13">
        <v>43760</v>
      </c>
      <c r="B201" s="2" t="s">
        <v>2</v>
      </c>
      <c r="C201" s="2">
        <v>28.57</v>
      </c>
      <c r="D201" s="2">
        <f t="shared" si="11"/>
        <v>2.8400914923973498E-2</v>
      </c>
      <c r="F201" s="13">
        <v>43760</v>
      </c>
      <c r="G201" s="2" t="s">
        <v>1</v>
      </c>
      <c r="H201" s="2">
        <v>43.720001000000003</v>
      </c>
      <c r="I201" s="2">
        <f t="shared" si="9"/>
        <v>1.4282735475175988E-2</v>
      </c>
      <c r="K201" s="13">
        <v>43760</v>
      </c>
      <c r="L201" s="2" t="s">
        <v>0</v>
      </c>
      <c r="M201" s="2">
        <v>42.299999</v>
      </c>
      <c r="N201" s="2">
        <f t="shared" si="10"/>
        <v>1.428590962599929E-2</v>
      </c>
    </row>
    <row r="202" spans="1:14" x14ac:dyDescent="0.25">
      <c r="A202" s="13">
        <v>43761</v>
      </c>
      <c r="B202" s="2" t="s">
        <v>2</v>
      </c>
      <c r="C202" s="2">
        <v>28.950001</v>
      </c>
      <c r="D202" s="2">
        <f t="shared" si="11"/>
        <v>1.3213022318636367E-2</v>
      </c>
      <c r="F202" s="13">
        <v>43761</v>
      </c>
      <c r="G202" s="2" t="s">
        <v>1</v>
      </c>
      <c r="H202" s="2">
        <v>43.490001999999997</v>
      </c>
      <c r="I202" s="2">
        <f t="shared" si="9"/>
        <v>-5.2746135840353999E-3</v>
      </c>
      <c r="K202" s="13">
        <v>43761</v>
      </c>
      <c r="L202" s="2" t="s">
        <v>0</v>
      </c>
      <c r="M202" s="2">
        <v>40.450001</v>
      </c>
      <c r="N202" s="2">
        <f t="shared" si="10"/>
        <v>-4.4720394185190776E-2</v>
      </c>
    </row>
    <row r="203" spans="1:14" x14ac:dyDescent="0.25">
      <c r="A203" s="13">
        <v>43762</v>
      </c>
      <c r="B203" s="2" t="s">
        <v>2</v>
      </c>
      <c r="C203" s="2">
        <v>28.32</v>
      </c>
      <c r="D203" s="2">
        <f t="shared" si="11"/>
        <v>-2.2001969735798935E-2</v>
      </c>
      <c r="F203" s="13">
        <v>43762</v>
      </c>
      <c r="G203" s="2" t="s">
        <v>1</v>
      </c>
      <c r="H203" s="2">
        <v>43.25</v>
      </c>
      <c r="I203" s="2">
        <f t="shared" si="9"/>
        <v>-5.5338392192409176E-3</v>
      </c>
      <c r="K203" s="13">
        <v>43762</v>
      </c>
      <c r="L203" s="2" t="s">
        <v>0</v>
      </c>
      <c r="M203" s="2">
        <v>39.720001000000003</v>
      </c>
      <c r="N203" s="2">
        <f t="shared" si="10"/>
        <v>-1.8211803873173955E-2</v>
      </c>
    </row>
    <row r="204" spans="1:14" x14ac:dyDescent="0.25">
      <c r="A204" s="13">
        <v>43763</v>
      </c>
      <c r="B204" s="2" t="s">
        <v>2</v>
      </c>
      <c r="C204" s="2">
        <v>29.25</v>
      </c>
      <c r="D204" s="2">
        <f t="shared" si="11"/>
        <v>3.2311304852346567E-2</v>
      </c>
      <c r="F204" s="13">
        <v>43763</v>
      </c>
      <c r="G204" s="2" t="s">
        <v>1</v>
      </c>
      <c r="H204" s="2">
        <v>42</v>
      </c>
      <c r="I204" s="2">
        <f t="shared" si="9"/>
        <v>-2.9327615094520063E-2</v>
      </c>
      <c r="K204" s="13">
        <v>43763</v>
      </c>
      <c r="L204" s="2" t="s">
        <v>0</v>
      </c>
      <c r="M204" s="2">
        <v>39.5</v>
      </c>
      <c r="N204" s="2">
        <f t="shared" si="10"/>
        <v>-5.5541924461290646E-3</v>
      </c>
    </row>
    <row r="205" spans="1:14" x14ac:dyDescent="0.25">
      <c r="A205" s="13">
        <v>43766</v>
      </c>
      <c r="B205" s="2" t="s">
        <v>2</v>
      </c>
      <c r="C205" s="2">
        <v>29.6</v>
      </c>
      <c r="D205" s="2">
        <f t="shared" si="11"/>
        <v>1.1894787652149146E-2</v>
      </c>
      <c r="F205" s="13">
        <v>43766</v>
      </c>
      <c r="G205" s="2" t="s">
        <v>1</v>
      </c>
      <c r="H205" s="2">
        <v>42.669998</v>
      </c>
      <c r="I205" s="2">
        <f t="shared" si="9"/>
        <v>1.5826432045201028E-2</v>
      </c>
      <c r="K205" s="13">
        <v>43766</v>
      </c>
      <c r="L205" s="2" t="s">
        <v>0</v>
      </c>
      <c r="M205" s="2">
        <v>40</v>
      </c>
      <c r="N205" s="2">
        <f t="shared" si="10"/>
        <v>1.2578782206860185E-2</v>
      </c>
    </row>
    <row r="206" spans="1:14" x14ac:dyDescent="0.25">
      <c r="A206" s="13">
        <v>43767</v>
      </c>
      <c r="B206" s="2" t="s">
        <v>2</v>
      </c>
      <c r="C206" s="2">
        <v>29.82</v>
      </c>
      <c r="D206" s="2">
        <f t="shared" si="11"/>
        <v>7.4049480065776505E-3</v>
      </c>
      <c r="F206" s="13">
        <v>43767</v>
      </c>
      <c r="G206" s="2" t="s">
        <v>1</v>
      </c>
      <c r="H206" s="2">
        <v>41.150002000000001</v>
      </c>
      <c r="I206" s="2">
        <f t="shared" si="9"/>
        <v>-3.6272074602818505E-2</v>
      </c>
      <c r="K206" s="13">
        <v>43767</v>
      </c>
      <c r="L206" s="2" t="s">
        <v>0</v>
      </c>
      <c r="M206" s="2">
        <v>39.5</v>
      </c>
      <c r="N206" s="2">
        <f t="shared" si="10"/>
        <v>-1.2578782206860073E-2</v>
      </c>
    </row>
    <row r="207" spans="1:14" x14ac:dyDescent="0.25">
      <c r="A207" s="13">
        <v>43768</v>
      </c>
      <c r="B207" s="2" t="s">
        <v>2</v>
      </c>
      <c r="C207" s="2">
        <v>30.08</v>
      </c>
      <c r="D207" s="2">
        <f t="shared" si="11"/>
        <v>8.6811897450465893E-3</v>
      </c>
      <c r="F207" s="13">
        <v>43768</v>
      </c>
      <c r="G207" s="2" t="s">
        <v>1</v>
      </c>
      <c r="H207" s="2">
        <v>44.02</v>
      </c>
      <c r="I207" s="2">
        <f t="shared" ref="I207:I246" si="12">LN(H207/H206)</f>
        <v>6.7420100372564906E-2</v>
      </c>
      <c r="K207" s="13">
        <v>43768</v>
      </c>
      <c r="L207" s="2" t="s">
        <v>0</v>
      </c>
      <c r="M207" s="2">
        <v>40.880001</v>
      </c>
      <c r="N207" s="2">
        <f t="shared" si="10"/>
        <v>3.4340298450211956E-2</v>
      </c>
    </row>
    <row r="208" spans="1:14" x14ac:dyDescent="0.25">
      <c r="A208" s="13">
        <v>43769</v>
      </c>
      <c r="B208" s="2" t="s">
        <v>2</v>
      </c>
      <c r="C208" s="2">
        <v>30.389999</v>
      </c>
      <c r="D208" s="2">
        <f t="shared" si="11"/>
        <v>1.0253074941501187E-2</v>
      </c>
      <c r="F208" s="13">
        <v>43769</v>
      </c>
      <c r="G208" s="2" t="s">
        <v>1</v>
      </c>
      <c r="H208" s="2">
        <v>44.639999000000003</v>
      </c>
      <c r="I208" s="2">
        <f t="shared" si="12"/>
        <v>1.3986219573306001E-2</v>
      </c>
      <c r="K208" s="13">
        <v>43769</v>
      </c>
      <c r="L208" s="2" t="s">
        <v>0</v>
      </c>
      <c r="M208" s="2">
        <v>41.200001</v>
      </c>
      <c r="N208" s="2">
        <f t="shared" si="10"/>
        <v>7.7973102700367872E-3</v>
      </c>
    </row>
    <row r="209" spans="1:14" x14ac:dyDescent="0.25">
      <c r="A209" s="13">
        <v>43770</v>
      </c>
      <c r="B209" s="2" t="s">
        <v>2</v>
      </c>
      <c r="C209" s="2">
        <v>30.43</v>
      </c>
      <c r="D209" s="2">
        <f t="shared" si="11"/>
        <v>1.3153898857395539E-3</v>
      </c>
      <c r="F209" s="13">
        <v>43770</v>
      </c>
      <c r="G209" s="2" t="s">
        <v>1</v>
      </c>
      <c r="H209" s="2">
        <v>47.189999</v>
      </c>
      <c r="I209" s="2">
        <f t="shared" si="12"/>
        <v>5.5551688875743993E-2</v>
      </c>
      <c r="K209" s="13">
        <v>43770</v>
      </c>
      <c r="L209" s="2" t="s">
        <v>0</v>
      </c>
      <c r="M209" s="2">
        <v>42.220001000000003</v>
      </c>
      <c r="N209" s="2">
        <f t="shared" si="10"/>
        <v>2.4455785478306336E-2</v>
      </c>
    </row>
    <row r="210" spans="1:14" x14ac:dyDescent="0.25">
      <c r="A210" s="13">
        <v>43773</v>
      </c>
      <c r="B210" s="2" t="s">
        <v>2</v>
      </c>
      <c r="C210" s="2">
        <v>30.360001</v>
      </c>
      <c r="D210" s="2">
        <f t="shared" si="11"/>
        <v>-2.302978443374599E-3</v>
      </c>
      <c r="F210" s="13">
        <v>43773</v>
      </c>
      <c r="G210" s="2" t="s">
        <v>1</v>
      </c>
      <c r="H210" s="2">
        <v>44.970001000000003</v>
      </c>
      <c r="I210" s="2">
        <f t="shared" si="12"/>
        <v>-4.8186361527702844E-2</v>
      </c>
      <c r="K210" s="13">
        <v>43773</v>
      </c>
      <c r="L210" s="2" t="s">
        <v>0</v>
      </c>
      <c r="M210" s="2">
        <v>43.349997999999999</v>
      </c>
      <c r="N210" s="2">
        <f t="shared" si="10"/>
        <v>2.6412590984816704E-2</v>
      </c>
    </row>
    <row r="211" spans="1:14" x14ac:dyDescent="0.25">
      <c r="A211" s="13">
        <v>43774</v>
      </c>
      <c r="B211" s="2" t="s">
        <v>2</v>
      </c>
      <c r="C211" s="2">
        <v>29.65</v>
      </c>
      <c r="D211" s="2">
        <f t="shared" si="11"/>
        <v>-2.366386002177067E-2</v>
      </c>
      <c r="F211" s="13">
        <v>43774</v>
      </c>
      <c r="G211" s="2" t="s">
        <v>1</v>
      </c>
      <c r="H211" s="2">
        <v>44.040000999999997</v>
      </c>
      <c r="I211" s="2">
        <f t="shared" si="12"/>
        <v>-2.0897288458553518E-2</v>
      </c>
      <c r="K211" s="13">
        <v>43774</v>
      </c>
      <c r="L211" s="2" t="s">
        <v>0</v>
      </c>
      <c r="M211" s="2">
        <v>41.709999000000003</v>
      </c>
      <c r="N211" s="2">
        <f t="shared" si="10"/>
        <v>-3.8565772856660539E-2</v>
      </c>
    </row>
    <row r="212" spans="1:14" x14ac:dyDescent="0.25">
      <c r="A212" s="13">
        <v>43775</v>
      </c>
      <c r="B212" s="2" t="s">
        <v>2</v>
      </c>
      <c r="C212" s="2">
        <v>29.709999</v>
      </c>
      <c r="D212" s="2">
        <f t="shared" si="11"/>
        <v>2.0215303720806229E-3</v>
      </c>
      <c r="F212" s="13">
        <v>43775</v>
      </c>
      <c r="G212" s="2" t="s">
        <v>1</v>
      </c>
      <c r="H212" s="2">
        <v>45.200001</v>
      </c>
      <c r="I212" s="2">
        <f t="shared" si="12"/>
        <v>2.599877440096986E-2</v>
      </c>
      <c r="K212" s="13">
        <v>43775</v>
      </c>
      <c r="L212" s="2" t="s">
        <v>0</v>
      </c>
      <c r="M212" s="2">
        <v>41.610000999999997</v>
      </c>
      <c r="N212" s="2">
        <f t="shared" si="10"/>
        <v>-2.4003372062537704E-3</v>
      </c>
    </row>
    <row r="213" spans="1:14" x14ac:dyDescent="0.25">
      <c r="A213" s="13">
        <v>43776</v>
      </c>
      <c r="B213" s="2" t="s">
        <v>2</v>
      </c>
      <c r="C213" s="2">
        <v>30.9</v>
      </c>
      <c r="D213" s="2">
        <f t="shared" si="11"/>
        <v>3.9272528087884812E-2</v>
      </c>
      <c r="F213" s="13">
        <v>43776</v>
      </c>
      <c r="G213" s="2" t="s">
        <v>1</v>
      </c>
      <c r="H213" s="2">
        <v>44.200001</v>
      </c>
      <c r="I213" s="2">
        <f t="shared" si="12"/>
        <v>-2.23722972539925E-2</v>
      </c>
      <c r="K213" s="13">
        <v>43776</v>
      </c>
      <c r="L213" s="2" t="s">
        <v>0</v>
      </c>
      <c r="M213" s="2">
        <v>41.880001</v>
      </c>
      <c r="N213" s="2">
        <f t="shared" si="10"/>
        <v>6.4678628525478028E-3</v>
      </c>
    </row>
    <row r="214" spans="1:14" x14ac:dyDescent="0.25">
      <c r="A214" s="13">
        <v>43777</v>
      </c>
      <c r="B214" s="2" t="s">
        <v>2</v>
      </c>
      <c r="C214" s="2">
        <v>30.02</v>
      </c>
      <c r="D214" s="2">
        <f t="shared" si="11"/>
        <v>-2.8892357698383875E-2</v>
      </c>
      <c r="F214" s="13">
        <v>43777</v>
      </c>
      <c r="G214" s="2" t="s">
        <v>1</v>
      </c>
      <c r="H214" s="2">
        <v>43.810001</v>
      </c>
      <c r="I214" s="2">
        <f t="shared" si="12"/>
        <v>-8.8626870564409051E-3</v>
      </c>
      <c r="K214" s="13">
        <v>43777</v>
      </c>
      <c r="L214" s="2" t="s">
        <v>0</v>
      </c>
      <c r="M214" s="2">
        <v>41.59</v>
      </c>
      <c r="N214" s="2">
        <f t="shared" si="10"/>
        <v>-6.9486561252613535E-3</v>
      </c>
    </row>
    <row r="215" spans="1:14" x14ac:dyDescent="0.25">
      <c r="A215" s="13">
        <v>43780</v>
      </c>
      <c r="B215" s="2" t="s">
        <v>2</v>
      </c>
      <c r="C215" s="2">
        <v>30.450001</v>
      </c>
      <c r="D215" s="2">
        <f t="shared" si="11"/>
        <v>1.4222200791312086E-2</v>
      </c>
      <c r="F215" s="13">
        <v>43780</v>
      </c>
      <c r="G215" s="2" t="s">
        <v>1</v>
      </c>
      <c r="H215" s="2">
        <v>45.02</v>
      </c>
      <c r="I215" s="2">
        <f t="shared" si="12"/>
        <v>2.7244710826940681E-2</v>
      </c>
      <c r="K215" s="13">
        <v>43780</v>
      </c>
      <c r="L215" s="2" t="s">
        <v>0</v>
      </c>
      <c r="M215" s="2">
        <v>41.990001999999997</v>
      </c>
      <c r="N215" s="2">
        <f t="shared" si="10"/>
        <v>9.5717885716685627E-3</v>
      </c>
    </row>
    <row r="216" spans="1:14" x14ac:dyDescent="0.25">
      <c r="A216" s="13">
        <v>43781</v>
      </c>
      <c r="B216" s="2" t="s">
        <v>2</v>
      </c>
      <c r="C216" s="2">
        <v>30.02</v>
      </c>
      <c r="D216" s="2">
        <f t="shared" si="11"/>
        <v>-1.42222007913121E-2</v>
      </c>
      <c r="F216" s="13">
        <v>43781</v>
      </c>
      <c r="G216" s="2" t="s">
        <v>1</v>
      </c>
      <c r="H216" s="2">
        <v>43.400002000000001</v>
      </c>
      <c r="I216" s="2">
        <f t="shared" si="12"/>
        <v>-3.6647348289278868E-2</v>
      </c>
      <c r="K216" s="13">
        <v>43781</v>
      </c>
      <c r="L216" s="2" t="s">
        <v>0</v>
      </c>
      <c r="M216" s="2">
        <v>40.770000000000003</v>
      </c>
      <c r="N216" s="2">
        <f t="shared" si="10"/>
        <v>-2.9485025495326781E-2</v>
      </c>
    </row>
    <row r="217" spans="1:14" x14ac:dyDescent="0.25">
      <c r="A217" s="13">
        <v>43782</v>
      </c>
      <c r="B217" s="2" t="s">
        <v>2</v>
      </c>
      <c r="C217" s="2">
        <v>29.9</v>
      </c>
      <c r="D217" s="2">
        <f t="shared" si="11"/>
        <v>-4.005345808675162E-3</v>
      </c>
      <c r="F217" s="13">
        <v>43782</v>
      </c>
      <c r="G217" s="2" t="s">
        <v>1</v>
      </c>
      <c r="H217" s="2">
        <v>42.5</v>
      </c>
      <c r="I217" s="2">
        <f t="shared" si="12"/>
        <v>-2.0955411258936324E-2</v>
      </c>
      <c r="K217" s="13">
        <v>43782</v>
      </c>
      <c r="L217" s="2" t="s">
        <v>0</v>
      </c>
      <c r="M217" s="2">
        <v>41.099997999999999</v>
      </c>
      <c r="N217" s="2">
        <f t="shared" si="10"/>
        <v>8.0615560092251199E-3</v>
      </c>
    </row>
    <row r="218" spans="1:14" x14ac:dyDescent="0.25">
      <c r="A218" s="13">
        <v>43783</v>
      </c>
      <c r="B218" s="2" t="s">
        <v>2</v>
      </c>
      <c r="C218" s="2">
        <v>29.299999</v>
      </c>
      <c r="D218" s="2">
        <f t="shared" si="11"/>
        <v>-2.0270998503312498E-2</v>
      </c>
      <c r="F218" s="13">
        <v>43783</v>
      </c>
      <c r="G218" s="2" t="s">
        <v>1</v>
      </c>
      <c r="H218" s="2">
        <v>44.25</v>
      </c>
      <c r="I218" s="2">
        <f t="shared" si="12"/>
        <v>4.0351295523567449E-2</v>
      </c>
      <c r="K218" s="13">
        <v>43783</v>
      </c>
      <c r="L218" s="2" t="s">
        <v>0</v>
      </c>
      <c r="M218" s="2">
        <v>44.029998999999997</v>
      </c>
      <c r="N218" s="2">
        <f t="shared" si="10"/>
        <v>6.8863124215487542E-2</v>
      </c>
    </row>
    <row r="219" spans="1:14" x14ac:dyDescent="0.25">
      <c r="A219" s="13">
        <v>43787</v>
      </c>
      <c r="B219" s="2" t="s">
        <v>2</v>
      </c>
      <c r="C219" s="2">
        <v>29.08</v>
      </c>
      <c r="D219" s="2">
        <f t="shared" si="11"/>
        <v>-7.5368292280096807E-3</v>
      </c>
      <c r="F219" s="13">
        <v>43787</v>
      </c>
      <c r="G219" s="2" t="s">
        <v>1</v>
      </c>
      <c r="H219" s="2">
        <v>44.98</v>
      </c>
      <c r="I219" s="2">
        <f t="shared" si="12"/>
        <v>1.636257507723099E-2</v>
      </c>
      <c r="K219" s="13">
        <v>43787</v>
      </c>
      <c r="L219" s="2" t="s">
        <v>0</v>
      </c>
      <c r="M219" s="2">
        <v>43.349997999999999</v>
      </c>
      <c r="N219" s="2">
        <f t="shared" si="10"/>
        <v>-1.5564539965426415E-2</v>
      </c>
    </row>
    <row r="220" spans="1:14" x14ac:dyDescent="0.25">
      <c r="A220" s="13">
        <v>43788</v>
      </c>
      <c r="B220" s="2" t="s">
        <v>2</v>
      </c>
      <c r="C220" s="2">
        <v>28.780000999999999</v>
      </c>
      <c r="D220" s="2">
        <f t="shared" si="11"/>
        <v>-1.0369916459745788E-2</v>
      </c>
      <c r="F220" s="13">
        <v>43788</v>
      </c>
      <c r="G220" s="2" t="s">
        <v>1</v>
      </c>
      <c r="H220" s="2">
        <v>44.52</v>
      </c>
      <c r="I220" s="2">
        <f t="shared" si="12"/>
        <v>-1.0279420123825421E-2</v>
      </c>
      <c r="K220" s="13">
        <v>43788</v>
      </c>
      <c r="L220" s="2" t="s">
        <v>0</v>
      </c>
      <c r="M220" s="2">
        <v>43</v>
      </c>
      <c r="N220" s="2">
        <f t="shared" si="10"/>
        <v>-8.1065413968858194E-3</v>
      </c>
    </row>
    <row r="221" spans="1:14" x14ac:dyDescent="0.25">
      <c r="A221" s="13">
        <v>43790</v>
      </c>
      <c r="B221" s="2" t="s">
        <v>2</v>
      </c>
      <c r="C221" s="2">
        <v>29.85</v>
      </c>
      <c r="D221" s="2">
        <f t="shared" si="11"/>
        <v>3.6504103633038402E-2</v>
      </c>
      <c r="F221" s="13">
        <v>43790</v>
      </c>
      <c r="G221" s="2" t="s">
        <v>1</v>
      </c>
      <c r="H221" s="2">
        <v>45</v>
      </c>
      <c r="I221" s="2">
        <f t="shared" si="12"/>
        <v>1.0723963362975642E-2</v>
      </c>
      <c r="K221" s="13">
        <v>43790</v>
      </c>
      <c r="L221" s="2" t="s">
        <v>0</v>
      </c>
      <c r="M221" s="2">
        <v>43.919998</v>
      </c>
      <c r="N221" s="2">
        <f t="shared" si="10"/>
        <v>2.1169635970371008E-2</v>
      </c>
    </row>
    <row r="222" spans="1:14" x14ac:dyDescent="0.25">
      <c r="A222" s="13">
        <v>43791</v>
      </c>
      <c r="B222" s="2" t="s">
        <v>2</v>
      </c>
      <c r="C222" s="2">
        <v>29.98</v>
      </c>
      <c r="D222" s="2">
        <f t="shared" si="11"/>
        <v>4.3456528358404457E-3</v>
      </c>
      <c r="F222" s="13">
        <v>43791</v>
      </c>
      <c r="G222" s="2" t="s">
        <v>1</v>
      </c>
      <c r="H222" s="2">
        <v>45.490001999999997</v>
      </c>
      <c r="I222" s="2">
        <f t="shared" si="12"/>
        <v>1.0830075777298706E-2</v>
      </c>
      <c r="K222" s="13">
        <v>43791</v>
      </c>
      <c r="L222" s="2" t="s">
        <v>0</v>
      </c>
      <c r="M222" s="2">
        <v>43.799999</v>
      </c>
      <c r="N222" s="2">
        <f t="shared" si="10"/>
        <v>-2.7359571125835972E-3</v>
      </c>
    </row>
    <row r="223" spans="1:14" x14ac:dyDescent="0.25">
      <c r="A223" s="13">
        <v>43794</v>
      </c>
      <c r="B223" s="2" t="s">
        <v>2</v>
      </c>
      <c r="C223" s="2">
        <v>29.73</v>
      </c>
      <c r="D223" s="2">
        <f t="shared" si="11"/>
        <v>-8.3738556644453298E-3</v>
      </c>
      <c r="F223" s="13">
        <v>43794</v>
      </c>
      <c r="G223" s="2" t="s">
        <v>1</v>
      </c>
      <c r="H223" s="2">
        <v>44.299999</v>
      </c>
      <c r="I223" s="2">
        <f t="shared" si="12"/>
        <v>-2.6507911069892174E-2</v>
      </c>
      <c r="K223" s="13">
        <v>43794</v>
      </c>
      <c r="L223" s="2" t="s">
        <v>0</v>
      </c>
      <c r="M223" s="2">
        <v>42.779998999999997</v>
      </c>
      <c r="N223" s="2">
        <f t="shared" si="10"/>
        <v>-2.3563114272499831E-2</v>
      </c>
    </row>
    <row r="224" spans="1:14" x14ac:dyDescent="0.25">
      <c r="A224" s="13">
        <v>43795</v>
      </c>
      <c r="B224" s="2" t="s">
        <v>2</v>
      </c>
      <c r="C224" s="2">
        <v>29.190000999999999</v>
      </c>
      <c r="D224" s="2">
        <f t="shared" si="11"/>
        <v>-1.8330417885675937E-2</v>
      </c>
      <c r="F224" s="13">
        <v>43795</v>
      </c>
      <c r="G224" s="2" t="s">
        <v>1</v>
      </c>
      <c r="H224" s="2">
        <v>43.040000999999997</v>
      </c>
      <c r="I224" s="2">
        <f t="shared" si="12"/>
        <v>-2.8854715389996885E-2</v>
      </c>
      <c r="K224" s="13">
        <v>43795</v>
      </c>
      <c r="L224" s="2" t="s">
        <v>0</v>
      </c>
      <c r="M224" s="2">
        <v>43.200001</v>
      </c>
      <c r="N224" s="2">
        <f t="shared" si="10"/>
        <v>9.7698381193623389E-3</v>
      </c>
    </row>
    <row r="225" spans="1:14" x14ac:dyDescent="0.25">
      <c r="A225" s="13">
        <v>43796</v>
      </c>
      <c r="B225" s="2" t="s">
        <v>2</v>
      </c>
      <c r="C225" s="2">
        <v>29.33</v>
      </c>
      <c r="D225" s="2">
        <f t="shared" si="11"/>
        <v>4.7846638650291097E-3</v>
      </c>
      <c r="F225" s="13">
        <v>43796</v>
      </c>
      <c r="G225" s="2" t="s">
        <v>1</v>
      </c>
      <c r="H225" s="2">
        <v>45.599997999999999</v>
      </c>
      <c r="I225" s="2">
        <f t="shared" si="12"/>
        <v>5.7777733572960843E-2</v>
      </c>
      <c r="K225" s="13">
        <v>43796</v>
      </c>
      <c r="L225" s="2" t="s">
        <v>0</v>
      </c>
      <c r="M225" s="2">
        <v>42.419998</v>
      </c>
      <c r="N225" s="2">
        <f t="shared" si="10"/>
        <v>-1.8220616409249199E-2</v>
      </c>
    </row>
    <row r="226" spans="1:14" x14ac:dyDescent="0.25">
      <c r="A226" s="13">
        <v>43797</v>
      </c>
      <c r="B226" s="2" t="s">
        <v>2</v>
      </c>
      <c r="C226" s="2">
        <v>29.530000999999999</v>
      </c>
      <c r="D226" s="2">
        <f t="shared" si="11"/>
        <v>6.7958466303383652E-3</v>
      </c>
      <c r="F226" s="13">
        <v>43797</v>
      </c>
      <c r="G226" s="2" t="s">
        <v>1</v>
      </c>
      <c r="H226" s="2">
        <v>45.599997999999999</v>
      </c>
      <c r="I226" s="2">
        <f t="shared" si="12"/>
        <v>0</v>
      </c>
      <c r="K226" s="13">
        <v>43797</v>
      </c>
      <c r="L226" s="2" t="s">
        <v>0</v>
      </c>
      <c r="M226" s="2">
        <v>43.25</v>
      </c>
      <c r="N226" s="2">
        <f t="shared" si="10"/>
        <v>1.937733138892488E-2</v>
      </c>
    </row>
    <row r="227" spans="1:14" x14ac:dyDescent="0.25">
      <c r="A227" s="13">
        <v>43798</v>
      </c>
      <c r="B227" s="2" t="s">
        <v>2</v>
      </c>
      <c r="C227" s="2">
        <v>29.15</v>
      </c>
      <c r="D227" s="2">
        <f t="shared" si="11"/>
        <v>-1.2951816823196559E-2</v>
      </c>
      <c r="F227" s="13">
        <v>43798</v>
      </c>
      <c r="G227" s="2" t="s">
        <v>1</v>
      </c>
      <c r="H227" s="2">
        <v>45.029998999999997</v>
      </c>
      <c r="I227" s="2">
        <f t="shared" si="12"/>
        <v>-1.257876055462767E-2</v>
      </c>
      <c r="K227" s="13">
        <v>43798</v>
      </c>
      <c r="L227" s="2" t="s">
        <v>0</v>
      </c>
      <c r="M227" s="2">
        <v>43.34</v>
      </c>
      <c r="N227" s="2">
        <f t="shared" si="10"/>
        <v>2.0787627303247183E-3</v>
      </c>
    </row>
    <row r="228" spans="1:14" x14ac:dyDescent="0.25">
      <c r="A228" s="13">
        <v>43801</v>
      </c>
      <c r="B228" s="2" t="s">
        <v>2</v>
      </c>
      <c r="C228" s="2">
        <v>29.07</v>
      </c>
      <c r="D228" s="2">
        <f t="shared" si="11"/>
        <v>-2.7481982257167884E-3</v>
      </c>
      <c r="F228" s="13">
        <v>43801</v>
      </c>
      <c r="G228" s="2" t="s">
        <v>1</v>
      </c>
      <c r="H228" s="2">
        <v>44.919998</v>
      </c>
      <c r="I228" s="2">
        <f t="shared" si="12"/>
        <v>-2.4458267594186975E-3</v>
      </c>
      <c r="K228" s="13">
        <v>43801</v>
      </c>
      <c r="L228" s="2" t="s">
        <v>0</v>
      </c>
      <c r="M228" s="2">
        <v>43.299999</v>
      </c>
      <c r="N228" s="2">
        <f t="shared" si="10"/>
        <v>-9.2338419445735698E-4</v>
      </c>
    </row>
    <row r="229" spans="1:14" x14ac:dyDescent="0.25">
      <c r="A229" s="13">
        <v>43802</v>
      </c>
      <c r="B229" s="2" t="s">
        <v>2</v>
      </c>
      <c r="C229" s="2">
        <v>28.98</v>
      </c>
      <c r="D229" s="2">
        <f t="shared" si="11"/>
        <v>-3.1007776782482708E-3</v>
      </c>
      <c r="F229" s="13">
        <v>43802</v>
      </c>
      <c r="G229" s="2" t="s">
        <v>1</v>
      </c>
      <c r="H229" s="2">
        <v>44.59</v>
      </c>
      <c r="I229" s="2">
        <f t="shared" si="12"/>
        <v>-7.3734667072585169E-3</v>
      </c>
      <c r="K229" s="13">
        <v>43802</v>
      </c>
      <c r="L229" s="2" t="s">
        <v>0</v>
      </c>
      <c r="M229" s="2">
        <v>45.650002000000001</v>
      </c>
      <c r="N229" s="2">
        <f t="shared" si="10"/>
        <v>5.2851038938830912E-2</v>
      </c>
    </row>
    <row r="230" spans="1:14" x14ac:dyDescent="0.25">
      <c r="A230" s="13">
        <v>43803</v>
      </c>
      <c r="B230" s="2" t="s">
        <v>2</v>
      </c>
      <c r="C230" s="2">
        <v>29.66</v>
      </c>
      <c r="D230" s="2">
        <f t="shared" si="11"/>
        <v>2.3193399817249664E-2</v>
      </c>
      <c r="F230" s="13">
        <v>43803</v>
      </c>
      <c r="G230" s="2" t="s">
        <v>1</v>
      </c>
      <c r="H230" s="2">
        <v>44.07</v>
      </c>
      <c r="I230" s="2">
        <f t="shared" si="12"/>
        <v>-1.1730339785489716E-2</v>
      </c>
      <c r="K230" s="13">
        <v>43803</v>
      </c>
      <c r="L230" s="2" t="s">
        <v>0</v>
      </c>
      <c r="M230" s="2">
        <v>45.549999</v>
      </c>
      <c r="N230" s="2">
        <f t="shared" si="10"/>
        <v>-2.19304910051629E-3</v>
      </c>
    </row>
    <row r="231" spans="1:14" x14ac:dyDescent="0.25">
      <c r="A231" s="13">
        <v>43804</v>
      </c>
      <c r="B231" s="2" t="s">
        <v>2</v>
      </c>
      <c r="C231" s="2">
        <v>30.049999</v>
      </c>
      <c r="D231" s="2">
        <f t="shared" si="11"/>
        <v>1.3063290993559677E-2</v>
      </c>
      <c r="F231" s="13">
        <v>43804</v>
      </c>
      <c r="G231" s="2" t="s">
        <v>1</v>
      </c>
      <c r="H231" s="2">
        <v>44.889999000000003</v>
      </c>
      <c r="I231" s="2">
        <f t="shared" si="12"/>
        <v>1.8435751663268683E-2</v>
      </c>
      <c r="K231" s="13">
        <v>43804</v>
      </c>
      <c r="L231" s="2" t="s">
        <v>0</v>
      </c>
      <c r="M231" s="2">
        <v>45.66</v>
      </c>
      <c r="N231" s="2">
        <f t="shared" si="10"/>
        <v>2.4120393495791407E-3</v>
      </c>
    </row>
    <row r="232" spans="1:14" x14ac:dyDescent="0.25">
      <c r="A232" s="13">
        <v>43805</v>
      </c>
      <c r="B232" s="2" t="s">
        <v>2</v>
      </c>
      <c r="C232" s="2">
        <v>30.35</v>
      </c>
      <c r="D232" s="2">
        <f t="shared" si="11"/>
        <v>9.9338898021615971E-3</v>
      </c>
      <c r="F232" s="13">
        <v>43805</v>
      </c>
      <c r="G232" s="2" t="s">
        <v>1</v>
      </c>
      <c r="H232" s="2">
        <v>45.400002000000001</v>
      </c>
      <c r="I232" s="2">
        <f t="shared" si="12"/>
        <v>1.1297118583000636E-2</v>
      </c>
      <c r="K232" s="13">
        <v>43805</v>
      </c>
      <c r="L232" s="2" t="s">
        <v>0</v>
      </c>
      <c r="M232" s="2">
        <v>46.599997999999999</v>
      </c>
      <c r="N232" s="2">
        <f t="shared" si="10"/>
        <v>2.0377857111494965E-2</v>
      </c>
    </row>
    <row r="233" spans="1:14" x14ac:dyDescent="0.25">
      <c r="A233" s="13">
        <v>43808</v>
      </c>
      <c r="B233" s="2" t="s">
        <v>2</v>
      </c>
      <c r="C233" s="2">
        <v>30.209999</v>
      </c>
      <c r="D233" s="2">
        <f t="shared" si="11"/>
        <v>-4.6235552085492808E-3</v>
      </c>
      <c r="F233" s="13">
        <v>43808</v>
      </c>
      <c r="G233" s="2" t="s">
        <v>1</v>
      </c>
      <c r="H233" s="2">
        <v>45.849997999999999</v>
      </c>
      <c r="I233" s="2">
        <f t="shared" si="12"/>
        <v>9.8630059818064966E-3</v>
      </c>
      <c r="K233" s="13">
        <v>43808</v>
      </c>
      <c r="L233" s="2" t="s">
        <v>0</v>
      </c>
      <c r="M233" s="2">
        <v>46.07</v>
      </c>
      <c r="N233" s="2">
        <f t="shared" si="10"/>
        <v>-1.1438519265318697E-2</v>
      </c>
    </row>
    <row r="234" spans="1:14" x14ac:dyDescent="0.25">
      <c r="A234" s="13">
        <v>43809</v>
      </c>
      <c r="B234" s="2" t="s">
        <v>2</v>
      </c>
      <c r="C234" s="2">
        <v>30.440000999999999</v>
      </c>
      <c r="D234" s="2">
        <f t="shared" si="11"/>
        <v>7.584603548037484E-3</v>
      </c>
      <c r="F234" s="13">
        <v>43809</v>
      </c>
      <c r="G234" s="2" t="s">
        <v>1</v>
      </c>
      <c r="H234" s="2">
        <v>46.599997999999999</v>
      </c>
      <c r="I234" s="2">
        <f t="shared" si="12"/>
        <v>1.6225343131173051E-2</v>
      </c>
      <c r="K234" s="13">
        <v>43809</v>
      </c>
      <c r="L234" s="2" t="s">
        <v>0</v>
      </c>
      <c r="M234" s="2">
        <v>45.639999000000003</v>
      </c>
      <c r="N234" s="2">
        <f t="shared" si="10"/>
        <v>-9.3774758645556663E-3</v>
      </c>
    </row>
    <row r="235" spans="1:14" x14ac:dyDescent="0.25">
      <c r="A235" s="13">
        <v>43810</v>
      </c>
      <c r="B235" s="2" t="s">
        <v>2</v>
      </c>
      <c r="C235" s="2">
        <v>30.4</v>
      </c>
      <c r="D235" s="2">
        <f t="shared" si="11"/>
        <v>-1.3149574328197044E-3</v>
      </c>
      <c r="F235" s="13">
        <v>43810</v>
      </c>
      <c r="G235" s="2" t="s">
        <v>1</v>
      </c>
      <c r="H235" s="2">
        <v>47.580002</v>
      </c>
      <c r="I235" s="2">
        <f t="shared" si="12"/>
        <v>2.0812048696134778E-2</v>
      </c>
      <c r="K235" s="13">
        <v>43810</v>
      </c>
      <c r="L235" s="2" t="s">
        <v>0</v>
      </c>
      <c r="M235" s="2">
        <v>46.369999</v>
      </c>
      <c r="N235" s="2">
        <f t="shared" si="10"/>
        <v>1.5868173754431805E-2</v>
      </c>
    </row>
    <row r="236" spans="1:14" x14ac:dyDescent="0.25">
      <c r="A236" s="13">
        <v>43811</v>
      </c>
      <c r="B236" s="2" t="s">
        <v>2</v>
      </c>
      <c r="C236" s="2">
        <v>30.969999000000001</v>
      </c>
      <c r="D236" s="2">
        <f t="shared" si="11"/>
        <v>1.8576353283622823E-2</v>
      </c>
      <c r="F236" s="13">
        <v>43811</v>
      </c>
      <c r="G236" s="2" t="s">
        <v>1</v>
      </c>
      <c r="H236" s="2">
        <v>47.830002</v>
      </c>
      <c r="I236" s="2">
        <f t="shared" si="12"/>
        <v>5.2405525976862849E-3</v>
      </c>
      <c r="K236" s="13">
        <v>43811</v>
      </c>
      <c r="L236" s="2" t="s">
        <v>0</v>
      </c>
      <c r="M236" s="2">
        <v>47</v>
      </c>
      <c r="N236" s="2">
        <f t="shared" si="10"/>
        <v>1.3494924872356829E-2</v>
      </c>
    </row>
    <row r="237" spans="1:14" x14ac:dyDescent="0.25">
      <c r="A237" s="13">
        <v>43812</v>
      </c>
      <c r="B237" s="2" t="s">
        <v>2</v>
      </c>
      <c r="C237" s="2">
        <v>29.98</v>
      </c>
      <c r="D237" s="2">
        <f t="shared" si="11"/>
        <v>-3.2488469021347062E-2</v>
      </c>
      <c r="F237" s="13">
        <v>43812</v>
      </c>
      <c r="G237" s="2" t="s">
        <v>1</v>
      </c>
      <c r="H237" s="2">
        <v>49.07</v>
      </c>
      <c r="I237" s="2">
        <f t="shared" si="12"/>
        <v>2.559475059484671E-2</v>
      </c>
      <c r="K237" s="13">
        <v>43812</v>
      </c>
      <c r="L237" s="2" t="s">
        <v>0</v>
      </c>
      <c r="M237" s="2">
        <v>49.099997999999999</v>
      </c>
      <c r="N237" s="2">
        <f t="shared" si="10"/>
        <v>4.3711392357217896E-2</v>
      </c>
    </row>
    <row r="238" spans="1:14" x14ac:dyDescent="0.25">
      <c r="A238" s="13">
        <v>43815</v>
      </c>
      <c r="B238" s="2" t="s">
        <v>2</v>
      </c>
      <c r="C238" s="2">
        <v>29.41</v>
      </c>
      <c r="D238" s="2">
        <f t="shared" si="11"/>
        <v>-1.9195740108548028E-2</v>
      </c>
      <c r="F238" s="13">
        <v>43815</v>
      </c>
      <c r="G238" s="2" t="s">
        <v>1</v>
      </c>
      <c r="H238" s="2">
        <v>49.299999</v>
      </c>
      <c r="I238" s="2">
        <f t="shared" si="12"/>
        <v>4.6762106628565302E-3</v>
      </c>
      <c r="K238" s="13">
        <v>43815</v>
      </c>
      <c r="L238" s="2" t="s">
        <v>0</v>
      </c>
      <c r="M238" s="2">
        <v>49.599997999999999</v>
      </c>
      <c r="N238" s="2">
        <f t="shared" si="10"/>
        <v>1.0131799341023937E-2</v>
      </c>
    </row>
    <row r="239" spans="1:14" x14ac:dyDescent="0.25">
      <c r="A239" s="13">
        <v>43816</v>
      </c>
      <c r="B239" s="2" t="s">
        <v>2</v>
      </c>
      <c r="C239" s="2">
        <v>29.85</v>
      </c>
      <c r="D239" s="2">
        <f t="shared" si="11"/>
        <v>1.485008727270753E-2</v>
      </c>
      <c r="F239" s="13">
        <v>43816</v>
      </c>
      <c r="G239" s="2" t="s">
        <v>1</v>
      </c>
      <c r="H239" s="2">
        <v>47.880001</v>
      </c>
      <c r="I239" s="2">
        <f t="shared" si="12"/>
        <v>-2.9226159189349173E-2</v>
      </c>
      <c r="K239" s="13">
        <v>43816</v>
      </c>
      <c r="L239" s="2" t="s">
        <v>0</v>
      </c>
      <c r="M239" s="2">
        <v>49.650002000000001</v>
      </c>
      <c r="N239" s="2">
        <f t="shared" si="10"/>
        <v>1.0076373648541814E-3</v>
      </c>
    </row>
    <row r="240" spans="1:14" x14ac:dyDescent="0.25">
      <c r="A240" s="13">
        <v>43817</v>
      </c>
      <c r="B240" s="2" t="s">
        <v>2</v>
      </c>
      <c r="C240" s="2">
        <v>30.540001</v>
      </c>
      <c r="D240" s="2">
        <f t="shared" si="11"/>
        <v>2.2852492695816982E-2</v>
      </c>
      <c r="F240" s="13">
        <v>43817</v>
      </c>
      <c r="G240" s="2" t="s">
        <v>1</v>
      </c>
      <c r="H240" s="2">
        <v>48.529998999999997</v>
      </c>
      <c r="I240" s="2">
        <f t="shared" si="12"/>
        <v>1.3484241235994374E-2</v>
      </c>
      <c r="K240" s="13">
        <v>43817</v>
      </c>
      <c r="L240" s="2" t="s">
        <v>0</v>
      </c>
      <c r="M240" s="2">
        <v>49.970001000000003</v>
      </c>
      <c r="N240" s="2">
        <f t="shared" si="10"/>
        <v>6.4244145949661621E-3</v>
      </c>
    </row>
    <row r="241" spans="1:14" x14ac:dyDescent="0.25">
      <c r="A241" s="13">
        <v>43818</v>
      </c>
      <c r="B241" s="2" t="s">
        <v>2</v>
      </c>
      <c r="C241" s="2">
        <v>30.610001</v>
      </c>
      <c r="D241" s="2">
        <f t="shared" si="11"/>
        <v>2.2894530919547332E-3</v>
      </c>
      <c r="F241" s="13">
        <v>43818</v>
      </c>
      <c r="G241" s="2" t="s">
        <v>1</v>
      </c>
      <c r="H241" s="2">
        <v>48.619999</v>
      </c>
      <c r="I241" s="2">
        <f t="shared" si="12"/>
        <v>1.8528055089957042E-3</v>
      </c>
      <c r="K241" s="13">
        <v>43818</v>
      </c>
      <c r="L241" s="2" t="s">
        <v>0</v>
      </c>
      <c r="M241" s="2">
        <v>49.810001</v>
      </c>
      <c r="N241" s="2">
        <f t="shared" si="10"/>
        <v>-3.2070582066390163E-3</v>
      </c>
    </row>
    <row r="242" spans="1:14" x14ac:dyDescent="0.25">
      <c r="A242" s="13">
        <v>43819</v>
      </c>
      <c r="B242" s="2" t="s">
        <v>2</v>
      </c>
      <c r="C242" s="2">
        <v>30.26</v>
      </c>
      <c r="D242" s="2">
        <f t="shared" si="11"/>
        <v>-1.1500077266173055E-2</v>
      </c>
      <c r="F242" s="13">
        <v>43819</v>
      </c>
      <c r="G242" s="2" t="s">
        <v>1</v>
      </c>
      <c r="H242" s="2">
        <v>48.59</v>
      </c>
      <c r="I242" s="2">
        <f t="shared" si="12"/>
        <v>-6.1719990249777261E-4</v>
      </c>
      <c r="K242" s="13">
        <v>43819</v>
      </c>
      <c r="L242" s="2" t="s">
        <v>0</v>
      </c>
      <c r="M242" s="2">
        <v>49</v>
      </c>
      <c r="N242" s="2">
        <f t="shared" si="10"/>
        <v>-1.6395489050855111E-2</v>
      </c>
    </row>
    <row r="243" spans="1:14" x14ac:dyDescent="0.25">
      <c r="A243" s="13">
        <v>43822</v>
      </c>
      <c r="B243" s="2" t="s">
        <v>2</v>
      </c>
      <c r="C243" s="2">
        <v>30.5</v>
      </c>
      <c r="D243" s="2">
        <f t="shared" si="11"/>
        <v>7.8999752531559303E-3</v>
      </c>
      <c r="F243" s="13">
        <v>43822</v>
      </c>
      <c r="G243" s="2" t="s">
        <v>1</v>
      </c>
      <c r="H243" s="2">
        <v>48.740001999999997</v>
      </c>
      <c r="I243" s="2">
        <f t="shared" si="12"/>
        <v>3.0823408133058665E-3</v>
      </c>
      <c r="K243" s="13">
        <v>43822</v>
      </c>
      <c r="L243" s="2" t="s">
        <v>0</v>
      </c>
      <c r="M243" s="2">
        <v>49.630001</v>
      </c>
      <c r="N243" s="2">
        <f t="shared" si="10"/>
        <v>1.2775211637825926E-2</v>
      </c>
    </row>
    <row r="244" spans="1:14" x14ac:dyDescent="0.25">
      <c r="A244" s="13">
        <v>43825</v>
      </c>
      <c r="B244" s="2" t="s">
        <v>2</v>
      </c>
      <c r="C244" s="2">
        <v>30.91</v>
      </c>
      <c r="D244" s="2">
        <f t="shared" si="11"/>
        <v>1.3353072530659101E-2</v>
      </c>
      <c r="F244" s="13">
        <v>43825</v>
      </c>
      <c r="G244" s="2" t="s">
        <v>1</v>
      </c>
      <c r="H244" s="2">
        <v>49.09</v>
      </c>
      <c r="I244" s="2">
        <f t="shared" si="12"/>
        <v>7.1552588388435765E-3</v>
      </c>
      <c r="K244" s="13">
        <v>43825</v>
      </c>
      <c r="L244" s="2" t="s">
        <v>0</v>
      </c>
      <c r="M244" s="2">
        <v>50.439999</v>
      </c>
      <c r="N244" s="2">
        <f t="shared" si="10"/>
        <v>1.6188981522730829E-2</v>
      </c>
    </row>
    <row r="245" spans="1:14" x14ac:dyDescent="0.25">
      <c r="A245" s="13">
        <v>43826</v>
      </c>
      <c r="B245" s="2" t="s">
        <v>2</v>
      </c>
      <c r="C245" s="2">
        <v>30.52</v>
      </c>
      <c r="D245" s="2">
        <f t="shared" si="11"/>
        <v>-1.2697549727768745E-2</v>
      </c>
      <c r="F245" s="13">
        <v>43826</v>
      </c>
      <c r="G245" s="2" t="s">
        <v>1</v>
      </c>
      <c r="H245" s="2">
        <v>48.73</v>
      </c>
      <c r="I245" s="2">
        <f t="shared" si="12"/>
        <v>-7.3604912145464963E-3</v>
      </c>
      <c r="K245" s="13">
        <v>43826</v>
      </c>
      <c r="L245" s="2" t="s">
        <v>0</v>
      </c>
      <c r="M245" s="2">
        <v>50.970001000000003</v>
      </c>
      <c r="N245" s="2">
        <f t="shared" si="10"/>
        <v>1.0452752700150796E-2</v>
      </c>
    </row>
    <row r="246" spans="1:14" x14ac:dyDescent="0.25">
      <c r="A246" s="13">
        <v>43829</v>
      </c>
      <c r="B246" s="2" t="s">
        <v>2</v>
      </c>
      <c r="C246" s="2">
        <v>30.18</v>
      </c>
      <c r="D246" s="2">
        <f t="shared" si="11"/>
        <v>-1.1202753076553398E-2</v>
      </c>
      <c r="F246" s="13">
        <v>43829</v>
      </c>
      <c r="G246" s="2" t="s">
        <v>1</v>
      </c>
      <c r="H246" s="2">
        <v>47.700001</v>
      </c>
      <c r="I246" s="2">
        <f t="shared" si="12"/>
        <v>-2.1363437996758848E-2</v>
      </c>
      <c r="K246" s="13">
        <v>43829</v>
      </c>
      <c r="L246" s="2" t="s">
        <v>0</v>
      </c>
      <c r="M246" s="2">
        <v>51.900002000000001</v>
      </c>
      <c r="N246" s="2">
        <f t="shared" si="10"/>
        <v>1.8081584736153525E-2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57"/>
  <sheetViews>
    <sheetView showGridLines="0" zoomScaleNormal="100" workbookViewId="0">
      <selection activeCell="H10" sqref="H10"/>
    </sheetView>
  </sheetViews>
  <sheetFormatPr defaultRowHeight="15" x14ac:dyDescent="0.25"/>
  <cols>
    <col min="2" max="2" width="27" bestFit="1" customWidth="1"/>
    <col min="3" max="3" width="20.42578125" bestFit="1" customWidth="1"/>
    <col min="4" max="4" width="19.85546875" style="1" bestFit="1" customWidth="1"/>
    <col min="5" max="5" width="20" bestFit="1" customWidth="1"/>
    <col min="6" max="6" width="17.42578125" bestFit="1" customWidth="1"/>
    <col min="7" max="7" width="20" bestFit="1" customWidth="1"/>
    <col min="8" max="8" width="16.5703125" bestFit="1" customWidth="1"/>
    <col min="9" max="9" width="17.28515625" bestFit="1" customWidth="1"/>
    <col min="10" max="10" width="2.28515625" style="1" customWidth="1"/>
    <col min="11" max="11" width="19.42578125" style="1" bestFit="1" customWidth="1"/>
    <col min="12" max="12" width="12.7109375" style="1" bestFit="1" customWidth="1"/>
    <col min="13" max="13" width="10.28515625" style="1" bestFit="1" customWidth="1"/>
    <col min="14" max="14" width="22.140625" style="1" bestFit="1" customWidth="1"/>
    <col min="15" max="15" width="10.28515625" style="1" bestFit="1" customWidth="1"/>
    <col min="16" max="17" width="10.28515625" bestFit="1" customWidth="1"/>
  </cols>
  <sheetData>
    <row r="2" spans="2:19" x14ac:dyDescent="0.25">
      <c r="B2" s="67" t="s">
        <v>4</v>
      </c>
      <c r="C2" s="68"/>
      <c r="D2" s="68"/>
      <c r="E2" s="68"/>
      <c r="G2" s="12" t="s">
        <v>3</v>
      </c>
      <c r="H2" s="7">
        <v>4.4999999999999998E-2</v>
      </c>
      <c r="K2"/>
      <c r="M2"/>
      <c r="O2"/>
    </row>
    <row r="3" spans="2:19" x14ac:dyDescent="0.25">
      <c r="B3" s="4" t="s">
        <v>9</v>
      </c>
      <c r="C3" s="3" t="s">
        <v>13</v>
      </c>
      <c r="D3" s="3" t="s">
        <v>14</v>
      </c>
      <c r="E3" s="4" t="s">
        <v>15</v>
      </c>
      <c r="K3"/>
      <c r="M3"/>
      <c r="O3"/>
    </row>
    <row r="4" spans="2:19" x14ac:dyDescent="0.25">
      <c r="B4" s="4" t="str">
        <f>Acoes!B2</f>
        <v>PETR4.SA</v>
      </c>
      <c r="C4" s="6">
        <f>AVERAGE(Acoes!D3:D246)</f>
        <v>8.295186592254196E-4</v>
      </c>
      <c r="D4" s="6">
        <f>(1+C4)^(252)-1</f>
        <v>0.23238590333389353</v>
      </c>
      <c r="E4" s="7">
        <f>_xlfn.STDEV.S(Acoes!D3:D246)</f>
        <v>1.8007260871296508E-2</v>
      </c>
      <c r="K4"/>
      <c r="M4"/>
      <c r="O4"/>
    </row>
    <row r="5" spans="2:19" x14ac:dyDescent="0.25">
      <c r="B5" s="4" t="str">
        <f>Acoes!G2</f>
        <v>MGLU3.SA</v>
      </c>
      <c r="C5" s="6">
        <f>AVERAGE(Acoes!I3:I246)</f>
        <v>2.9894967333176491E-3</v>
      </c>
      <c r="D5" s="6">
        <f>(1+C5)^(252)-1</f>
        <v>1.1217247995729807</v>
      </c>
      <c r="E5" s="7">
        <f>_xlfn.STDEV.S(Acoes!I3:I246)</f>
        <v>2.5694055037891544E-2</v>
      </c>
      <c r="K5"/>
      <c r="M5"/>
      <c r="O5"/>
    </row>
    <row r="6" spans="2:19" x14ac:dyDescent="0.25">
      <c r="B6" s="4" t="str">
        <f>Acoes!L2</f>
        <v>EZTC3.SA</v>
      </c>
      <c r="C6" s="6">
        <f>AVERAGE(Acoes!N3:N246)</f>
        <v>3.6433769408517995E-3</v>
      </c>
      <c r="D6" s="6">
        <f>(1+C6)^(252)-1</f>
        <v>1.5004294368742865</v>
      </c>
      <c r="E6" s="7">
        <f>_xlfn.STDEV.S(Acoes!N3:N246)</f>
        <v>2.152571626420656E-2</v>
      </c>
      <c r="J6"/>
      <c r="K6"/>
      <c r="M6"/>
      <c r="N6"/>
      <c r="O6"/>
    </row>
    <row r="7" spans="2:19" x14ac:dyDescent="0.25">
      <c r="J7"/>
      <c r="K7"/>
    </row>
    <row r="8" spans="2:19" x14ac:dyDescent="0.25">
      <c r="B8" s="66" t="s">
        <v>12</v>
      </c>
      <c r="C8" s="66"/>
      <c r="D8" s="66"/>
      <c r="E8" s="66"/>
      <c r="J8"/>
      <c r="K8"/>
    </row>
    <row r="9" spans="2:19" x14ac:dyDescent="0.25">
      <c r="B9" s="2"/>
      <c r="C9" s="3" t="str">
        <f>B10</f>
        <v>PETR4.SA</v>
      </c>
      <c r="D9" s="3" t="str">
        <f>B11</f>
        <v>MGLU3.SA</v>
      </c>
      <c r="E9" s="3" t="str">
        <f>B12</f>
        <v>EZTC3.SA</v>
      </c>
      <c r="J9"/>
      <c r="K9"/>
    </row>
    <row r="10" spans="2:19" x14ac:dyDescent="0.25">
      <c r="B10" s="4" t="str">
        <f>B4</f>
        <v>PETR4.SA</v>
      </c>
      <c r="C10" s="5">
        <f>_xlfn.COVARIANCE.S(Acoes!D3:D246,Acoes!D3:D246)</f>
        <v>3.2426144408692663E-4</v>
      </c>
      <c r="D10" s="5">
        <f>C11</f>
        <v>1.3625346065841487E-4</v>
      </c>
      <c r="E10" s="5">
        <f>C12</f>
        <v>9.5831757875123713E-5</v>
      </c>
      <c r="J10"/>
      <c r="K10"/>
    </row>
    <row r="11" spans="2:19" x14ac:dyDescent="0.25">
      <c r="B11" s="4" t="str">
        <f t="shared" ref="B11:B12" si="0">B5</f>
        <v>MGLU3.SA</v>
      </c>
      <c r="C11" s="5">
        <f>_xlfn.COVARIANCE.S(Acoes!I3:I246,Acoes!D3:D246)</f>
        <v>1.3625346065841487E-4</v>
      </c>
      <c r="D11" s="5">
        <f>_xlfn.COVARIANCE.S(Acoes!I3:I246,Acoes!I3:I246)</f>
        <v>6.6018446429019979E-4</v>
      </c>
      <c r="E11" s="5">
        <f>D12</f>
        <v>2.0604477229609289E-4</v>
      </c>
      <c r="J11"/>
      <c r="K11"/>
    </row>
    <row r="12" spans="2:19" x14ac:dyDescent="0.25">
      <c r="B12" s="4" t="str">
        <f t="shared" si="0"/>
        <v>EZTC3.SA</v>
      </c>
      <c r="C12" s="5">
        <f>_xlfn.COVARIANCE.S(Acoes!N3:N246,Acoes!D3:D246)</f>
        <v>9.5831757875123713E-5</v>
      </c>
      <c r="D12" s="5">
        <f>_xlfn.COVARIANCE.S(Acoes!N3:N246,Acoes!I3:I246)</f>
        <v>2.0604477229609289E-4</v>
      </c>
      <c r="E12" s="5">
        <f>_xlfn.COVARIANCE.S(Acoes!N3:N246,Acoes!N3:N246)</f>
        <v>4.6335646068712701E-4</v>
      </c>
      <c r="J12"/>
      <c r="K12"/>
    </row>
    <row r="13" spans="2:19" x14ac:dyDescent="0.25">
      <c r="B13" s="10"/>
      <c r="C13" s="8"/>
      <c r="J13"/>
      <c r="K13"/>
    </row>
    <row r="14" spans="2:19" x14ac:dyDescent="0.25">
      <c r="D14"/>
      <c r="J14"/>
      <c r="K14" s="9"/>
      <c r="L14" s="16"/>
      <c r="M14" s="17"/>
      <c r="N14" s="16"/>
      <c r="O14" s="16"/>
      <c r="P14" s="16"/>
      <c r="Q14" s="16"/>
      <c r="R14" s="9"/>
      <c r="S14" s="9"/>
    </row>
    <row r="15" spans="2:19" x14ac:dyDescent="0.25">
      <c r="B15" s="23" t="s">
        <v>16</v>
      </c>
      <c r="C15" s="21"/>
      <c r="D15" s="21"/>
      <c r="J15"/>
      <c r="K15" s="14"/>
      <c r="L15" s="15"/>
      <c r="M15" s="15"/>
      <c r="N15" s="15"/>
      <c r="O15" s="15"/>
      <c r="P15" s="15"/>
      <c r="Q15" s="15"/>
      <c r="R15" s="14"/>
      <c r="S15" s="14"/>
    </row>
    <row r="16" spans="2:19" x14ac:dyDescent="0.25">
      <c r="B16" s="3" t="str">
        <f>C9</f>
        <v>PETR4.SA</v>
      </c>
      <c r="C16" s="3" t="str">
        <f t="shared" ref="C16:D16" si="1">D9</f>
        <v>MGLU3.SA</v>
      </c>
      <c r="D16" s="3" t="str">
        <f t="shared" si="1"/>
        <v>EZTC3.SA</v>
      </c>
      <c r="F16" s="3" t="str">
        <f>B4</f>
        <v>PETR4.SA</v>
      </c>
      <c r="G16" s="46">
        <f>B17</f>
        <v>-0.20492032189193629</v>
      </c>
      <c r="J16"/>
    </row>
    <row r="17" spans="2:13" x14ac:dyDescent="0.25">
      <c r="B17" s="27">
        <v>-0.20492032189193629</v>
      </c>
      <c r="C17" s="27">
        <v>0.27643259157081096</v>
      </c>
      <c r="D17" s="27">
        <v>0.92848773032112542</v>
      </c>
      <c r="F17" s="3" t="str">
        <f t="shared" ref="F17:F18" si="2">B5</f>
        <v>MGLU3.SA</v>
      </c>
      <c r="G17" s="46">
        <f>C17</f>
        <v>0.27643259157081096</v>
      </c>
      <c r="J17"/>
    </row>
    <row r="18" spans="2:13" x14ac:dyDescent="0.25">
      <c r="D18"/>
      <c r="F18" s="3" t="str">
        <f t="shared" si="2"/>
        <v>EZTC3.SA</v>
      </c>
      <c r="G18" s="46">
        <f>D17</f>
        <v>0.92848773032112542</v>
      </c>
      <c r="J18"/>
    </row>
    <row r="19" spans="2:13" x14ac:dyDescent="0.25">
      <c r="B19" s="10"/>
    </row>
    <row r="20" spans="2:13" x14ac:dyDescent="0.25">
      <c r="B20" s="9"/>
    </row>
    <row r="21" spans="2:13" x14ac:dyDescent="0.25">
      <c r="B21" s="20" t="s">
        <v>17</v>
      </c>
      <c r="C21" s="55">
        <f>MMULT(MMULT(B17:D17,C10:E12),G16:G18)</f>
        <v>5.1738420568297257E-4</v>
      </c>
      <c r="D21" s="43">
        <f>SQRT(C21)*SQRT(252)</f>
        <v>0.3610828434474686</v>
      </c>
      <c r="J21"/>
      <c r="K21"/>
      <c r="L21"/>
      <c r="M21"/>
    </row>
    <row r="22" spans="2:13" ht="15.75" thickBot="1" x14ac:dyDescent="0.3">
      <c r="J22"/>
      <c r="K22"/>
      <c r="L22"/>
    </row>
    <row r="23" spans="2:13" x14ac:dyDescent="0.25">
      <c r="B23" s="19" t="s">
        <v>7</v>
      </c>
      <c r="D23"/>
      <c r="E23" s="62" t="s">
        <v>25</v>
      </c>
      <c r="F23" s="63"/>
      <c r="G23" s="63"/>
      <c r="H23" s="64"/>
      <c r="J23"/>
      <c r="K23"/>
      <c r="L23"/>
    </row>
    <row r="24" spans="2:13" x14ac:dyDescent="0.25">
      <c r="B24" s="24" t="s">
        <v>18</v>
      </c>
      <c r="C24" s="26">
        <f>B17*D4+C17*D5+D17*D6</f>
        <v>1.6555910216112883</v>
      </c>
      <c r="E24" s="28"/>
      <c r="F24" s="3" t="str">
        <f>B16</f>
        <v>PETR4.SA</v>
      </c>
      <c r="G24" s="3" t="str">
        <f t="shared" ref="G24:H24" si="3">C16</f>
        <v>MGLU3.SA</v>
      </c>
      <c r="H24" s="29" t="str">
        <f t="shared" si="3"/>
        <v>EZTC3.SA</v>
      </c>
      <c r="J24"/>
      <c r="K24"/>
      <c r="L24"/>
    </row>
    <row r="25" spans="2:13" x14ac:dyDescent="0.25">
      <c r="B25" s="25" t="s">
        <v>19</v>
      </c>
      <c r="C25" s="42">
        <f>B17+C17+D17</f>
        <v>1</v>
      </c>
      <c r="E25" s="30" t="s">
        <v>20</v>
      </c>
      <c r="F25" s="31">
        <v>0.55126615113570643</v>
      </c>
      <c r="G25" s="31">
        <v>0.13097360727395421</v>
      </c>
      <c r="H25" s="32">
        <v>0.31776024159033928</v>
      </c>
      <c r="J25"/>
      <c r="K25"/>
      <c r="L25"/>
    </row>
    <row r="26" spans="2:13" x14ac:dyDescent="0.25">
      <c r="B26" s="9"/>
      <c r="E26" s="28" t="s">
        <v>23</v>
      </c>
      <c r="F26" s="38">
        <v>2.2705149071674432E-4</v>
      </c>
      <c r="G26" s="33"/>
      <c r="H26" s="34"/>
    </row>
    <row r="27" spans="2:13" ht="15.75" thickBot="1" x14ac:dyDescent="0.3">
      <c r="B27" s="9"/>
      <c r="D27"/>
      <c r="E27" s="35" t="s">
        <v>21</v>
      </c>
      <c r="F27" s="39">
        <f>F25*D4+G25*D5+H25*D6</f>
        <v>0.75179964622822637</v>
      </c>
      <c r="G27" s="36"/>
      <c r="H27" s="37"/>
    </row>
    <row r="28" spans="2:13" x14ac:dyDescent="0.25">
      <c r="B28" s="9"/>
      <c r="D28"/>
    </row>
    <row r="29" spans="2:13" x14ac:dyDescent="0.25">
      <c r="B29" s="9"/>
      <c r="D29"/>
    </row>
    <row r="30" spans="2:13" x14ac:dyDescent="0.25">
      <c r="B30" s="9"/>
      <c r="C30" s="65" t="s">
        <v>24</v>
      </c>
      <c r="D30" s="65"/>
      <c r="E30" s="65"/>
      <c r="F30" s="65"/>
      <c r="G30" s="65"/>
      <c r="H30" s="65"/>
      <c r="I30" s="65"/>
    </row>
    <row r="31" spans="2:13" x14ac:dyDescent="0.25">
      <c r="B31" s="9"/>
      <c r="C31" s="3" t="s">
        <v>22</v>
      </c>
      <c r="D31" s="3" t="s">
        <v>6</v>
      </c>
      <c r="E31" s="3" t="str">
        <f>F24</f>
        <v>PETR4.SA</v>
      </c>
      <c r="F31" s="3" t="str">
        <f t="shared" ref="F31:G31" si="4">G24</f>
        <v>MGLU3.SA</v>
      </c>
      <c r="G31" s="3" t="str">
        <f t="shared" si="4"/>
        <v>EZTC3.SA</v>
      </c>
      <c r="H31" s="3" t="s">
        <v>26</v>
      </c>
      <c r="I31" s="3" t="s">
        <v>27</v>
      </c>
      <c r="K31" s="3" t="s">
        <v>5</v>
      </c>
    </row>
    <row r="32" spans="2:13" x14ac:dyDescent="0.25">
      <c r="B32" s="9"/>
      <c r="C32" s="40">
        <v>4.4999999999999998E-2</v>
      </c>
      <c r="D32" s="1">
        <v>0</v>
      </c>
      <c r="E32">
        <v>0</v>
      </c>
      <c r="F32">
        <v>0</v>
      </c>
      <c r="G32">
        <v>0</v>
      </c>
      <c r="H32" s="41">
        <f>SQRT(D32)</f>
        <v>0</v>
      </c>
      <c r="I32" s="41">
        <f>H32*SQRT(252)</f>
        <v>0</v>
      </c>
      <c r="K32" s="41">
        <f>$C$32+$C$43*I32</f>
        <v>4.4999999999999998E-2</v>
      </c>
    </row>
    <row r="33" spans="2:11" x14ac:dyDescent="0.25">
      <c r="B33" s="9"/>
      <c r="C33" s="40">
        <f>F27</f>
        <v>0.75179964622822637</v>
      </c>
      <c r="D33" s="44">
        <f>F26</f>
        <v>2.2705149071674432E-4</v>
      </c>
      <c r="E33" s="41">
        <f>F25</f>
        <v>0.55126615113570643</v>
      </c>
      <c r="F33" s="41">
        <f>G25</f>
        <v>0.13097360727395421</v>
      </c>
      <c r="G33" s="41">
        <f>H25</f>
        <v>0.31776024159033928</v>
      </c>
      <c r="H33" s="41">
        <f>SQRT(D33)</f>
        <v>1.5068227855880873E-2</v>
      </c>
      <c r="I33" s="41">
        <f>H33*SQRT(252)</f>
        <v>0.23920070163070084</v>
      </c>
      <c r="K33" s="41">
        <f>$C$32+$C$43*I33</f>
        <v>1.1119421419510884</v>
      </c>
    </row>
    <row r="34" spans="2:11" x14ac:dyDescent="0.25">
      <c r="B34" s="9"/>
      <c r="C34" s="41">
        <f>C33+0.3</f>
        <v>1.0517996462282264</v>
      </c>
      <c r="D34" s="44">
        <v>2.5904059847493366E-4</v>
      </c>
      <c r="E34" s="41">
        <v>0.30026131982207493</v>
      </c>
      <c r="F34" s="41">
        <v>0.1792567558064419</v>
      </c>
      <c r="G34" s="41">
        <v>0.52048192437148311</v>
      </c>
      <c r="H34" s="41">
        <f t="shared" ref="H34:H40" si="5">SQRT(D34)</f>
        <v>1.6094738223249663E-2</v>
      </c>
      <c r="I34" s="41">
        <f t="shared" ref="I34:I40" si="6">H34*SQRT(252)</f>
        <v>0.25549604853242508</v>
      </c>
      <c r="K34" s="41">
        <f t="shared" ref="K34:K39" si="7">$C$32+$C$43*I34</f>
        <v>1.1846266792816018</v>
      </c>
    </row>
    <row r="35" spans="2:11" x14ac:dyDescent="0.25">
      <c r="B35" s="9"/>
      <c r="C35" s="41">
        <f>C34+0.3</f>
        <v>1.3517996462282265</v>
      </c>
      <c r="D35" s="45">
        <v>3.5500791589668018E-4</v>
      </c>
      <c r="E35" s="43">
        <v>4.9256485697663027E-2</v>
      </c>
      <c r="F35" s="43">
        <v>0.22753991634321738</v>
      </c>
      <c r="G35" s="41">
        <v>0.72320359795911959</v>
      </c>
      <c r="H35" s="41">
        <f t="shared" si="5"/>
        <v>1.8841653746332357E-2</v>
      </c>
      <c r="I35" s="41">
        <f t="shared" si="6"/>
        <v>0.29910198061190335</v>
      </c>
      <c r="K35" s="41">
        <f t="shared" si="7"/>
        <v>1.379128644608115</v>
      </c>
    </row>
    <row r="36" spans="2:11" x14ac:dyDescent="0.25">
      <c r="B36" s="9"/>
      <c r="C36" s="41">
        <f>C35+0.3</f>
        <v>1.6517996462282265</v>
      </c>
      <c r="D36" s="44">
        <v>5.1495344298198428E-4</v>
      </c>
      <c r="E36" s="43">
        <v>-0.20174834843399569</v>
      </c>
      <c r="F36" s="43">
        <v>0.27582307690425673</v>
      </c>
      <c r="G36" s="41">
        <v>0.92592527152973914</v>
      </c>
      <c r="H36" s="41">
        <f t="shared" si="5"/>
        <v>2.269258563896993E-2</v>
      </c>
      <c r="I36" s="41">
        <f t="shared" si="6"/>
        <v>0.3602336292345012</v>
      </c>
      <c r="K36" s="41">
        <f>$C$32+$C$43*I36</f>
        <v>1.6518031463037428</v>
      </c>
    </row>
    <row r="37" spans="2:11" x14ac:dyDescent="0.25">
      <c r="B37" s="9"/>
      <c r="C37" s="51">
        <v>1.6555916163359834</v>
      </c>
      <c r="D37" s="52">
        <v>5.1738458777996616E-4</v>
      </c>
      <c r="E37" s="53">
        <v>-0.20492104444033044</v>
      </c>
      <c r="F37" s="53">
        <v>0.27643344051241803</v>
      </c>
      <c r="G37" s="51">
        <v>0.9284876039279123</v>
      </c>
      <c r="H37" s="51">
        <f>SQRT(D37)</f>
        <v>2.2746089505230698E-2</v>
      </c>
      <c r="I37" s="51">
        <f>H37*SQRT(252)</f>
        <v>0.3610829767803399</v>
      </c>
      <c r="J37" s="54"/>
      <c r="K37" s="51">
        <f t="shared" si="7"/>
        <v>1.6555916163359801</v>
      </c>
    </row>
    <row r="38" spans="2:11" x14ac:dyDescent="0.25">
      <c r="B38" s="9"/>
      <c r="C38" s="41">
        <f>C36+0.3</f>
        <v>1.9517996462282265</v>
      </c>
      <c r="D38" s="44">
        <v>7.5861958150583067E-4</v>
      </c>
      <c r="E38" s="43">
        <v>-0.50753454196457937</v>
      </c>
      <c r="F38" s="43">
        <v>0.50753454196457926</v>
      </c>
      <c r="G38" s="41">
        <v>1</v>
      </c>
      <c r="H38" s="41">
        <f t="shared" si="5"/>
        <v>2.7543049604316343E-2</v>
      </c>
      <c r="I38" s="41">
        <f t="shared" si="6"/>
        <v>0.43723235760802215</v>
      </c>
      <c r="K38" s="41">
        <f t="shared" si="7"/>
        <v>1.9952519222408209</v>
      </c>
    </row>
    <row r="39" spans="2:11" x14ac:dyDescent="0.25">
      <c r="B39" s="9"/>
      <c r="C39" s="41">
        <f>C38+0.3</f>
        <v>2.2517996462282266</v>
      </c>
      <c r="D39" s="44">
        <v>1.1577663612770349E-3</v>
      </c>
      <c r="E39" s="43">
        <v>-0.84486489068610782</v>
      </c>
      <c r="F39" s="43">
        <v>0.84486489068610759</v>
      </c>
      <c r="G39" s="41">
        <v>1</v>
      </c>
      <c r="H39" s="41">
        <f t="shared" si="5"/>
        <v>3.4025965985950125E-2</v>
      </c>
      <c r="I39" s="41">
        <f t="shared" si="6"/>
        <v>0.54014546470540026</v>
      </c>
      <c r="K39" s="41">
        <f t="shared" si="7"/>
        <v>2.4542904207601142</v>
      </c>
    </row>
    <row r="40" spans="2:11" x14ac:dyDescent="0.25">
      <c r="B40" s="9"/>
      <c r="C40" s="41">
        <v>2.3897683331133734</v>
      </c>
      <c r="D40" s="44">
        <v>1.3957214765893621E-3</v>
      </c>
      <c r="E40" s="43">
        <v>-1.0000000000000002</v>
      </c>
      <c r="F40" s="43">
        <v>1</v>
      </c>
      <c r="G40" s="41">
        <v>1</v>
      </c>
      <c r="H40" s="41">
        <f t="shared" si="5"/>
        <v>3.7359355944520271E-2</v>
      </c>
      <c r="I40" s="41">
        <f t="shared" si="6"/>
        <v>0.59306138982445933</v>
      </c>
      <c r="K40" s="41">
        <f>$C$32+$C$43*I40</f>
        <v>2.6903191201115799</v>
      </c>
    </row>
    <row r="41" spans="2:11" x14ac:dyDescent="0.25">
      <c r="B41" s="9"/>
      <c r="C41" s="41"/>
      <c r="E41" s="1"/>
      <c r="F41" s="1"/>
    </row>
    <row r="42" spans="2:11" x14ac:dyDescent="0.25">
      <c r="B42" s="47" t="s">
        <v>28</v>
      </c>
      <c r="C42" s="48"/>
      <c r="E42" s="1"/>
      <c r="F42" s="1"/>
    </row>
    <row r="43" spans="2:11" x14ac:dyDescent="0.25">
      <c r="B43" s="49" t="s">
        <v>29</v>
      </c>
      <c r="C43" s="50">
        <f>(C46-$H$2)/I46</f>
        <v>4.4604473761048071</v>
      </c>
      <c r="E43" s="1"/>
      <c r="F43" s="1"/>
    </row>
    <row r="44" spans="2:11" x14ac:dyDescent="0.25">
      <c r="B44" s="9"/>
      <c r="C44" s="41"/>
      <c r="E44" s="1"/>
      <c r="F44" s="1"/>
    </row>
    <row r="45" spans="2:11" x14ac:dyDescent="0.25">
      <c r="B45" s="9"/>
      <c r="C45" s="3" t="s">
        <v>22</v>
      </c>
      <c r="D45" s="3" t="s">
        <v>6</v>
      </c>
      <c r="E45" s="3" t="str">
        <f>E31</f>
        <v>PETR4.SA</v>
      </c>
      <c r="F45" s="3" t="str">
        <f t="shared" ref="F45:G45" si="8">F31</f>
        <v>MGLU3.SA</v>
      </c>
      <c r="G45" s="3" t="str">
        <f t="shared" si="8"/>
        <v>EZTC3.SA</v>
      </c>
      <c r="H45" s="3" t="s">
        <v>26</v>
      </c>
      <c r="I45" s="3" t="s">
        <v>27</v>
      </c>
    </row>
    <row r="46" spans="2:11" x14ac:dyDescent="0.25">
      <c r="B46" s="9"/>
      <c r="C46" s="41">
        <v>1.6555916163359801</v>
      </c>
      <c r="D46" s="44">
        <v>5.1738458777996616E-4</v>
      </c>
      <c r="E46" s="41">
        <v>-0.20492104444033044</v>
      </c>
      <c r="F46" s="41">
        <v>0.27643344051241803</v>
      </c>
      <c r="G46" s="41">
        <v>0.9284876039279123</v>
      </c>
      <c r="H46" s="41">
        <f>SQRT(D46)</f>
        <v>2.2746089505230698E-2</v>
      </c>
      <c r="I46" s="41">
        <f>H46*SQRT(252)</f>
        <v>0.3610829767803399</v>
      </c>
    </row>
    <row r="47" spans="2:11" x14ac:dyDescent="0.25">
      <c r="B47" s="9"/>
      <c r="C47" s="41"/>
      <c r="E47" s="1"/>
      <c r="F47" s="1"/>
    </row>
    <row r="48" spans="2:11" x14ac:dyDescent="0.25">
      <c r="B48" s="47" t="s">
        <v>20</v>
      </c>
      <c r="C48" s="59"/>
      <c r="E48" s="1"/>
      <c r="F48" s="1"/>
    </row>
    <row r="49" spans="2:6" x14ac:dyDescent="0.25">
      <c r="B49" s="9" t="s">
        <v>30</v>
      </c>
      <c r="C49" s="41">
        <v>5</v>
      </c>
      <c r="E49" s="1"/>
      <c r="F49" s="1"/>
    </row>
    <row r="50" spans="2:6" x14ac:dyDescent="0.25">
      <c r="B50" s="60" t="s">
        <v>31</v>
      </c>
      <c r="C50" s="61">
        <f>(C46-C32)/(C49*(D46*252))</f>
        <v>2.4705941087985783</v>
      </c>
      <c r="E50" s="1"/>
      <c r="F50" s="1"/>
    </row>
    <row r="51" spans="2:6" x14ac:dyDescent="0.25">
      <c r="B51" s="60" t="s">
        <v>32</v>
      </c>
      <c r="C51" s="61">
        <f>1-C50</f>
        <v>-1.4705941087985783</v>
      </c>
      <c r="E51" s="1"/>
      <c r="F51" s="1"/>
    </row>
    <row r="52" spans="2:6" x14ac:dyDescent="0.25">
      <c r="B52" s="9"/>
      <c r="C52" s="41"/>
      <c r="E52" s="1"/>
      <c r="F52" s="1"/>
    </row>
    <row r="53" spans="2:6" x14ac:dyDescent="0.25">
      <c r="B53" s="9"/>
      <c r="C53" s="41"/>
      <c r="E53" s="1"/>
      <c r="F53" s="1"/>
    </row>
    <row r="54" spans="2:6" x14ac:dyDescent="0.25">
      <c r="B54" s="9"/>
      <c r="C54" s="41"/>
      <c r="E54" s="1"/>
      <c r="F54" s="1"/>
    </row>
    <row r="55" spans="2:6" x14ac:dyDescent="0.25">
      <c r="B55" s="9"/>
      <c r="C55" s="41"/>
      <c r="E55" s="1"/>
      <c r="F55" s="1"/>
    </row>
    <row r="56" spans="2:6" x14ac:dyDescent="0.25">
      <c r="B56" s="9"/>
      <c r="C56" s="41"/>
      <c r="E56" s="1"/>
      <c r="F56" s="1"/>
    </row>
    <row r="57" spans="2:6" x14ac:dyDescent="0.25">
      <c r="B57" s="9"/>
      <c r="C57" s="41"/>
      <c r="E57" s="1"/>
      <c r="F57" s="1"/>
    </row>
    <row r="58" spans="2:6" x14ac:dyDescent="0.25">
      <c r="B58" s="9"/>
      <c r="C58" s="41"/>
      <c r="E58" s="1"/>
      <c r="F58" s="1"/>
    </row>
    <row r="59" spans="2:6" x14ac:dyDescent="0.25">
      <c r="B59" s="9"/>
      <c r="C59" s="41"/>
      <c r="E59" s="1"/>
      <c r="F59" s="1"/>
    </row>
    <row r="60" spans="2:6" x14ac:dyDescent="0.25">
      <c r="B60" s="9"/>
      <c r="C60" s="41"/>
      <c r="E60" s="1"/>
      <c r="F60" s="1"/>
    </row>
    <row r="61" spans="2:6" x14ac:dyDescent="0.25">
      <c r="B61" s="9"/>
      <c r="C61" s="41"/>
      <c r="E61" s="1"/>
      <c r="F61" s="1"/>
    </row>
    <row r="62" spans="2:6" x14ac:dyDescent="0.25">
      <c r="B62" s="9"/>
      <c r="C62" s="41"/>
      <c r="E62" s="1"/>
      <c r="F62" s="1"/>
    </row>
    <row r="63" spans="2:6" x14ac:dyDescent="0.25">
      <c r="B63" s="9"/>
      <c r="C63" s="41"/>
      <c r="E63" s="1"/>
      <c r="F63" s="1"/>
    </row>
    <row r="64" spans="2:6" x14ac:dyDescent="0.25">
      <c r="B64" s="9"/>
      <c r="C64" s="41"/>
      <c r="E64" s="1"/>
      <c r="F64" s="1"/>
    </row>
    <row r="65" spans="2:6" x14ac:dyDescent="0.25">
      <c r="B65" s="9"/>
      <c r="C65" s="41"/>
      <c r="E65" s="1"/>
      <c r="F65" s="1"/>
    </row>
    <row r="66" spans="2:6" x14ac:dyDescent="0.25">
      <c r="B66" s="9"/>
      <c r="C66" s="41"/>
      <c r="E66" s="1"/>
      <c r="F66" s="1"/>
    </row>
    <row r="67" spans="2:6" x14ac:dyDescent="0.25">
      <c r="B67" s="9"/>
      <c r="C67" s="41"/>
      <c r="E67" s="1"/>
      <c r="F67" s="1"/>
    </row>
    <row r="68" spans="2:6" x14ac:dyDescent="0.25">
      <c r="B68" s="9"/>
      <c r="C68" s="41"/>
      <c r="E68" s="1"/>
      <c r="F68" s="1"/>
    </row>
    <row r="69" spans="2:6" x14ac:dyDescent="0.25">
      <c r="B69" s="9"/>
      <c r="C69" s="41"/>
      <c r="E69" s="1"/>
      <c r="F69" s="1"/>
    </row>
    <row r="70" spans="2:6" x14ac:dyDescent="0.25">
      <c r="B70" s="9"/>
      <c r="C70" s="41"/>
      <c r="E70" s="1"/>
      <c r="F70" s="1"/>
    </row>
    <row r="71" spans="2:6" x14ac:dyDescent="0.25">
      <c r="B71" s="9"/>
      <c r="C71" s="41"/>
      <c r="E71" s="1"/>
      <c r="F71" s="1"/>
    </row>
    <row r="72" spans="2:6" x14ac:dyDescent="0.25">
      <c r="B72" s="9"/>
      <c r="C72" s="41"/>
      <c r="E72" s="1"/>
      <c r="F72" s="1"/>
    </row>
    <row r="73" spans="2:6" x14ac:dyDescent="0.25">
      <c r="B73" s="9"/>
      <c r="C73" s="41"/>
      <c r="E73" s="1"/>
      <c r="F73" s="1"/>
    </row>
    <row r="74" spans="2:6" x14ac:dyDescent="0.25">
      <c r="B74" s="9"/>
      <c r="C74" s="41"/>
      <c r="E74" s="1"/>
      <c r="F74" s="1"/>
    </row>
    <row r="75" spans="2:6" x14ac:dyDescent="0.25">
      <c r="B75" s="9"/>
      <c r="C75" s="41"/>
      <c r="E75" s="1"/>
      <c r="F75" s="1"/>
    </row>
    <row r="76" spans="2:6" x14ac:dyDescent="0.25">
      <c r="B76" s="9"/>
      <c r="C76" s="41"/>
      <c r="E76" s="1"/>
      <c r="F76" s="1"/>
    </row>
    <row r="77" spans="2:6" x14ac:dyDescent="0.25">
      <c r="B77" s="9"/>
      <c r="C77" s="41"/>
      <c r="E77" s="1"/>
      <c r="F77" s="1"/>
    </row>
    <row r="78" spans="2:6" x14ac:dyDescent="0.25">
      <c r="B78" s="9"/>
      <c r="C78" s="41"/>
      <c r="E78" s="1"/>
      <c r="F78" s="1"/>
    </row>
    <row r="79" spans="2:6" x14ac:dyDescent="0.25">
      <c r="B79" s="9"/>
      <c r="C79" s="41"/>
      <c r="E79" s="1"/>
      <c r="F79" s="1"/>
    </row>
    <row r="80" spans="2:6" x14ac:dyDescent="0.25">
      <c r="B80" s="9"/>
      <c r="C80" s="41"/>
      <c r="E80" s="1"/>
      <c r="F80" s="1"/>
    </row>
    <row r="81" spans="2:6" x14ac:dyDescent="0.25">
      <c r="B81" s="9"/>
      <c r="C81" s="41"/>
      <c r="E81" s="1"/>
      <c r="F81" s="1"/>
    </row>
    <row r="82" spans="2:6" x14ac:dyDescent="0.25">
      <c r="B82" s="9"/>
      <c r="C82" s="41"/>
      <c r="E82" s="1"/>
      <c r="F82" s="1"/>
    </row>
    <row r="83" spans="2:6" x14ac:dyDescent="0.25">
      <c r="B83" s="9"/>
      <c r="C83" s="41"/>
      <c r="E83" s="1"/>
      <c r="F83" s="1"/>
    </row>
    <row r="84" spans="2:6" x14ac:dyDescent="0.25">
      <c r="B84" s="9"/>
      <c r="C84" s="41"/>
      <c r="E84" s="1"/>
      <c r="F84" s="1"/>
    </row>
    <row r="85" spans="2:6" x14ac:dyDescent="0.25">
      <c r="B85" s="9"/>
      <c r="C85" s="41"/>
      <c r="E85" s="1"/>
      <c r="F85" s="1"/>
    </row>
    <row r="86" spans="2:6" x14ac:dyDescent="0.25">
      <c r="B86" s="9"/>
      <c r="C86" s="41"/>
      <c r="E86" s="1"/>
      <c r="F86" s="1"/>
    </row>
    <row r="87" spans="2:6" x14ac:dyDescent="0.25">
      <c r="B87" s="9"/>
      <c r="C87" s="41"/>
      <c r="E87" s="1"/>
      <c r="F87" s="1"/>
    </row>
    <row r="88" spans="2:6" x14ac:dyDescent="0.25">
      <c r="B88" s="9"/>
      <c r="C88" s="41"/>
      <c r="E88" s="1"/>
      <c r="F88" s="1"/>
    </row>
    <row r="89" spans="2:6" x14ac:dyDescent="0.25">
      <c r="B89" s="9"/>
      <c r="C89" s="41"/>
      <c r="E89" s="1"/>
      <c r="F89" s="1"/>
    </row>
    <row r="90" spans="2:6" x14ac:dyDescent="0.25">
      <c r="B90" s="9"/>
      <c r="C90" s="41"/>
      <c r="E90" s="1"/>
      <c r="F90" s="1"/>
    </row>
    <row r="91" spans="2:6" x14ac:dyDescent="0.25">
      <c r="B91" s="9"/>
      <c r="C91" s="41"/>
      <c r="E91" s="1"/>
      <c r="F91" s="1"/>
    </row>
    <row r="92" spans="2:6" x14ac:dyDescent="0.25">
      <c r="B92" s="9"/>
      <c r="C92" s="41"/>
      <c r="E92" s="1"/>
      <c r="F92" s="1"/>
    </row>
    <row r="93" spans="2:6" x14ac:dyDescent="0.25">
      <c r="B93" s="9"/>
      <c r="C93" s="41"/>
      <c r="E93" s="1"/>
      <c r="F93" s="1"/>
    </row>
    <row r="94" spans="2:6" x14ac:dyDescent="0.25">
      <c r="B94" s="9"/>
      <c r="C94" s="41"/>
      <c r="E94" s="1"/>
      <c r="F94" s="1"/>
    </row>
    <row r="95" spans="2:6" x14ac:dyDescent="0.25">
      <c r="B95" s="9"/>
      <c r="C95" s="41"/>
      <c r="E95" s="1"/>
      <c r="F95" s="1"/>
    </row>
    <row r="96" spans="2:6" x14ac:dyDescent="0.25">
      <c r="B96" s="9"/>
      <c r="C96" s="41"/>
      <c r="E96" s="1"/>
      <c r="F96" s="1"/>
    </row>
    <row r="97" spans="2:6" x14ac:dyDescent="0.25">
      <c r="B97" s="9"/>
      <c r="C97" s="41"/>
      <c r="E97" s="1"/>
      <c r="F97" s="1"/>
    </row>
    <row r="98" spans="2:6" x14ac:dyDescent="0.25">
      <c r="B98" s="9"/>
      <c r="C98" s="41"/>
      <c r="E98" s="1"/>
      <c r="F98" s="1"/>
    </row>
    <row r="99" spans="2:6" x14ac:dyDescent="0.25">
      <c r="B99" s="9"/>
      <c r="C99" s="41"/>
      <c r="E99" s="1"/>
      <c r="F99" s="1"/>
    </row>
    <row r="100" spans="2:6" x14ac:dyDescent="0.25">
      <c r="B100" s="9"/>
      <c r="C100" s="41"/>
      <c r="E100" s="22"/>
    </row>
    <row r="101" spans="2:6" x14ac:dyDescent="0.25">
      <c r="B101" s="9"/>
      <c r="C101" s="41"/>
      <c r="E101" s="22"/>
    </row>
    <row r="102" spans="2:6" x14ac:dyDescent="0.25">
      <c r="C102" s="41"/>
      <c r="E102" s="22"/>
    </row>
    <row r="103" spans="2:6" x14ac:dyDescent="0.25">
      <c r="C103" s="41"/>
      <c r="E103" s="22"/>
    </row>
    <row r="104" spans="2:6" x14ac:dyDescent="0.25">
      <c r="C104" s="41"/>
      <c r="E104" s="22"/>
    </row>
    <row r="105" spans="2:6" x14ac:dyDescent="0.25">
      <c r="C105" s="41"/>
      <c r="E105" s="22"/>
    </row>
    <row r="106" spans="2:6" x14ac:dyDescent="0.25">
      <c r="C106" s="41"/>
      <c r="E106" s="22"/>
    </row>
    <row r="107" spans="2:6" x14ac:dyDescent="0.25">
      <c r="C107" s="41"/>
      <c r="E107" s="22"/>
    </row>
    <row r="108" spans="2:6" x14ac:dyDescent="0.25">
      <c r="C108" s="41"/>
      <c r="E108" s="22"/>
    </row>
    <row r="109" spans="2:6" x14ac:dyDescent="0.25">
      <c r="C109" s="41"/>
      <c r="E109" s="22"/>
    </row>
    <row r="110" spans="2:6" x14ac:dyDescent="0.25">
      <c r="C110" s="41"/>
      <c r="E110" s="22"/>
    </row>
    <row r="111" spans="2:6" x14ac:dyDescent="0.25">
      <c r="C111" s="41"/>
      <c r="E111" s="22"/>
    </row>
    <row r="112" spans="2:6" x14ac:dyDescent="0.25">
      <c r="C112" s="41"/>
      <c r="E112" s="22"/>
    </row>
    <row r="113" spans="3:5" x14ac:dyDescent="0.25">
      <c r="C113" s="41"/>
      <c r="E113" s="22"/>
    </row>
    <row r="114" spans="3:5" x14ac:dyDescent="0.25">
      <c r="C114" s="41"/>
      <c r="E114" s="22"/>
    </row>
    <row r="115" spans="3:5" x14ac:dyDescent="0.25">
      <c r="C115" s="41"/>
      <c r="E115" s="22"/>
    </row>
    <row r="116" spans="3:5" x14ac:dyDescent="0.25">
      <c r="C116" s="41"/>
      <c r="E116" s="22"/>
    </row>
    <row r="117" spans="3:5" x14ac:dyDescent="0.25">
      <c r="C117" s="41"/>
      <c r="E117" s="22"/>
    </row>
    <row r="118" spans="3:5" x14ac:dyDescent="0.25">
      <c r="C118" s="41"/>
      <c r="E118" s="22"/>
    </row>
    <row r="119" spans="3:5" x14ac:dyDescent="0.25">
      <c r="C119" s="41"/>
      <c r="E119" s="22"/>
    </row>
    <row r="120" spans="3:5" x14ac:dyDescent="0.25">
      <c r="C120" s="41"/>
      <c r="E120" s="22"/>
    </row>
    <row r="121" spans="3:5" x14ac:dyDescent="0.25">
      <c r="C121" s="41"/>
      <c r="E121" s="22"/>
    </row>
    <row r="122" spans="3:5" x14ac:dyDescent="0.25">
      <c r="C122" s="41"/>
      <c r="E122" s="22"/>
    </row>
    <row r="123" spans="3:5" x14ac:dyDescent="0.25">
      <c r="C123" s="41"/>
      <c r="E123" s="22"/>
    </row>
    <row r="124" spans="3:5" x14ac:dyDescent="0.25">
      <c r="C124" s="41"/>
      <c r="E124" s="22"/>
    </row>
    <row r="125" spans="3:5" x14ac:dyDescent="0.25">
      <c r="C125" s="41"/>
      <c r="E125" s="22"/>
    </row>
    <row r="126" spans="3:5" x14ac:dyDescent="0.25">
      <c r="C126" s="41"/>
      <c r="E126" s="22"/>
    </row>
    <row r="127" spans="3:5" x14ac:dyDescent="0.25">
      <c r="C127" s="41"/>
      <c r="E127" s="22"/>
    </row>
    <row r="128" spans="3:5" x14ac:dyDescent="0.25">
      <c r="C128" s="41"/>
      <c r="E128" s="22"/>
    </row>
    <row r="129" spans="3:5" x14ac:dyDescent="0.25">
      <c r="C129" s="41"/>
      <c r="E129" s="22"/>
    </row>
    <row r="130" spans="3:5" x14ac:dyDescent="0.25">
      <c r="C130" s="41"/>
      <c r="E130" s="22"/>
    </row>
    <row r="131" spans="3:5" x14ac:dyDescent="0.25">
      <c r="C131" s="41"/>
      <c r="E131" s="22"/>
    </row>
    <row r="132" spans="3:5" x14ac:dyDescent="0.25">
      <c r="C132" s="41"/>
      <c r="E132" s="22"/>
    </row>
    <row r="133" spans="3:5" x14ac:dyDescent="0.25">
      <c r="C133" s="41"/>
      <c r="E133" s="22"/>
    </row>
    <row r="134" spans="3:5" x14ac:dyDescent="0.25">
      <c r="C134" s="41"/>
      <c r="E134" s="22"/>
    </row>
    <row r="135" spans="3:5" x14ac:dyDescent="0.25">
      <c r="C135" s="41"/>
      <c r="E135" s="22"/>
    </row>
    <row r="136" spans="3:5" x14ac:dyDescent="0.25">
      <c r="C136" s="41"/>
      <c r="E136" s="22"/>
    </row>
    <row r="137" spans="3:5" x14ac:dyDescent="0.25">
      <c r="C137" s="41"/>
      <c r="E137" s="22"/>
    </row>
    <row r="138" spans="3:5" x14ac:dyDescent="0.25">
      <c r="C138" s="41"/>
      <c r="E138" s="22"/>
    </row>
    <row r="139" spans="3:5" x14ac:dyDescent="0.25">
      <c r="C139" s="41"/>
      <c r="E139" s="22"/>
    </row>
    <row r="140" spans="3:5" x14ac:dyDescent="0.25">
      <c r="C140" s="41"/>
      <c r="E140" s="22"/>
    </row>
    <row r="141" spans="3:5" x14ac:dyDescent="0.25">
      <c r="C141" s="41"/>
      <c r="E141" s="22"/>
    </row>
    <row r="142" spans="3:5" x14ac:dyDescent="0.25">
      <c r="C142" s="41"/>
      <c r="E142" s="22"/>
    </row>
    <row r="143" spans="3:5" x14ac:dyDescent="0.25">
      <c r="C143" s="41"/>
      <c r="E143" s="22"/>
    </row>
    <row r="144" spans="3:5" x14ac:dyDescent="0.25">
      <c r="C144" s="41"/>
      <c r="E144" s="22"/>
    </row>
    <row r="145" spans="3:5" x14ac:dyDescent="0.25">
      <c r="C145" s="41"/>
      <c r="E145" s="22"/>
    </row>
    <row r="146" spans="3:5" x14ac:dyDescent="0.25">
      <c r="C146" s="41"/>
      <c r="E146" s="22"/>
    </row>
    <row r="147" spans="3:5" x14ac:dyDescent="0.25">
      <c r="C147" s="41"/>
      <c r="E147" s="22"/>
    </row>
    <row r="148" spans="3:5" x14ac:dyDescent="0.25">
      <c r="C148" s="41"/>
      <c r="E148" s="22"/>
    </row>
    <row r="149" spans="3:5" x14ac:dyDescent="0.25">
      <c r="C149" s="41"/>
      <c r="E149" s="22"/>
    </row>
    <row r="150" spans="3:5" x14ac:dyDescent="0.25">
      <c r="C150" s="41"/>
      <c r="E150" s="22"/>
    </row>
    <row r="151" spans="3:5" x14ac:dyDescent="0.25">
      <c r="C151" s="41"/>
      <c r="E151" s="22"/>
    </row>
    <row r="152" spans="3:5" x14ac:dyDescent="0.25">
      <c r="C152" s="41"/>
      <c r="E152" s="22"/>
    </row>
    <row r="153" spans="3:5" x14ac:dyDescent="0.25">
      <c r="C153" s="41"/>
      <c r="E153" s="22"/>
    </row>
    <row r="154" spans="3:5" x14ac:dyDescent="0.25">
      <c r="C154" s="41"/>
      <c r="E154" s="22"/>
    </row>
    <row r="155" spans="3:5" x14ac:dyDescent="0.25">
      <c r="C155" s="41"/>
      <c r="E155" s="22"/>
    </row>
    <row r="156" spans="3:5" x14ac:dyDescent="0.25">
      <c r="C156" s="41"/>
      <c r="E156" s="22"/>
    </row>
    <row r="157" spans="3:5" x14ac:dyDescent="0.25">
      <c r="E157" s="22"/>
    </row>
  </sheetData>
  <mergeCells count="4">
    <mergeCell ref="E23:H23"/>
    <mergeCell ref="C30:I30"/>
    <mergeCell ref="B8:E8"/>
    <mergeCell ref="B2:E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56"/>
  <sheetViews>
    <sheetView showGridLines="0" tabSelected="1" zoomScaleNormal="100" workbookViewId="0">
      <selection activeCell="B31" sqref="B31"/>
    </sheetView>
  </sheetViews>
  <sheetFormatPr defaultRowHeight="15" x14ac:dyDescent="0.25"/>
  <cols>
    <col min="2" max="2" width="27" bestFit="1" customWidth="1"/>
    <col min="3" max="3" width="20.42578125" bestFit="1" customWidth="1"/>
    <col min="4" max="4" width="19.85546875" style="1" bestFit="1" customWidth="1"/>
    <col min="5" max="5" width="20" bestFit="1" customWidth="1"/>
    <col min="6" max="6" width="17.42578125" bestFit="1" customWidth="1"/>
    <col min="7" max="7" width="20" bestFit="1" customWidth="1"/>
    <col min="8" max="8" width="16.5703125" bestFit="1" customWidth="1"/>
    <col min="9" max="9" width="17.28515625" bestFit="1" customWidth="1"/>
    <col min="10" max="10" width="2.28515625" style="1" customWidth="1"/>
    <col min="11" max="11" width="19.42578125" style="1" bestFit="1" customWidth="1"/>
    <col min="12" max="12" width="12.7109375" style="1" bestFit="1" customWidth="1"/>
    <col min="13" max="13" width="10.28515625" style="1" bestFit="1" customWidth="1"/>
    <col min="14" max="14" width="22.140625" style="1" bestFit="1" customWidth="1"/>
    <col min="15" max="15" width="10.28515625" style="1" bestFit="1" customWidth="1"/>
    <col min="16" max="17" width="10.28515625" bestFit="1" customWidth="1"/>
  </cols>
  <sheetData>
    <row r="2" spans="2:19" x14ac:dyDescent="0.25">
      <c r="B2" s="67" t="s">
        <v>4</v>
      </c>
      <c r="C2" s="68"/>
      <c r="D2" s="68"/>
      <c r="E2" s="68"/>
      <c r="G2" s="12" t="s">
        <v>3</v>
      </c>
      <c r="H2" s="7">
        <v>4.4999999999999998E-2</v>
      </c>
      <c r="K2"/>
      <c r="M2"/>
      <c r="O2"/>
    </row>
    <row r="3" spans="2:19" x14ac:dyDescent="0.25">
      <c r="B3" s="4" t="s">
        <v>9</v>
      </c>
      <c r="C3" s="3" t="s">
        <v>13</v>
      </c>
      <c r="D3" s="3" t="s">
        <v>14</v>
      </c>
      <c r="E3" s="4" t="s">
        <v>15</v>
      </c>
      <c r="K3"/>
      <c r="M3"/>
      <c r="O3"/>
    </row>
    <row r="4" spans="2:19" x14ac:dyDescent="0.25">
      <c r="B4" s="4" t="str">
        <f>Acoes!B2</f>
        <v>PETR4.SA</v>
      </c>
      <c r="C4" s="6">
        <f>AVERAGE(Acoes!D3:D246)</f>
        <v>8.295186592254196E-4</v>
      </c>
      <c r="D4" s="6">
        <f>(1+C4)^(252)-1</f>
        <v>0.23238590333389353</v>
      </c>
      <c r="E4" s="7">
        <f>_xlfn.STDEV.S(Acoes!D3:D246)</f>
        <v>1.8007260871296508E-2</v>
      </c>
      <c r="K4"/>
      <c r="M4"/>
      <c r="O4"/>
    </row>
    <row r="5" spans="2:19" x14ac:dyDescent="0.25">
      <c r="B5" s="4" t="str">
        <f>Acoes!G2</f>
        <v>MGLU3.SA</v>
      </c>
      <c r="C5" s="6">
        <f>AVERAGE(Acoes!I3:I246)</f>
        <v>2.9894967333176491E-3</v>
      </c>
      <c r="D5" s="6">
        <f>(1+C5)^(252)-1</f>
        <v>1.1217247995729807</v>
      </c>
      <c r="E5" s="7">
        <f>_xlfn.STDEV.S(Acoes!I3:I246)</f>
        <v>2.5694055037891544E-2</v>
      </c>
      <c r="K5"/>
      <c r="M5"/>
      <c r="O5"/>
    </row>
    <row r="6" spans="2:19" x14ac:dyDescent="0.25">
      <c r="B6" s="4" t="str">
        <f>Acoes!L2</f>
        <v>EZTC3.SA</v>
      </c>
      <c r="C6" s="6">
        <f>AVERAGE(Acoes!N3:N246)</f>
        <v>3.6433769408517995E-3</v>
      </c>
      <c r="D6" s="6">
        <f>(1+C6)^(252)-1</f>
        <v>1.5004294368742865</v>
      </c>
      <c r="E6" s="7">
        <f>_xlfn.STDEV.S(Acoes!N3:N246)</f>
        <v>2.152571626420656E-2</v>
      </c>
      <c r="J6"/>
      <c r="K6"/>
      <c r="M6"/>
      <c r="N6"/>
      <c r="O6"/>
    </row>
    <row r="7" spans="2:19" x14ac:dyDescent="0.25">
      <c r="J7"/>
      <c r="K7"/>
    </row>
    <row r="8" spans="2:19" x14ac:dyDescent="0.25">
      <c r="B8" s="66" t="s">
        <v>12</v>
      </c>
      <c r="C8" s="66"/>
      <c r="D8" s="66"/>
      <c r="E8" s="66"/>
      <c r="J8"/>
      <c r="K8"/>
    </row>
    <row r="9" spans="2:19" x14ac:dyDescent="0.25">
      <c r="B9" s="2"/>
      <c r="C9" s="3" t="str">
        <f>B10</f>
        <v>PETR4.SA</v>
      </c>
      <c r="D9" s="3" t="str">
        <f>B11</f>
        <v>MGLU3.SA</v>
      </c>
      <c r="E9" s="3" t="str">
        <f>B12</f>
        <v>EZTC3.SA</v>
      </c>
      <c r="J9"/>
      <c r="K9"/>
    </row>
    <row r="10" spans="2:19" x14ac:dyDescent="0.25">
      <c r="B10" s="4" t="str">
        <f>B4</f>
        <v>PETR4.SA</v>
      </c>
      <c r="C10" s="5">
        <f>_xlfn.COVARIANCE.S(Acoes!D3:D246,Acoes!D3:D246)</f>
        <v>3.2426144408692663E-4</v>
      </c>
      <c r="D10" s="5">
        <f>C11</f>
        <v>1.3625346065841487E-4</v>
      </c>
      <c r="E10" s="5">
        <f>C12</f>
        <v>9.5831757875123713E-5</v>
      </c>
      <c r="J10"/>
      <c r="K10"/>
    </row>
    <row r="11" spans="2:19" x14ac:dyDescent="0.25">
      <c r="B11" s="4" t="str">
        <f t="shared" ref="B11:B12" si="0">B5</f>
        <v>MGLU3.SA</v>
      </c>
      <c r="C11" s="5">
        <f>_xlfn.COVARIANCE.S(Acoes!I3:I246,Acoes!D3:D246)</f>
        <v>1.3625346065841487E-4</v>
      </c>
      <c r="D11" s="5">
        <f>_xlfn.COVARIANCE.S(Acoes!I3:I246,Acoes!I3:I246)</f>
        <v>6.6018446429019979E-4</v>
      </c>
      <c r="E11" s="5">
        <f>D12</f>
        <v>2.0604477229609289E-4</v>
      </c>
      <c r="J11"/>
      <c r="K11"/>
    </row>
    <row r="12" spans="2:19" x14ac:dyDescent="0.25">
      <c r="B12" s="4" t="str">
        <f t="shared" si="0"/>
        <v>EZTC3.SA</v>
      </c>
      <c r="C12" s="5">
        <f>_xlfn.COVARIANCE.S(Acoes!N3:N246,Acoes!D3:D246)</f>
        <v>9.5831757875123713E-5</v>
      </c>
      <c r="D12" s="5">
        <f>_xlfn.COVARIANCE.S(Acoes!N3:N246,Acoes!I3:I246)</f>
        <v>2.0604477229609289E-4</v>
      </c>
      <c r="E12" s="5">
        <f>_xlfn.COVARIANCE.S(Acoes!N3:N246,Acoes!N3:N246)</f>
        <v>4.6335646068712701E-4</v>
      </c>
      <c r="J12"/>
      <c r="K12"/>
    </row>
    <row r="13" spans="2:19" x14ac:dyDescent="0.25">
      <c r="B13" s="10"/>
      <c r="C13" s="8"/>
      <c r="J13"/>
      <c r="K13"/>
    </row>
    <row r="14" spans="2:19" x14ac:dyDescent="0.25">
      <c r="D14"/>
      <c r="J14"/>
      <c r="K14" s="9"/>
      <c r="L14" s="16"/>
      <c r="M14" s="17"/>
      <c r="N14" s="16"/>
      <c r="O14" s="16"/>
      <c r="P14" s="16"/>
      <c r="Q14" s="16"/>
      <c r="R14" s="9"/>
      <c r="S14" s="9"/>
    </row>
    <row r="15" spans="2:19" x14ac:dyDescent="0.25">
      <c r="B15" s="23" t="s">
        <v>16</v>
      </c>
      <c r="C15" s="21"/>
      <c r="D15" s="21"/>
      <c r="J15"/>
      <c r="K15" s="14"/>
      <c r="L15" s="15"/>
      <c r="M15" s="15"/>
      <c r="N15" s="15"/>
      <c r="O15" s="15"/>
      <c r="P15" s="15"/>
      <c r="Q15" s="15"/>
      <c r="R15" s="14"/>
      <c r="S15" s="14"/>
    </row>
    <row r="16" spans="2:19" x14ac:dyDescent="0.25">
      <c r="B16" s="3" t="str">
        <f>C9</f>
        <v>PETR4.SA</v>
      </c>
      <c r="C16" s="3" t="str">
        <f t="shared" ref="C16:D16" si="1">D9</f>
        <v>MGLU3.SA</v>
      </c>
      <c r="D16" s="3" t="str">
        <f t="shared" si="1"/>
        <v>EZTC3.SA</v>
      </c>
      <c r="F16" s="3" t="str">
        <f>B4</f>
        <v>PETR4.SA</v>
      </c>
      <c r="G16" s="46">
        <f>B17</f>
        <v>4.9256485706983898E-2</v>
      </c>
      <c r="J16"/>
    </row>
    <row r="17" spans="2:13" x14ac:dyDescent="0.25">
      <c r="B17" s="27">
        <v>4.9256485706983898E-2</v>
      </c>
      <c r="C17" s="27">
        <v>0.2275399163119676</v>
      </c>
      <c r="D17" s="27">
        <v>0.72320359798104861</v>
      </c>
      <c r="F17" s="3" t="str">
        <f t="shared" ref="F17:F18" si="2">B5</f>
        <v>MGLU3.SA</v>
      </c>
      <c r="G17" s="46">
        <f>C17</f>
        <v>0.2275399163119676</v>
      </c>
      <c r="J17"/>
    </row>
    <row r="18" spans="2:13" x14ac:dyDescent="0.25">
      <c r="D18"/>
      <c r="F18" s="3" t="str">
        <f t="shared" si="2"/>
        <v>EZTC3.SA</v>
      </c>
      <c r="G18" s="46">
        <f>D17</f>
        <v>0.72320359798104861</v>
      </c>
      <c r="J18"/>
    </row>
    <row r="19" spans="2:13" x14ac:dyDescent="0.25">
      <c r="B19" s="10"/>
    </row>
    <row r="20" spans="2:13" x14ac:dyDescent="0.25">
      <c r="B20" s="9"/>
    </row>
    <row r="21" spans="2:13" x14ac:dyDescent="0.25">
      <c r="B21" s="20" t="s">
        <v>17</v>
      </c>
      <c r="C21" s="55">
        <f>MMULT(MMULT(B17:D17,C10:E12),G16:G18)</f>
        <v>3.5500791589668674E-4</v>
      </c>
      <c r="D21" s="56">
        <f>SQRT(C21*252)</f>
        <v>0.29910198061190613</v>
      </c>
      <c r="J21"/>
      <c r="K21"/>
      <c r="L21"/>
      <c r="M21"/>
    </row>
    <row r="22" spans="2:13" ht="15.75" thickBot="1" x14ac:dyDescent="0.3">
      <c r="J22"/>
      <c r="K22"/>
      <c r="L22"/>
    </row>
    <row r="23" spans="2:13" x14ac:dyDescent="0.25">
      <c r="B23" s="19" t="s">
        <v>7</v>
      </c>
      <c r="D23"/>
      <c r="E23" s="62" t="s">
        <v>25</v>
      </c>
      <c r="F23" s="63"/>
      <c r="G23" s="63"/>
      <c r="H23" s="64"/>
      <c r="J23"/>
      <c r="K23"/>
      <c r="L23"/>
    </row>
    <row r="24" spans="2:13" x14ac:dyDescent="0.25">
      <c r="B24" s="24" t="s">
        <v>18</v>
      </c>
      <c r="C24" s="26">
        <f>B17*D4+C17*D5+D17*D6</f>
        <v>1.3517996472101277</v>
      </c>
      <c r="E24" s="28"/>
      <c r="F24" s="3" t="str">
        <f>B16</f>
        <v>PETR4.SA</v>
      </c>
      <c r="G24" s="3" t="str">
        <f t="shared" ref="G24:H24" si="3">C16</f>
        <v>MGLU3.SA</v>
      </c>
      <c r="H24" s="29" t="str">
        <f t="shared" si="3"/>
        <v>EZTC3.SA</v>
      </c>
      <c r="J24"/>
      <c r="K24"/>
      <c r="L24"/>
    </row>
    <row r="25" spans="2:13" x14ac:dyDescent="0.25">
      <c r="B25" s="25" t="s">
        <v>19</v>
      </c>
      <c r="C25" s="42">
        <f>B17+C17+D17</f>
        <v>1</v>
      </c>
      <c r="E25" s="30" t="s">
        <v>20</v>
      </c>
      <c r="F25" s="31">
        <v>0.55126615113570643</v>
      </c>
      <c r="G25" s="31">
        <v>0.13097360727395421</v>
      </c>
      <c r="H25" s="32">
        <v>0.31776024159033928</v>
      </c>
      <c r="J25"/>
      <c r="K25"/>
      <c r="L25"/>
    </row>
    <row r="26" spans="2:13" x14ac:dyDescent="0.25">
      <c r="B26" s="9"/>
      <c r="E26" s="28" t="s">
        <v>23</v>
      </c>
      <c r="F26" s="38">
        <v>2.2705149071674432E-4</v>
      </c>
      <c r="G26" s="33"/>
      <c r="H26" s="34"/>
    </row>
    <row r="27" spans="2:13" ht="15.75" thickBot="1" x14ac:dyDescent="0.3">
      <c r="B27" s="9"/>
      <c r="D27"/>
      <c r="E27" s="35" t="s">
        <v>21</v>
      </c>
      <c r="F27" s="39">
        <f>F25*D4+G25*D5+H25*D6</f>
        <v>0.75179964622822637</v>
      </c>
      <c r="G27" s="36"/>
      <c r="H27" s="37"/>
    </row>
    <row r="28" spans="2:13" x14ac:dyDescent="0.25">
      <c r="B28" s="9"/>
      <c r="D28"/>
    </row>
    <row r="29" spans="2:13" x14ac:dyDescent="0.25">
      <c r="B29" s="9"/>
      <c r="D29"/>
    </row>
    <row r="30" spans="2:13" x14ac:dyDescent="0.25">
      <c r="B30" s="9"/>
      <c r="C30" s="65" t="s">
        <v>24</v>
      </c>
      <c r="D30" s="65"/>
      <c r="E30" s="65"/>
      <c r="F30" s="65"/>
      <c r="G30" s="65"/>
      <c r="H30" s="65"/>
      <c r="I30" s="65"/>
    </row>
    <row r="31" spans="2:13" x14ac:dyDescent="0.25">
      <c r="B31" s="9"/>
      <c r="C31" s="3" t="s">
        <v>22</v>
      </c>
      <c r="D31" s="3" t="s">
        <v>6</v>
      </c>
      <c r="E31" s="3" t="str">
        <f>F24</f>
        <v>PETR4.SA</v>
      </c>
      <c r="F31" s="3" t="str">
        <f t="shared" ref="F31:G31" si="4">G24</f>
        <v>MGLU3.SA</v>
      </c>
      <c r="G31" s="3" t="str">
        <f t="shared" si="4"/>
        <v>EZTC3.SA</v>
      </c>
      <c r="H31" s="3" t="s">
        <v>26</v>
      </c>
      <c r="I31" s="3" t="s">
        <v>27</v>
      </c>
      <c r="K31" s="3" t="s">
        <v>5</v>
      </c>
    </row>
    <row r="32" spans="2:13" x14ac:dyDescent="0.25">
      <c r="B32" s="9"/>
      <c r="C32" s="40">
        <v>4.4999999999999998E-2</v>
      </c>
      <c r="D32" s="58">
        <v>0</v>
      </c>
      <c r="E32">
        <v>0</v>
      </c>
      <c r="F32">
        <v>0</v>
      </c>
      <c r="G32">
        <v>0</v>
      </c>
      <c r="H32" s="41">
        <f>SQRT(D32)</f>
        <v>0</v>
      </c>
      <c r="I32" s="41">
        <f t="shared" ref="I32:I37" si="5">H32*SQRT(252)</f>
        <v>0</v>
      </c>
      <c r="K32" s="41">
        <f t="shared" ref="K32:K37" si="6">$C$32+$C$42*I32</f>
        <v>4.4999999999999998E-2</v>
      </c>
    </row>
    <row r="33" spans="2:19" x14ac:dyDescent="0.25">
      <c r="B33" s="9"/>
      <c r="C33" s="40">
        <f>F27</f>
        <v>0.75179964622822637</v>
      </c>
      <c r="D33" s="44">
        <f>F26</f>
        <v>2.2705149071674432E-4</v>
      </c>
      <c r="E33" s="41">
        <v>0.55126615113570643</v>
      </c>
      <c r="F33" s="41">
        <v>0.13097360727395421</v>
      </c>
      <c r="G33" s="41">
        <v>0.31776024159033928</v>
      </c>
      <c r="H33" s="41">
        <f>SQRT(D33)</f>
        <v>1.5068227855880873E-2</v>
      </c>
      <c r="I33" s="41">
        <f t="shared" si="5"/>
        <v>0.23920070163070084</v>
      </c>
      <c r="K33" s="41">
        <f t="shared" si="6"/>
        <v>1.0993538428864036</v>
      </c>
    </row>
    <row r="34" spans="2:19" x14ac:dyDescent="0.25">
      <c r="B34" s="9"/>
      <c r="C34" s="41">
        <f>C33+0.3</f>
        <v>1.0517996462282264</v>
      </c>
      <c r="D34" s="44">
        <v>2.5904059847493344E-4</v>
      </c>
      <c r="E34" s="41">
        <v>0.3002613198221753</v>
      </c>
      <c r="F34" s="41">
        <v>0.17925675580610895</v>
      </c>
      <c r="G34" s="41">
        <v>0.5204819243717157</v>
      </c>
      <c r="H34" s="41">
        <f>SQRT(D34)</f>
        <v>1.6094738223249656E-2</v>
      </c>
      <c r="I34" s="41">
        <f t="shared" si="5"/>
        <v>0.25549604853242497</v>
      </c>
      <c r="K34" s="41">
        <f t="shared" si="6"/>
        <v>1.1711808129156367</v>
      </c>
    </row>
    <row r="35" spans="2:19" x14ac:dyDescent="0.25">
      <c r="B35" s="9"/>
      <c r="C35" s="41">
        <f t="shared" ref="C35" si="7">C34+0.3</f>
        <v>1.3517996462282265</v>
      </c>
      <c r="D35" s="45">
        <v>3.5500791589667996E-4</v>
      </c>
      <c r="E35" s="43">
        <v>4.925648568889765E-2</v>
      </c>
      <c r="F35" s="43">
        <v>0.22753991637256818</v>
      </c>
      <c r="G35" s="41">
        <v>0.72320359793853406</v>
      </c>
      <c r="H35" s="41">
        <f>SQRT(D35)</f>
        <v>1.8841653746332353E-2</v>
      </c>
      <c r="I35" s="41">
        <f t="shared" si="5"/>
        <v>0.2991019806119033</v>
      </c>
      <c r="K35" s="41">
        <f t="shared" si="6"/>
        <v>1.3633879500486348</v>
      </c>
    </row>
    <row r="36" spans="2:19" x14ac:dyDescent="0.25">
      <c r="B36" s="9"/>
      <c r="C36" s="41">
        <v>1.4200782522011395</v>
      </c>
      <c r="D36" s="45">
        <v>3.8619479302075483E-4</v>
      </c>
      <c r="E36" s="43">
        <v>0</v>
      </c>
      <c r="F36" s="43">
        <v>0.21217375431613114</v>
      </c>
      <c r="G36" s="41">
        <v>0.78782624568386872</v>
      </c>
      <c r="H36" s="41">
        <f t="shared" ref="H36" si="8">SQRT(D36)</f>
        <v>1.9651839430973244E-2</v>
      </c>
      <c r="I36" s="41">
        <f t="shared" si="5"/>
        <v>0.3119632796359697</v>
      </c>
      <c r="K36" s="41">
        <f t="shared" si="6"/>
        <v>1.4200782522011395</v>
      </c>
    </row>
    <row r="37" spans="2:19" s="1" customFormat="1" x14ac:dyDescent="0.25">
      <c r="B37" s="9"/>
      <c r="C37" s="41">
        <v>1.5004294368742865</v>
      </c>
      <c r="D37" s="44">
        <v>4.6335646068712701E-4</v>
      </c>
      <c r="E37" s="43">
        <v>0</v>
      </c>
      <c r="F37" s="43">
        <v>0</v>
      </c>
      <c r="G37" s="41">
        <v>1</v>
      </c>
      <c r="H37" s="41">
        <f>SQRT(D37)</f>
        <v>2.1525716264206563E-2</v>
      </c>
      <c r="I37" s="41">
        <f t="shared" si="5"/>
        <v>0.34171015216577338</v>
      </c>
      <c r="K37" s="41">
        <f t="shared" si="6"/>
        <v>1.5511971375214366</v>
      </c>
      <c r="P37"/>
      <c r="Q37"/>
      <c r="R37"/>
      <c r="S37"/>
    </row>
    <row r="38" spans="2:19" s="1" customFormat="1" x14ac:dyDescent="0.25">
      <c r="B38" s="9"/>
      <c r="P38"/>
      <c r="Q38"/>
      <c r="R38"/>
      <c r="S38"/>
    </row>
    <row r="39" spans="2:19" s="1" customFormat="1" x14ac:dyDescent="0.25">
      <c r="B39" s="9"/>
      <c r="C39" s="41"/>
      <c r="D39" s="44"/>
      <c r="E39" s="43"/>
      <c r="F39" s="43"/>
      <c r="G39" s="41"/>
      <c r="H39" s="41"/>
      <c r="I39" s="41"/>
      <c r="K39" s="41"/>
      <c r="P39"/>
      <c r="Q39"/>
      <c r="R39"/>
      <c r="S39"/>
    </row>
    <row r="40" spans="2:19" s="1" customFormat="1" x14ac:dyDescent="0.25">
      <c r="B40" s="9"/>
      <c r="C40" s="41"/>
      <c r="G40"/>
      <c r="H40"/>
      <c r="I40"/>
      <c r="P40"/>
      <c r="Q40"/>
      <c r="R40"/>
      <c r="S40"/>
    </row>
    <row r="41" spans="2:19" s="1" customFormat="1" x14ac:dyDescent="0.25">
      <c r="B41" s="47" t="s">
        <v>28</v>
      </c>
      <c r="C41" s="48"/>
      <c r="G41"/>
      <c r="H41"/>
      <c r="I41"/>
      <c r="P41"/>
      <c r="Q41"/>
      <c r="R41"/>
      <c r="S41"/>
    </row>
    <row r="42" spans="2:19" s="1" customFormat="1" x14ac:dyDescent="0.25">
      <c r="B42" s="49" t="s">
        <v>29</v>
      </c>
      <c r="C42" s="50">
        <f>(C45-H2)/I45</f>
        <v>4.407820862140313</v>
      </c>
      <c r="G42"/>
      <c r="H42"/>
      <c r="I42"/>
      <c r="P42"/>
      <c r="Q42"/>
      <c r="R42"/>
      <c r="S42"/>
    </row>
    <row r="43" spans="2:19" s="1" customFormat="1" x14ac:dyDescent="0.25">
      <c r="B43" s="9"/>
      <c r="C43" s="41"/>
      <c r="G43"/>
      <c r="H43"/>
      <c r="I43"/>
      <c r="P43"/>
      <c r="Q43"/>
      <c r="R43"/>
      <c r="S43"/>
    </row>
    <row r="44" spans="2:19" s="1" customFormat="1" x14ac:dyDescent="0.25">
      <c r="B44" s="9"/>
      <c r="C44" s="3" t="s">
        <v>22</v>
      </c>
      <c r="D44" s="3" t="s">
        <v>6</v>
      </c>
      <c r="E44" s="3" t="str">
        <f>E31</f>
        <v>PETR4.SA</v>
      </c>
      <c r="F44" s="3" t="str">
        <f t="shared" ref="F44:G44" si="9">F31</f>
        <v>MGLU3.SA</v>
      </c>
      <c r="G44" s="3" t="str">
        <f t="shared" si="9"/>
        <v>EZTC3.SA</v>
      </c>
      <c r="H44" s="3" t="s">
        <v>26</v>
      </c>
      <c r="I44" s="3" t="s">
        <v>27</v>
      </c>
      <c r="P44"/>
      <c r="Q44"/>
      <c r="R44"/>
      <c r="S44"/>
    </row>
    <row r="45" spans="2:19" s="1" customFormat="1" x14ac:dyDescent="0.25">
      <c r="B45" s="9"/>
      <c r="C45" s="41">
        <v>1.4200782522011395</v>
      </c>
      <c r="D45" s="56">
        <v>3.8619479302075483E-4</v>
      </c>
      <c r="E45" s="56">
        <v>0</v>
      </c>
      <c r="F45" s="56">
        <v>0.21217375431613114</v>
      </c>
      <c r="G45" s="57">
        <v>0.78782624568386872</v>
      </c>
      <c r="H45" s="41">
        <f>SQRT(D45)</f>
        <v>1.9651839430973244E-2</v>
      </c>
      <c r="I45" s="41">
        <f>H45*SQRT(252)</f>
        <v>0.3119632796359697</v>
      </c>
      <c r="P45"/>
      <c r="Q45"/>
      <c r="R45"/>
      <c r="S45"/>
    </row>
    <row r="46" spans="2:19" s="1" customFormat="1" x14ac:dyDescent="0.25">
      <c r="B46" s="9"/>
      <c r="C46" s="41"/>
      <c r="G46"/>
      <c r="H46"/>
      <c r="I46"/>
      <c r="P46"/>
      <c r="Q46"/>
      <c r="R46"/>
      <c r="S46"/>
    </row>
    <row r="47" spans="2:19" s="1" customFormat="1" x14ac:dyDescent="0.25">
      <c r="B47" s="9"/>
      <c r="C47" s="41"/>
      <c r="G47"/>
      <c r="H47"/>
      <c r="I47"/>
      <c r="P47"/>
      <c r="Q47"/>
      <c r="R47"/>
      <c r="S47"/>
    </row>
    <row r="48" spans="2:19" x14ac:dyDescent="0.25">
      <c r="B48" s="47" t="s">
        <v>20</v>
      </c>
      <c r="C48" s="59"/>
      <c r="E48" s="1"/>
      <c r="F48" s="1"/>
    </row>
    <row r="49" spans="2:6" x14ac:dyDescent="0.25">
      <c r="B49" s="9" t="s">
        <v>30</v>
      </c>
      <c r="C49" s="41">
        <v>5</v>
      </c>
      <c r="E49" s="1"/>
      <c r="F49" s="1"/>
    </row>
    <row r="50" spans="2:6" x14ac:dyDescent="0.25">
      <c r="B50" s="60" t="s">
        <v>31</v>
      </c>
      <c r="C50" s="61">
        <f>(C45-C32)/(C49*(D45*252))</f>
        <v>2.8258587788176897</v>
      </c>
      <c r="E50" s="1"/>
      <c r="F50" s="1"/>
    </row>
    <row r="51" spans="2:6" x14ac:dyDescent="0.25">
      <c r="B51" s="60" t="s">
        <v>32</v>
      </c>
      <c r="C51" s="61">
        <f>1-C50</f>
        <v>-1.8258587788176897</v>
      </c>
      <c r="E51" s="1"/>
      <c r="F51" s="1"/>
    </row>
    <row r="52" spans="2:6" x14ac:dyDescent="0.25">
      <c r="B52" s="9"/>
      <c r="C52" s="41"/>
      <c r="E52" s="1"/>
      <c r="F52" s="1"/>
    </row>
    <row r="53" spans="2:6" x14ac:dyDescent="0.25">
      <c r="B53" s="9"/>
      <c r="C53" s="41"/>
      <c r="E53" s="1"/>
      <c r="F53" s="1"/>
    </row>
    <row r="54" spans="2:6" x14ac:dyDescent="0.25">
      <c r="B54" s="9"/>
      <c r="C54" s="41"/>
      <c r="E54" s="1"/>
      <c r="F54" s="1"/>
    </row>
    <row r="55" spans="2:6" x14ac:dyDescent="0.25">
      <c r="B55" s="9"/>
      <c r="C55" s="41"/>
      <c r="E55" s="1"/>
      <c r="F55" s="1"/>
    </row>
    <row r="56" spans="2:6" x14ac:dyDescent="0.25">
      <c r="B56" s="9"/>
      <c r="C56" s="41"/>
      <c r="E56" s="1"/>
      <c r="F56" s="1"/>
    </row>
    <row r="57" spans="2:6" x14ac:dyDescent="0.25">
      <c r="B57" s="9"/>
      <c r="C57" s="41"/>
      <c r="E57" s="1"/>
      <c r="F57" s="1"/>
    </row>
    <row r="58" spans="2:6" x14ac:dyDescent="0.25">
      <c r="B58" s="9"/>
      <c r="C58" s="41"/>
      <c r="E58" s="1"/>
      <c r="F58" s="1"/>
    </row>
    <row r="59" spans="2:6" x14ac:dyDescent="0.25">
      <c r="B59" s="9"/>
      <c r="C59" s="41"/>
      <c r="E59" s="1"/>
      <c r="F59" s="1"/>
    </row>
    <row r="60" spans="2:6" x14ac:dyDescent="0.25">
      <c r="B60" s="9"/>
      <c r="C60" s="41"/>
      <c r="E60" s="1"/>
      <c r="F60" s="1"/>
    </row>
    <row r="61" spans="2:6" x14ac:dyDescent="0.25">
      <c r="B61" s="9"/>
      <c r="C61" s="41"/>
      <c r="E61" s="1"/>
      <c r="F61" s="1"/>
    </row>
    <row r="62" spans="2:6" x14ac:dyDescent="0.25">
      <c r="B62" s="9"/>
      <c r="C62" s="41"/>
      <c r="E62" s="1"/>
      <c r="F62" s="1"/>
    </row>
    <row r="63" spans="2:6" x14ac:dyDescent="0.25">
      <c r="B63" s="9"/>
      <c r="C63" s="41"/>
      <c r="E63" s="1"/>
      <c r="F63" s="1"/>
    </row>
    <row r="64" spans="2:6" x14ac:dyDescent="0.25">
      <c r="B64" s="9"/>
      <c r="C64" s="41"/>
      <c r="E64" s="1"/>
      <c r="F64" s="1"/>
    </row>
    <row r="65" spans="2:6" x14ac:dyDescent="0.25">
      <c r="B65" s="9"/>
      <c r="C65" s="41"/>
      <c r="E65" s="1"/>
      <c r="F65" s="1"/>
    </row>
    <row r="66" spans="2:6" x14ac:dyDescent="0.25">
      <c r="B66" s="9"/>
      <c r="C66" s="41"/>
      <c r="E66" s="1"/>
      <c r="F66" s="1"/>
    </row>
    <row r="67" spans="2:6" x14ac:dyDescent="0.25">
      <c r="B67" s="9"/>
      <c r="C67" s="41"/>
      <c r="E67" s="1"/>
      <c r="F67" s="1"/>
    </row>
    <row r="68" spans="2:6" x14ac:dyDescent="0.25">
      <c r="B68" s="9"/>
      <c r="C68" s="41"/>
      <c r="E68" s="1"/>
      <c r="F68" s="1"/>
    </row>
    <row r="69" spans="2:6" x14ac:dyDescent="0.25">
      <c r="B69" s="9"/>
      <c r="C69" s="41"/>
      <c r="E69" s="1"/>
      <c r="F69" s="1"/>
    </row>
    <row r="70" spans="2:6" x14ac:dyDescent="0.25">
      <c r="B70" s="9"/>
      <c r="C70" s="41"/>
      <c r="E70" s="1"/>
      <c r="F70" s="1"/>
    </row>
    <row r="71" spans="2:6" x14ac:dyDescent="0.25">
      <c r="B71" s="9"/>
      <c r="C71" s="41"/>
      <c r="E71" s="1"/>
      <c r="F71" s="1"/>
    </row>
    <row r="72" spans="2:6" x14ac:dyDescent="0.25">
      <c r="B72" s="9"/>
      <c r="C72" s="41"/>
      <c r="E72" s="1"/>
      <c r="F72" s="1"/>
    </row>
    <row r="73" spans="2:6" x14ac:dyDescent="0.25">
      <c r="B73" s="9"/>
      <c r="C73" s="41"/>
      <c r="E73" s="1"/>
      <c r="F73" s="1"/>
    </row>
    <row r="74" spans="2:6" x14ac:dyDescent="0.25">
      <c r="B74" s="9"/>
      <c r="C74" s="41"/>
      <c r="E74" s="1"/>
      <c r="F74" s="1"/>
    </row>
    <row r="75" spans="2:6" x14ac:dyDescent="0.25">
      <c r="B75" s="9"/>
      <c r="C75" s="41"/>
      <c r="E75" s="1"/>
      <c r="F75" s="1"/>
    </row>
    <row r="76" spans="2:6" x14ac:dyDescent="0.25">
      <c r="B76" s="9"/>
      <c r="C76" s="41"/>
      <c r="E76" s="1"/>
      <c r="F76" s="1"/>
    </row>
    <row r="77" spans="2:6" x14ac:dyDescent="0.25">
      <c r="B77" s="9"/>
      <c r="C77" s="41"/>
      <c r="E77" s="1"/>
      <c r="F77" s="1"/>
    </row>
    <row r="78" spans="2:6" x14ac:dyDescent="0.25">
      <c r="B78" s="9"/>
      <c r="C78" s="41"/>
      <c r="E78" s="1"/>
      <c r="F78" s="1"/>
    </row>
    <row r="79" spans="2:6" x14ac:dyDescent="0.25">
      <c r="B79" s="9"/>
      <c r="C79" s="41"/>
      <c r="E79" s="1"/>
      <c r="F79" s="1"/>
    </row>
    <row r="80" spans="2:6" x14ac:dyDescent="0.25">
      <c r="B80" s="9"/>
      <c r="C80" s="41"/>
      <c r="E80" s="1"/>
      <c r="F80" s="1"/>
    </row>
    <row r="81" spans="2:6" x14ac:dyDescent="0.25">
      <c r="B81" s="9"/>
      <c r="C81" s="41"/>
      <c r="E81" s="1"/>
      <c r="F81" s="1"/>
    </row>
    <row r="82" spans="2:6" x14ac:dyDescent="0.25">
      <c r="B82" s="9"/>
      <c r="C82" s="41"/>
      <c r="E82" s="1"/>
      <c r="F82" s="1"/>
    </row>
    <row r="83" spans="2:6" x14ac:dyDescent="0.25">
      <c r="B83" s="9"/>
      <c r="C83" s="41"/>
      <c r="E83" s="1"/>
      <c r="F83" s="1"/>
    </row>
    <row r="84" spans="2:6" x14ac:dyDescent="0.25">
      <c r="B84" s="9"/>
      <c r="C84" s="41"/>
      <c r="E84" s="1"/>
      <c r="F84" s="1"/>
    </row>
    <row r="85" spans="2:6" x14ac:dyDescent="0.25">
      <c r="B85" s="9"/>
      <c r="C85" s="41"/>
      <c r="E85" s="1"/>
      <c r="F85" s="1"/>
    </row>
    <row r="86" spans="2:6" x14ac:dyDescent="0.25">
      <c r="B86" s="9"/>
      <c r="C86" s="41"/>
      <c r="E86" s="1"/>
      <c r="F86" s="1"/>
    </row>
    <row r="87" spans="2:6" x14ac:dyDescent="0.25">
      <c r="B87" s="9"/>
      <c r="C87" s="41"/>
      <c r="E87" s="1"/>
      <c r="F87" s="1"/>
    </row>
    <row r="88" spans="2:6" x14ac:dyDescent="0.25">
      <c r="B88" s="9"/>
      <c r="C88" s="41"/>
      <c r="E88" s="1"/>
      <c r="F88" s="1"/>
    </row>
    <row r="89" spans="2:6" x14ac:dyDescent="0.25">
      <c r="B89" s="9"/>
      <c r="C89" s="41"/>
      <c r="E89" s="1"/>
      <c r="F89" s="1"/>
    </row>
    <row r="90" spans="2:6" x14ac:dyDescent="0.25">
      <c r="B90" s="9"/>
      <c r="C90" s="41"/>
      <c r="E90" s="1"/>
      <c r="F90" s="1"/>
    </row>
    <row r="91" spans="2:6" x14ac:dyDescent="0.25">
      <c r="B91" s="9"/>
      <c r="C91" s="41"/>
      <c r="E91" s="1"/>
      <c r="F91" s="1"/>
    </row>
    <row r="92" spans="2:6" x14ac:dyDescent="0.25">
      <c r="B92" s="9"/>
      <c r="C92" s="41"/>
      <c r="E92" s="1"/>
      <c r="F92" s="1"/>
    </row>
    <row r="93" spans="2:6" x14ac:dyDescent="0.25">
      <c r="B93" s="9"/>
      <c r="C93" s="41"/>
      <c r="E93" s="1"/>
      <c r="F93" s="1"/>
    </row>
    <row r="94" spans="2:6" x14ac:dyDescent="0.25">
      <c r="B94" s="9"/>
      <c r="C94" s="41"/>
      <c r="E94" s="1"/>
      <c r="F94" s="1"/>
    </row>
    <row r="95" spans="2:6" x14ac:dyDescent="0.25">
      <c r="B95" s="9"/>
      <c r="C95" s="41"/>
      <c r="E95" s="1"/>
      <c r="F95" s="1"/>
    </row>
    <row r="96" spans="2:6" x14ac:dyDescent="0.25">
      <c r="B96" s="9"/>
      <c r="C96" s="41"/>
      <c r="E96" s="1"/>
      <c r="F96" s="1"/>
    </row>
    <row r="97" spans="2:6" x14ac:dyDescent="0.25">
      <c r="B97" s="9"/>
      <c r="C97" s="41"/>
      <c r="E97" s="1"/>
      <c r="F97" s="1"/>
    </row>
    <row r="98" spans="2:6" x14ac:dyDescent="0.25">
      <c r="B98" s="9"/>
      <c r="C98" s="41"/>
      <c r="E98" s="1"/>
      <c r="F98" s="1"/>
    </row>
    <row r="99" spans="2:6" x14ac:dyDescent="0.25">
      <c r="B99" s="9"/>
      <c r="C99" s="41"/>
      <c r="E99" s="22"/>
    </row>
    <row r="100" spans="2:6" x14ac:dyDescent="0.25">
      <c r="B100" s="9"/>
      <c r="C100" s="41"/>
      <c r="E100" s="22"/>
    </row>
    <row r="101" spans="2:6" x14ac:dyDescent="0.25">
      <c r="C101" s="41"/>
      <c r="E101" s="22"/>
    </row>
    <row r="102" spans="2:6" x14ac:dyDescent="0.25">
      <c r="C102" s="41"/>
      <c r="E102" s="22"/>
    </row>
    <row r="103" spans="2:6" x14ac:dyDescent="0.25">
      <c r="C103" s="41"/>
      <c r="E103" s="22"/>
    </row>
    <row r="104" spans="2:6" x14ac:dyDescent="0.25">
      <c r="C104" s="41"/>
      <c r="E104" s="22"/>
    </row>
    <row r="105" spans="2:6" x14ac:dyDescent="0.25">
      <c r="C105" s="41"/>
      <c r="E105" s="22"/>
    </row>
    <row r="106" spans="2:6" x14ac:dyDescent="0.25">
      <c r="C106" s="41"/>
      <c r="E106" s="22"/>
    </row>
    <row r="107" spans="2:6" x14ac:dyDescent="0.25">
      <c r="C107" s="41"/>
      <c r="E107" s="22"/>
    </row>
    <row r="108" spans="2:6" x14ac:dyDescent="0.25">
      <c r="C108" s="41"/>
      <c r="E108" s="22"/>
    </row>
    <row r="109" spans="2:6" x14ac:dyDescent="0.25">
      <c r="C109" s="41"/>
      <c r="E109" s="22"/>
    </row>
    <row r="110" spans="2:6" x14ac:dyDescent="0.25">
      <c r="C110" s="41"/>
      <c r="E110" s="22"/>
    </row>
    <row r="111" spans="2:6" x14ac:dyDescent="0.25">
      <c r="C111" s="41"/>
      <c r="E111" s="22"/>
    </row>
    <row r="112" spans="2:6" x14ac:dyDescent="0.25">
      <c r="C112" s="41"/>
      <c r="E112" s="22"/>
    </row>
    <row r="113" spans="3:5" x14ac:dyDescent="0.25">
      <c r="C113" s="41"/>
      <c r="E113" s="22"/>
    </row>
    <row r="114" spans="3:5" x14ac:dyDescent="0.25">
      <c r="C114" s="41"/>
      <c r="E114" s="22"/>
    </row>
    <row r="115" spans="3:5" x14ac:dyDescent="0.25">
      <c r="C115" s="41"/>
      <c r="E115" s="22"/>
    </row>
    <row r="116" spans="3:5" x14ac:dyDescent="0.25">
      <c r="C116" s="41"/>
      <c r="E116" s="22"/>
    </row>
    <row r="117" spans="3:5" x14ac:dyDescent="0.25">
      <c r="C117" s="41"/>
      <c r="E117" s="22"/>
    </row>
    <row r="118" spans="3:5" x14ac:dyDescent="0.25">
      <c r="C118" s="41"/>
      <c r="E118" s="22"/>
    </row>
    <row r="119" spans="3:5" x14ac:dyDescent="0.25">
      <c r="C119" s="41"/>
      <c r="E119" s="22"/>
    </row>
    <row r="120" spans="3:5" x14ac:dyDescent="0.25">
      <c r="C120" s="41"/>
      <c r="E120" s="22"/>
    </row>
    <row r="121" spans="3:5" x14ac:dyDescent="0.25">
      <c r="C121" s="41"/>
      <c r="E121" s="22"/>
    </row>
    <row r="122" spans="3:5" x14ac:dyDescent="0.25">
      <c r="C122" s="41"/>
      <c r="E122" s="22"/>
    </row>
    <row r="123" spans="3:5" x14ac:dyDescent="0.25">
      <c r="C123" s="41"/>
      <c r="E123" s="22"/>
    </row>
    <row r="124" spans="3:5" x14ac:dyDescent="0.25">
      <c r="C124" s="41"/>
      <c r="E124" s="22"/>
    </row>
    <row r="125" spans="3:5" x14ac:dyDescent="0.25">
      <c r="C125" s="41"/>
      <c r="E125" s="22"/>
    </row>
    <row r="126" spans="3:5" x14ac:dyDescent="0.25">
      <c r="C126" s="41"/>
      <c r="E126" s="22"/>
    </row>
    <row r="127" spans="3:5" x14ac:dyDescent="0.25">
      <c r="C127" s="41"/>
      <c r="E127" s="22"/>
    </row>
    <row r="128" spans="3:5" x14ac:dyDescent="0.25">
      <c r="C128" s="41"/>
      <c r="E128" s="22"/>
    </row>
    <row r="129" spans="3:5" x14ac:dyDescent="0.25">
      <c r="C129" s="41"/>
      <c r="E129" s="22"/>
    </row>
    <row r="130" spans="3:5" x14ac:dyDescent="0.25">
      <c r="C130" s="41"/>
      <c r="E130" s="22"/>
    </row>
    <row r="131" spans="3:5" x14ac:dyDescent="0.25">
      <c r="C131" s="41"/>
      <c r="E131" s="22"/>
    </row>
    <row r="132" spans="3:5" x14ac:dyDescent="0.25">
      <c r="C132" s="41"/>
      <c r="E132" s="22"/>
    </row>
    <row r="133" spans="3:5" x14ac:dyDescent="0.25">
      <c r="C133" s="41"/>
      <c r="E133" s="22"/>
    </row>
    <row r="134" spans="3:5" x14ac:dyDescent="0.25">
      <c r="C134" s="41"/>
      <c r="E134" s="22"/>
    </row>
    <row r="135" spans="3:5" x14ac:dyDescent="0.25">
      <c r="C135" s="41"/>
      <c r="E135" s="22"/>
    </row>
    <row r="136" spans="3:5" x14ac:dyDescent="0.25">
      <c r="C136" s="41"/>
      <c r="E136" s="22"/>
    </row>
    <row r="137" spans="3:5" x14ac:dyDescent="0.25">
      <c r="C137" s="41"/>
      <c r="E137" s="22"/>
    </row>
    <row r="138" spans="3:5" x14ac:dyDescent="0.25">
      <c r="C138" s="41"/>
      <c r="E138" s="22"/>
    </row>
    <row r="139" spans="3:5" x14ac:dyDescent="0.25">
      <c r="C139" s="41"/>
      <c r="E139" s="22"/>
    </row>
    <row r="140" spans="3:5" x14ac:dyDescent="0.25">
      <c r="C140" s="41"/>
      <c r="E140" s="22"/>
    </row>
    <row r="141" spans="3:5" x14ac:dyDescent="0.25">
      <c r="C141" s="41"/>
      <c r="E141" s="22"/>
    </row>
    <row r="142" spans="3:5" x14ac:dyDescent="0.25">
      <c r="C142" s="41"/>
      <c r="E142" s="22"/>
    </row>
    <row r="143" spans="3:5" x14ac:dyDescent="0.25">
      <c r="C143" s="41"/>
      <c r="E143" s="22"/>
    </row>
    <row r="144" spans="3:5" x14ac:dyDescent="0.25">
      <c r="C144" s="41"/>
      <c r="E144" s="22"/>
    </row>
    <row r="145" spans="3:5" x14ac:dyDescent="0.25">
      <c r="C145" s="41"/>
      <c r="E145" s="22"/>
    </row>
    <row r="146" spans="3:5" x14ac:dyDescent="0.25">
      <c r="C146" s="41"/>
      <c r="E146" s="22"/>
    </row>
    <row r="147" spans="3:5" x14ac:dyDescent="0.25">
      <c r="C147" s="41"/>
      <c r="E147" s="22"/>
    </row>
    <row r="148" spans="3:5" x14ac:dyDescent="0.25">
      <c r="C148" s="41"/>
      <c r="E148" s="22"/>
    </row>
    <row r="149" spans="3:5" x14ac:dyDescent="0.25">
      <c r="C149" s="41"/>
      <c r="E149" s="22"/>
    </row>
    <row r="150" spans="3:5" x14ac:dyDescent="0.25">
      <c r="C150" s="41"/>
      <c r="E150" s="22"/>
    </row>
    <row r="151" spans="3:5" x14ac:dyDescent="0.25">
      <c r="C151" s="41"/>
      <c r="E151" s="22"/>
    </row>
    <row r="152" spans="3:5" x14ac:dyDescent="0.25">
      <c r="C152" s="41"/>
      <c r="E152" s="22"/>
    </row>
    <row r="153" spans="3:5" x14ac:dyDescent="0.25">
      <c r="C153" s="41"/>
      <c r="E153" s="22"/>
    </row>
    <row r="154" spans="3:5" x14ac:dyDescent="0.25">
      <c r="C154" s="41"/>
      <c r="E154" s="22"/>
    </row>
    <row r="155" spans="3:5" x14ac:dyDescent="0.25">
      <c r="C155" s="41"/>
      <c r="E155" s="22"/>
    </row>
    <row r="156" spans="3:5" x14ac:dyDescent="0.25">
      <c r="E156" s="22"/>
    </row>
  </sheetData>
  <mergeCells count="4">
    <mergeCell ref="B2:E2"/>
    <mergeCell ref="B8:E8"/>
    <mergeCell ref="E23:H23"/>
    <mergeCell ref="C30:I30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Acoes</vt:lpstr>
      <vt:lpstr>Front Eficiente Vend Desc</vt:lpstr>
      <vt:lpstr>Front Eficiente Sem Vend Desc</vt:lpstr>
      <vt:lpstr>Comparacao FEs</vt:lpstr>
      <vt:lpstr>Acoes!Area_de_extracao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 Paula Cicogna</cp:lastModifiedBy>
  <dcterms:created xsi:type="dcterms:W3CDTF">2020-04-19T18:29:30Z</dcterms:created>
  <dcterms:modified xsi:type="dcterms:W3CDTF">2020-05-04T03:18:08Z</dcterms:modified>
</cp:coreProperties>
</file>