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19368" windowHeight="9096"/>
  </bookViews>
  <sheets>
    <sheet name="resposta" sheetId="34" r:id="rId1"/>
  </sheets>
  <calcPr calcId="152511"/>
</workbook>
</file>

<file path=xl/calcChain.xml><?xml version="1.0" encoding="utf-8"?>
<calcChain xmlns="http://schemas.openxmlformats.org/spreadsheetml/2006/main">
  <c r="O17" i="34" l="1"/>
  <c r="O7" i="34"/>
  <c r="O6" i="34"/>
  <c r="O16" i="34"/>
  <c r="M4" i="34"/>
  <c r="G4" i="34" s="1"/>
  <c r="M6" i="34"/>
  <c r="M7" i="34"/>
  <c r="M9" i="34"/>
  <c r="I10" i="34" s="1"/>
  <c r="M10" i="34"/>
  <c r="M13" i="34"/>
  <c r="M14" i="34"/>
  <c r="M16" i="34"/>
  <c r="I17" i="34" s="1"/>
  <c r="M17" i="34"/>
  <c r="M19" i="34"/>
  <c r="M20" i="34"/>
  <c r="N4" i="34"/>
  <c r="M3" i="34"/>
  <c r="F17" i="34"/>
  <c r="F7" i="34"/>
  <c r="F13" i="34"/>
  <c r="F3" i="34"/>
  <c r="K10" i="34"/>
  <c r="K9" i="34"/>
  <c r="K14" i="34"/>
  <c r="K13" i="34"/>
  <c r="K17" i="34"/>
  <c r="K16" i="34"/>
  <c r="K20" i="34"/>
  <c r="K19" i="34"/>
  <c r="K7" i="34"/>
  <c r="K6" i="34"/>
  <c r="K4" i="34"/>
  <c r="K3" i="34"/>
  <c r="I20" i="34" l="1"/>
  <c r="G18" i="34" s="1"/>
  <c r="G14" i="34"/>
  <c r="D15" i="34" s="1"/>
  <c r="I7" i="34"/>
  <c r="G8" i="34" s="1"/>
  <c r="D5" i="34" s="1"/>
  <c r="N7" i="34"/>
  <c r="N9" i="34" l="1"/>
  <c r="N6" i="34" l="1"/>
  <c r="N10" i="34" l="1"/>
</calcChain>
</file>

<file path=xl/sharedStrings.xml><?xml version="1.0" encoding="utf-8"?>
<sst xmlns="http://schemas.openxmlformats.org/spreadsheetml/2006/main" count="26" uniqueCount="10">
  <si>
    <t>Ano 1</t>
  </si>
  <si>
    <t>Ano 2</t>
  </si>
  <si>
    <t>Ano 0</t>
  </si>
  <si>
    <t>Chuva</t>
  </si>
  <si>
    <t>Cultura A</t>
  </si>
  <si>
    <t>Seca</t>
  </si>
  <si>
    <t>VPL</t>
  </si>
  <si>
    <t>Com Irrigação</t>
  </si>
  <si>
    <t>Sem Irrigação</t>
  </si>
  <si>
    <t>Cultura 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</si>
</sst>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_(* #,##0.00_);_(* \(#,##0.00\);_(* &quot;-&quot;??_);_(@_)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2" applyFont="1"/>
    <xf numFmtId="0" fontId="1" fillId="0" borderId="0" xfId="0" applyFont="1"/>
    <xf numFmtId="0" fontId="0" fillId="2" borderId="0" xfId="0" applyFill="1"/>
    <xf numFmtId="9" fontId="0" fillId="2" borderId="0" xfId="0" applyNumberFormat="1" applyFill="1"/>
    <xf numFmtId="0" fontId="1" fillId="2" borderId="0" xfId="0" applyFont="1" applyFill="1"/>
    <xf numFmtId="9" fontId="0" fillId="2" borderId="0" xfId="1" applyFont="1" applyFill="1"/>
    <xf numFmtId="9" fontId="0" fillId="0" borderId="0" xfId="1" applyFont="1"/>
    <xf numFmtId="4" fontId="0" fillId="0" borderId="0" xfId="2" applyNumberFormat="1" applyFont="1"/>
    <xf numFmtId="8" fontId="0" fillId="0" borderId="0" xfId="0" applyNumberFormat="1"/>
    <xf numFmtId="0" fontId="1" fillId="0" borderId="0" xfId="0" applyFont="1" applyAlignment="1">
      <alignment horizontal="center"/>
    </xf>
    <xf numFmtId="8" fontId="0" fillId="2" borderId="0" xfId="0" applyNumberFormat="1" applyFill="1"/>
    <xf numFmtId="4" fontId="0" fillId="2" borderId="0" xfId="2" applyNumberFormat="1" applyFont="1" applyFill="1"/>
    <xf numFmtId="164" fontId="0" fillId="2" borderId="0" xfId="2" applyFont="1" applyFill="1"/>
    <xf numFmtId="0" fontId="0" fillId="2" borderId="1" xfId="0" applyFill="1" applyBorder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13855</xdr:colOff>
      <xdr:row>2</xdr:row>
      <xdr:rowOff>145474</xdr:rowOff>
    </xdr:from>
    <xdr:to>
      <xdr:col>5</xdr:col>
      <xdr:colOff>0</xdr:colOff>
      <xdr:row>4</xdr:row>
      <xdr:rowOff>62347</xdr:rowOff>
    </xdr:to>
    <xdr:sp macro="" textlink="">
      <xdr:nvSpPr>
        <xdr:cNvPr id="2" name="Elipse 1"/>
        <xdr:cNvSpPr/>
      </xdr:nvSpPr>
      <xdr:spPr>
        <a:xfrm>
          <a:off x="1946564" y="477983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228600</xdr:colOff>
      <xdr:row>14</xdr:row>
      <xdr:rowOff>83127</xdr:rowOff>
    </xdr:to>
    <xdr:sp macro="" textlink="">
      <xdr:nvSpPr>
        <xdr:cNvPr id="3" name="Elipse 2"/>
        <xdr:cNvSpPr/>
      </xdr:nvSpPr>
      <xdr:spPr>
        <a:xfrm>
          <a:off x="1932709" y="2189018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48491</xdr:colOff>
      <xdr:row>1</xdr:row>
      <xdr:rowOff>138545</xdr:rowOff>
    </xdr:from>
    <xdr:to>
      <xdr:col>9</xdr:col>
      <xdr:colOff>277091</xdr:colOff>
      <xdr:row>3</xdr:row>
      <xdr:rowOff>55418</xdr:rowOff>
    </xdr:to>
    <xdr:sp macro="" textlink="">
      <xdr:nvSpPr>
        <xdr:cNvPr id="4" name="Elipse 3"/>
        <xdr:cNvSpPr/>
      </xdr:nvSpPr>
      <xdr:spPr>
        <a:xfrm>
          <a:off x="4398818" y="304800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228600</xdr:colOff>
      <xdr:row>9</xdr:row>
      <xdr:rowOff>83128</xdr:rowOff>
    </xdr:to>
    <xdr:sp macro="" textlink="">
      <xdr:nvSpPr>
        <xdr:cNvPr id="5" name="Elipse 4"/>
        <xdr:cNvSpPr/>
      </xdr:nvSpPr>
      <xdr:spPr>
        <a:xfrm>
          <a:off x="4350327" y="1343891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228600</xdr:colOff>
      <xdr:row>16</xdr:row>
      <xdr:rowOff>76200</xdr:rowOff>
    </xdr:to>
    <xdr:sp macro="" textlink="">
      <xdr:nvSpPr>
        <xdr:cNvPr id="6" name="Elipse 5"/>
        <xdr:cNvSpPr/>
      </xdr:nvSpPr>
      <xdr:spPr>
        <a:xfrm>
          <a:off x="4350327" y="2521527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228600</xdr:colOff>
      <xdr:row>19</xdr:row>
      <xdr:rowOff>83127</xdr:rowOff>
    </xdr:to>
    <xdr:sp macro="" textlink="">
      <xdr:nvSpPr>
        <xdr:cNvPr id="7" name="Elipse 6"/>
        <xdr:cNvSpPr/>
      </xdr:nvSpPr>
      <xdr:spPr>
        <a:xfrm>
          <a:off x="4350327" y="3034145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27710</xdr:colOff>
      <xdr:row>4</xdr:row>
      <xdr:rowOff>152400</xdr:rowOff>
    </xdr:from>
    <xdr:to>
      <xdr:col>9</xdr:col>
      <xdr:colOff>256310</xdr:colOff>
      <xdr:row>6</xdr:row>
      <xdr:rowOff>62345</xdr:rowOff>
    </xdr:to>
    <xdr:sp macro="" textlink="">
      <xdr:nvSpPr>
        <xdr:cNvPr id="8" name="Elipse 7"/>
        <xdr:cNvSpPr/>
      </xdr:nvSpPr>
      <xdr:spPr>
        <a:xfrm>
          <a:off x="4378037" y="817418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41565</xdr:colOff>
      <xdr:row>11</xdr:row>
      <xdr:rowOff>159327</xdr:rowOff>
    </xdr:from>
    <xdr:to>
      <xdr:col>9</xdr:col>
      <xdr:colOff>270165</xdr:colOff>
      <xdr:row>13</xdr:row>
      <xdr:rowOff>76200</xdr:rowOff>
    </xdr:to>
    <xdr:sp macro="" textlink="">
      <xdr:nvSpPr>
        <xdr:cNvPr id="9" name="Elipse 8"/>
        <xdr:cNvSpPr/>
      </xdr:nvSpPr>
      <xdr:spPr>
        <a:xfrm>
          <a:off x="4391892" y="2015836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48491</xdr:colOff>
      <xdr:row>3</xdr:row>
      <xdr:rowOff>96981</xdr:rowOff>
    </xdr:from>
    <xdr:to>
      <xdr:col>2</xdr:col>
      <xdr:colOff>0</xdr:colOff>
      <xdr:row>8</xdr:row>
      <xdr:rowOff>117764</xdr:rowOff>
    </xdr:to>
    <xdr:sp macro="" textlink="">
      <xdr:nvSpPr>
        <xdr:cNvPr id="10" name="Seta dobrada 9"/>
        <xdr:cNvSpPr/>
      </xdr:nvSpPr>
      <xdr:spPr>
        <a:xfrm>
          <a:off x="658091" y="595745"/>
          <a:ext cx="193964" cy="86591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609600</xdr:colOff>
      <xdr:row>15</xdr:row>
      <xdr:rowOff>16329</xdr:rowOff>
    </xdr:from>
    <xdr:to>
      <xdr:col>7</xdr:col>
      <xdr:colOff>16328</xdr:colOff>
      <xdr:row>15</xdr:row>
      <xdr:rowOff>173182</xdr:rowOff>
    </xdr:to>
    <xdr:sp macro="" textlink="">
      <xdr:nvSpPr>
        <xdr:cNvPr id="11" name="Seta dobrada 10"/>
        <xdr:cNvSpPr/>
      </xdr:nvSpPr>
      <xdr:spPr>
        <a:xfrm>
          <a:off x="3113314" y="2569029"/>
          <a:ext cx="152400" cy="15685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549728</xdr:colOff>
      <xdr:row>7</xdr:row>
      <xdr:rowOff>167739</xdr:rowOff>
    </xdr:from>
    <xdr:to>
      <xdr:col>6</xdr:col>
      <xdr:colOff>685800</xdr:colOff>
      <xdr:row>8</xdr:row>
      <xdr:rowOff>146958</xdr:rowOff>
    </xdr:to>
    <xdr:sp macro="" textlink="">
      <xdr:nvSpPr>
        <xdr:cNvPr id="12" name="Seta dobrada 11"/>
        <xdr:cNvSpPr/>
      </xdr:nvSpPr>
      <xdr:spPr>
        <a:xfrm flipV="1">
          <a:off x="3053442" y="1359725"/>
          <a:ext cx="136072" cy="147947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zoomScale="140" zoomScaleNormal="140" workbookViewId="0">
      <selection activeCell="G11" sqref="G11"/>
    </sheetView>
  </sheetViews>
  <sheetFormatPr defaultRowHeight="13.2" x14ac:dyDescent="0.25"/>
  <cols>
    <col min="2" max="2" width="3.5546875" customWidth="1"/>
    <col min="3" max="3" width="4.88671875" customWidth="1"/>
    <col min="4" max="4" width="10.88671875" bestFit="1" customWidth="1"/>
    <col min="5" max="5" width="3.5546875" customWidth="1"/>
    <col min="6" max="6" width="4.6640625" bestFit="1" customWidth="1"/>
    <col min="7" max="7" width="10.88671875" bestFit="1" customWidth="1"/>
    <col min="8" max="8" width="3.5546875" customWidth="1"/>
    <col min="9" max="9" width="12.6640625" bestFit="1" customWidth="1"/>
    <col min="10" max="10" width="4.33203125" customWidth="1"/>
    <col min="11" max="11" width="4.6640625" style="7" bestFit="1" customWidth="1"/>
    <col min="13" max="14" width="10.88671875" bestFit="1" customWidth="1"/>
    <col min="15" max="17" width="10.44140625" bestFit="1" customWidth="1"/>
  </cols>
  <sheetData>
    <row r="1" spans="2:16" x14ac:dyDescent="0.25">
      <c r="M1" s="10" t="s">
        <v>6</v>
      </c>
      <c r="N1" s="10" t="s">
        <v>2</v>
      </c>
      <c r="O1" s="10" t="s">
        <v>0</v>
      </c>
      <c r="P1" s="10" t="s">
        <v>1</v>
      </c>
    </row>
    <row r="3" spans="2:16" x14ac:dyDescent="0.25">
      <c r="F3" s="4">
        <f>48%+32%</f>
        <v>0.8</v>
      </c>
      <c r="G3" s="5" t="s">
        <v>3</v>
      </c>
      <c r="H3" s="3"/>
      <c r="I3" s="5"/>
      <c r="J3" s="3"/>
      <c r="K3" s="6">
        <f>48/80</f>
        <v>0.6</v>
      </c>
      <c r="L3" s="5" t="s">
        <v>3</v>
      </c>
      <c r="M3" s="11">
        <f>NPV(0.1,O3:P3)+N3</f>
        <v>7355.3719008264416</v>
      </c>
      <c r="N3" s="12">
        <v>-10000</v>
      </c>
      <c r="O3" s="13">
        <v>10000</v>
      </c>
      <c r="P3" s="13">
        <v>10000</v>
      </c>
    </row>
    <row r="4" spans="2:16" x14ac:dyDescent="0.25">
      <c r="C4" s="3"/>
      <c r="D4" s="5" t="s">
        <v>4</v>
      </c>
      <c r="E4" s="5"/>
      <c r="F4" s="3"/>
      <c r="G4" s="9">
        <f>K3*M3+K4*M4</f>
        <v>6363.6363636363603</v>
      </c>
      <c r="K4" s="6">
        <f>32/80</f>
        <v>0.4</v>
      </c>
      <c r="L4" s="5" t="s">
        <v>5</v>
      </c>
      <c r="M4" s="11">
        <f t="shared" ref="M4:M20" si="0">NPV(0.1,O4:P4)+N4</f>
        <v>4876.0330578512385</v>
      </c>
      <c r="N4" s="12">
        <f>N3</f>
        <v>-10000</v>
      </c>
      <c r="O4" s="13">
        <v>10000</v>
      </c>
      <c r="P4" s="13">
        <v>7000</v>
      </c>
    </row>
    <row r="5" spans="2:16" x14ac:dyDescent="0.25">
      <c r="C5" s="3"/>
      <c r="D5" s="9">
        <f>F3*G4+F7*G8</f>
        <v>5818.1818181818153</v>
      </c>
      <c r="E5" s="9"/>
      <c r="F5" s="3"/>
      <c r="L5" s="2"/>
      <c r="M5" s="9"/>
    </row>
    <row r="6" spans="2:16" ht="13.8" thickBot="1" x14ac:dyDescent="0.3">
      <c r="C6" s="3"/>
      <c r="F6" s="3"/>
      <c r="H6" s="3"/>
      <c r="I6" s="5" t="s">
        <v>7</v>
      </c>
      <c r="J6" s="3"/>
      <c r="K6" s="6">
        <f>48/80</f>
        <v>0.6</v>
      </c>
      <c r="L6" s="5" t="s">
        <v>3</v>
      </c>
      <c r="M6" s="11">
        <f t="shared" si="0"/>
        <v>2892.5619834710724</v>
      </c>
      <c r="N6" s="12">
        <f>N9</f>
        <v>-10000</v>
      </c>
      <c r="O6" s="13">
        <f>7000-1000</f>
        <v>6000</v>
      </c>
      <c r="P6" s="13">
        <v>9000</v>
      </c>
    </row>
    <row r="7" spans="2:16" ht="13.8" thickBot="1" x14ac:dyDescent="0.3">
      <c r="C7" s="3"/>
      <c r="F7" s="4">
        <f>8%+12%</f>
        <v>0.2</v>
      </c>
      <c r="G7" s="5" t="s">
        <v>5</v>
      </c>
      <c r="H7" s="14"/>
      <c r="I7" s="9">
        <f>K6*M6+K7*M7</f>
        <v>3223.1404958677663</v>
      </c>
      <c r="K7" s="6">
        <f>32/80</f>
        <v>0.4</v>
      </c>
      <c r="L7" s="5" t="s">
        <v>5</v>
      </c>
      <c r="M7" s="11">
        <f t="shared" si="0"/>
        <v>3719.0082644628073</v>
      </c>
      <c r="N7" s="12">
        <f>N4</f>
        <v>-10000</v>
      </c>
      <c r="O7" s="13">
        <f>7000-1000</f>
        <v>6000</v>
      </c>
      <c r="P7" s="13">
        <v>10000</v>
      </c>
    </row>
    <row r="8" spans="2:16" x14ac:dyDescent="0.25">
      <c r="C8" s="3"/>
      <c r="G8" s="9">
        <f>MAX(I7:I10)</f>
        <v>3636.3636363636351</v>
      </c>
      <c r="H8" s="3"/>
      <c r="M8" s="9"/>
    </row>
    <row r="9" spans="2:16" x14ac:dyDescent="0.25">
      <c r="C9" s="3"/>
      <c r="H9" s="3"/>
      <c r="I9" s="5" t="s">
        <v>8</v>
      </c>
      <c r="J9" s="3"/>
      <c r="K9" s="6">
        <f>48/80</f>
        <v>0.6</v>
      </c>
      <c r="L9" s="5" t="s">
        <v>3</v>
      </c>
      <c r="M9" s="11">
        <f t="shared" si="0"/>
        <v>4628.0991735537173</v>
      </c>
      <c r="N9" s="12">
        <f>N7</f>
        <v>-10000</v>
      </c>
      <c r="O9" s="13">
        <v>7000</v>
      </c>
      <c r="P9" s="13">
        <v>10000</v>
      </c>
    </row>
    <row r="10" spans="2:16" ht="13.8" thickBot="1" x14ac:dyDescent="0.3">
      <c r="C10" s="3"/>
      <c r="I10" s="9">
        <f>K9*M9+K10*M10</f>
        <v>3636.3636363636351</v>
      </c>
      <c r="K10" s="6">
        <f>32/80</f>
        <v>0.4</v>
      </c>
      <c r="L10" s="5" t="s">
        <v>5</v>
      </c>
      <c r="M10" s="11">
        <f t="shared" si="0"/>
        <v>2148.7603305785124</v>
      </c>
      <c r="N10" s="12">
        <f>N6</f>
        <v>-10000</v>
      </c>
      <c r="O10" s="13">
        <v>7000</v>
      </c>
      <c r="P10" s="13">
        <v>7000</v>
      </c>
    </row>
    <row r="11" spans="2:16" ht="13.8" thickBot="1" x14ac:dyDescent="0.3">
      <c r="B11" s="14"/>
      <c r="C11" s="3"/>
      <c r="M11" s="9"/>
    </row>
    <row r="12" spans="2:16" x14ac:dyDescent="0.25">
      <c r="C12" s="3"/>
      <c r="M12" s="9"/>
      <c r="O12" s="1"/>
      <c r="P12" s="1"/>
    </row>
    <row r="13" spans="2:16" x14ac:dyDescent="0.25">
      <c r="C13" s="3"/>
      <c r="F13" s="4">
        <f>48%+32%</f>
        <v>0.8</v>
      </c>
      <c r="G13" s="5" t="s">
        <v>3</v>
      </c>
      <c r="H13" s="3"/>
      <c r="I13" s="3"/>
      <c r="J13" s="3"/>
      <c r="K13" s="6">
        <f>48/80</f>
        <v>0.6</v>
      </c>
      <c r="L13" s="5" t="s">
        <v>3</v>
      </c>
      <c r="M13" s="11">
        <f t="shared" si="0"/>
        <v>7768.5950413223109</v>
      </c>
      <c r="N13" s="12">
        <v>-20000</v>
      </c>
      <c r="O13" s="13">
        <v>16000</v>
      </c>
      <c r="P13" s="13">
        <v>16000</v>
      </c>
    </row>
    <row r="14" spans="2:16" x14ac:dyDescent="0.25">
      <c r="C14" s="3"/>
      <c r="D14" s="5" t="s">
        <v>9</v>
      </c>
      <c r="E14" s="5"/>
      <c r="F14" s="3"/>
      <c r="G14" s="9">
        <f>K13*M13+K14*M14</f>
        <v>6446.2809917355335</v>
      </c>
      <c r="K14" s="6">
        <f>32/80</f>
        <v>0.4</v>
      </c>
      <c r="L14" s="5" t="s">
        <v>5</v>
      </c>
      <c r="M14" s="11">
        <f t="shared" si="0"/>
        <v>4462.8099173553674</v>
      </c>
      <c r="N14" s="12">
        <v>-20000</v>
      </c>
      <c r="O14" s="13">
        <v>16000</v>
      </c>
      <c r="P14" s="13">
        <v>12000</v>
      </c>
    </row>
    <row r="15" spans="2:16" x14ac:dyDescent="0.25">
      <c r="D15" s="9">
        <f>F13*G14+F17*G18</f>
        <v>5735.5371900826422</v>
      </c>
      <c r="E15" s="9"/>
      <c r="F15" s="3"/>
      <c r="M15" s="9"/>
      <c r="N15" s="8"/>
      <c r="O15" s="1"/>
      <c r="P15" s="1"/>
    </row>
    <row r="16" spans="2:16" ht="13.8" thickBot="1" x14ac:dyDescent="0.3">
      <c r="F16" s="3"/>
      <c r="H16" s="3"/>
      <c r="I16" s="5" t="s">
        <v>7</v>
      </c>
      <c r="J16" s="3"/>
      <c r="K16" s="6">
        <f>48/80</f>
        <v>0.6</v>
      </c>
      <c r="L16" s="5" t="s">
        <v>3</v>
      </c>
      <c r="M16" s="11">
        <f t="shared" si="0"/>
        <v>3223.1404958677667</v>
      </c>
      <c r="N16" s="12">
        <v>-20000</v>
      </c>
      <c r="O16" s="13">
        <f>12000-1000</f>
        <v>11000</v>
      </c>
      <c r="P16" s="13">
        <v>16000</v>
      </c>
    </row>
    <row r="17" spans="6:16" ht="13.8" thickBot="1" x14ac:dyDescent="0.3">
      <c r="F17" s="4">
        <f>8%+12%</f>
        <v>0.2</v>
      </c>
      <c r="G17" s="5" t="s">
        <v>5</v>
      </c>
      <c r="H17" s="14"/>
      <c r="I17" s="9">
        <f>K16*M16+K17*M17</f>
        <v>2892.5619834710724</v>
      </c>
      <c r="K17" s="6">
        <f>32/80</f>
        <v>0.4</v>
      </c>
      <c r="L17" s="5" t="s">
        <v>5</v>
      </c>
      <c r="M17" s="11">
        <f t="shared" si="0"/>
        <v>2396.6942148760318</v>
      </c>
      <c r="N17" s="12">
        <v>-20000</v>
      </c>
      <c r="O17" s="13">
        <f>12000-1000</f>
        <v>11000</v>
      </c>
      <c r="P17" s="13">
        <v>15000</v>
      </c>
    </row>
    <row r="18" spans="6:16" x14ac:dyDescent="0.25">
      <c r="G18" s="9">
        <f>MAX(I17:I20)</f>
        <v>2892.5619834710724</v>
      </c>
      <c r="H18" s="3"/>
      <c r="M18" s="9"/>
      <c r="N18" s="8"/>
      <c r="O18" s="1"/>
      <c r="P18" s="1"/>
    </row>
    <row r="19" spans="6:16" x14ac:dyDescent="0.25">
      <c r="H19" s="3"/>
      <c r="I19" s="5" t="s">
        <v>8</v>
      </c>
      <c r="J19" s="3"/>
      <c r="K19" s="6">
        <f>48/80</f>
        <v>0.6</v>
      </c>
      <c r="L19" s="5" t="s">
        <v>3</v>
      </c>
      <c r="M19" s="11">
        <f t="shared" si="0"/>
        <v>4132.2314049586748</v>
      </c>
      <c r="N19" s="12">
        <v>-20000</v>
      </c>
      <c r="O19" s="13">
        <v>12000</v>
      </c>
      <c r="P19" s="13">
        <v>16000</v>
      </c>
    </row>
    <row r="20" spans="6:16" x14ac:dyDescent="0.25">
      <c r="I20" s="9">
        <f>K19*M19+K20*M20</f>
        <v>2809.9173553718974</v>
      </c>
      <c r="K20" s="6">
        <f>32/80</f>
        <v>0.4</v>
      </c>
      <c r="L20" s="5" t="s">
        <v>5</v>
      </c>
      <c r="M20" s="11">
        <f t="shared" si="0"/>
        <v>826.44628099173133</v>
      </c>
      <c r="N20" s="12">
        <v>-20000</v>
      </c>
      <c r="O20" s="13">
        <v>12000</v>
      </c>
      <c r="P20" s="13">
        <v>12000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</vt:lpstr>
    </vt:vector>
  </TitlesOfParts>
  <Company>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USP</cp:lastModifiedBy>
  <cp:lastPrinted>2015-12-04T19:49:03Z</cp:lastPrinted>
  <dcterms:created xsi:type="dcterms:W3CDTF">2006-06-01T18:18:55Z</dcterms:created>
  <dcterms:modified xsi:type="dcterms:W3CDTF">2020-04-29T14:11:35Z</dcterms:modified>
</cp:coreProperties>
</file>